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4190" activeTab="0"/>
  </bookViews>
  <sheets>
    <sheet name="4HTC_local_issuer" sheetId="1" r:id="rId1"/>
    <sheet name="4HTC_TDHCA_Bon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<sst xmlns="http://schemas.openxmlformats.org/spreadsheetml/2006/main" count="865" uniqueCount="372">
  <si>
    <t>13400</t>
  </si>
  <si>
    <t>12412</t>
  </si>
  <si>
    <t>Villas at Colt Run</t>
  </si>
  <si>
    <t>Houston</t>
  </si>
  <si>
    <t>Harris</t>
  </si>
  <si>
    <t>77028</t>
  </si>
  <si>
    <t>Villas at Colt Run, LP</t>
  </si>
  <si>
    <t>Justin Hartz</t>
  </si>
  <si>
    <t>(512) 351-9335</t>
  </si>
  <si>
    <t>jhartz@ldgdevelopment.com</t>
  </si>
  <si>
    <t>City of Houston HFC</t>
  </si>
  <si>
    <t>Jeff Smith</t>
  </si>
  <si>
    <t>(713) 461-2749</t>
  </si>
  <si>
    <t>General</t>
  </si>
  <si>
    <t>13401</t>
  </si>
  <si>
    <t>95002</t>
  </si>
  <si>
    <t>Blue Ash Apartments</t>
  </si>
  <si>
    <t>77090</t>
  </si>
  <si>
    <t>Acq/Rehab</t>
  </si>
  <si>
    <t>Houston Leased Housing Associates IV, Limited Partnership</t>
  </si>
  <si>
    <t>Ryan Lunderby</t>
  </si>
  <si>
    <t>(763) 354-5634</t>
  </si>
  <si>
    <t>rlunderby@dominiuminc.com</t>
  </si>
  <si>
    <t>Harris County HFC</t>
  </si>
  <si>
    <t>Genie Frye</t>
  </si>
  <si>
    <t>(713) 221-3347</t>
  </si>
  <si>
    <t>13402</t>
  </si>
  <si>
    <t/>
  </si>
  <si>
    <t>Paddock at Norwood</t>
  </si>
  <si>
    <t>Austin</t>
  </si>
  <si>
    <t>Travis</t>
  </si>
  <si>
    <t>78753</t>
  </si>
  <si>
    <t>LDG Norwood, LP</t>
  </si>
  <si>
    <t>(502) 638-0534</t>
  </si>
  <si>
    <t>Stragtegic HFC of Travis County</t>
  </si>
  <si>
    <t>Alice Ruiz</t>
  </si>
  <si>
    <t>(512) 391-1551</t>
  </si>
  <si>
    <t>13403</t>
  </si>
  <si>
    <t>95016</t>
  </si>
  <si>
    <t>Forest Park Apartments</t>
  </si>
  <si>
    <t>FP Affordable Housing, LP</t>
  </si>
  <si>
    <t>Daniel F. O'Dea</t>
  </si>
  <si>
    <t>(512) 494-8200</t>
  </si>
  <si>
    <t>dan@delphihousing.com</t>
  </si>
  <si>
    <t>13404</t>
  </si>
  <si>
    <t>95006</t>
  </si>
  <si>
    <t>Silver Springs Apartments</t>
  </si>
  <si>
    <t>SS Affordable Housing, LP</t>
  </si>
  <si>
    <t>13405</t>
  </si>
  <si>
    <t>The Point at Ben White</t>
  </si>
  <si>
    <t>78741</t>
  </si>
  <si>
    <t>Ben White Development, LP</t>
  </si>
  <si>
    <t>Austin Affordable PFC, Inc.</t>
  </si>
  <si>
    <t>Ron Kowal</t>
  </si>
  <si>
    <t>(512) 477-4488</t>
  </si>
  <si>
    <t>13406</t>
  </si>
  <si>
    <t>Villages of Ben White</t>
  </si>
  <si>
    <t>Villages of Ben White, LP</t>
  </si>
  <si>
    <t>(512) 447-4488</t>
  </si>
  <si>
    <t>Elderly</t>
  </si>
  <si>
    <t>13407</t>
  </si>
  <si>
    <t>12410</t>
  </si>
  <si>
    <t>The Gateway Northwest</t>
  </si>
  <si>
    <t>Georgetown</t>
  </si>
  <si>
    <t>Williamson</t>
  </si>
  <si>
    <t>78628</t>
  </si>
  <si>
    <t>THF Georgetown Gateway Northwest, Ltd.</t>
  </si>
  <si>
    <t>Mark Mayfield</t>
  </si>
  <si>
    <t>(830) 693-4521</t>
  </si>
  <si>
    <t>mmayfield@txhf.org</t>
  </si>
  <si>
    <t>TSAHC</t>
  </si>
  <si>
    <t>David Danenfelzer</t>
  </si>
  <si>
    <t>(512) 477-3562</t>
  </si>
  <si>
    <t>13408</t>
  </si>
  <si>
    <t>Tidwell Lakes Ranch</t>
  </si>
  <si>
    <t>77044</t>
  </si>
  <si>
    <t>Tidwell Lakes Ranch, Ltd.</t>
  </si>
  <si>
    <t>Ryan Hettig</t>
  </si>
  <si>
    <t>(713) 871-0063</t>
  </si>
  <si>
    <t>rhettig@hettig-kahn.com</t>
  </si>
  <si>
    <t>13409</t>
  </si>
  <si>
    <t>Park Central</t>
  </si>
  <si>
    <t>Port Arthur</t>
  </si>
  <si>
    <t>Jefferson</t>
  </si>
  <si>
    <t>77640</t>
  </si>
  <si>
    <t>Port Arthur Housing Initiative I, LP</t>
  </si>
  <si>
    <t>Miranda Ashline</t>
  </si>
  <si>
    <t>(409) 724-0020</t>
  </si>
  <si>
    <t>miranda.ashline@itexgrp.com</t>
  </si>
  <si>
    <t>Seledonia "Cele" Quesada</t>
  </si>
  <si>
    <t>(409) 984-2621</t>
  </si>
  <si>
    <t>13410</t>
  </si>
  <si>
    <t>William Cannon Apartments</t>
  </si>
  <si>
    <t>78744</t>
  </si>
  <si>
    <t>Pedcor Investments-2012-CXXXI, L.P.</t>
  </si>
  <si>
    <t>Craig Lintner</t>
  </si>
  <si>
    <t>(317) 208-3769</t>
  </si>
  <si>
    <t>clintner@pedcor.net</t>
  </si>
  <si>
    <t>Travis County HFC</t>
  </si>
  <si>
    <t>Andrea Shields</t>
  </si>
  <si>
    <t>(512) 854-9116</t>
  </si>
  <si>
    <t>13411</t>
  </si>
  <si>
    <t>Parmer Place Apartments</t>
  </si>
  <si>
    <t>Pedcor Investments-2012-CXXX, L.P.</t>
  </si>
  <si>
    <t>13412</t>
  </si>
  <si>
    <t>12401</t>
  </si>
  <si>
    <t>Cypress Creek at Ledge Stone</t>
  </si>
  <si>
    <t>Hays</t>
  </si>
  <si>
    <t>78737</t>
  </si>
  <si>
    <t>Cypress Creek Ledge Stone, L.P.</t>
  </si>
  <si>
    <t>Stuart Shaw</t>
  </si>
  <si>
    <t>(512) 220-8000</t>
  </si>
  <si>
    <t>stuart@bonnercarrington.com</t>
  </si>
  <si>
    <t>Capital Area HFC</t>
  </si>
  <si>
    <t>Jim Shaw</t>
  </si>
  <si>
    <t>(512) 347-9903</t>
  </si>
  <si>
    <t>13413</t>
  </si>
  <si>
    <t>Edison Square</t>
  </si>
  <si>
    <t>Port Arthur Housing Initiative II, LP</t>
  </si>
  <si>
    <t>Port Arthur Housing Opportunity Corporation</t>
  </si>
  <si>
    <t>13414</t>
  </si>
  <si>
    <t>13415</t>
  </si>
  <si>
    <t>13416</t>
  </si>
  <si>
    <t>Wilmington House</t>
  </si>
  <si>
    <t>77051</t>
  </si>
  <si>
    <t>APV Redevelopment Corporation</t>
  </si>
  <si>
    <t>Tory Gunsolley</t>
  </si>
  <si>
    <t>(713) 260-0522</t>
  </si>
  <si>
    <t>tgunsolley@housingforhouston.com</t>
  </si>
  <si>
    <t>13417</t>
  </si>
  <si>
    <t>Masters Ranch Apartments</t>
  </si>
  <si>
    <t>San Antonio</t>
  </si>
  <si>
    <t>Bexar</t>
  </si>
  <si>
    <t>78223</t>
  </si>
  <si>
    <t>Masters SA Apartments LP</t>
  </si>
  <si>
    <t>Stephen Poppoon</t>
  </si>
  <si>
    <t>(210) 682-1500</t>
  </si>
  <si>
    <t>spoppoon@hoganre.com</t>
  </si>
  <si>
    <t>San Antonio Housing Trust Public Finance Corp.</t>
  </si>
  <si>
    <t>John Kenny</t>
  </si>
  <si>
    <t>(210) 735-2772</t>
  </si>
  <si>
    <t>13418</t>
  </si>
  <si>
    <t>Cedar Terrace Apartments</t>
  </si>
  <si>
    <t>Galveston</t>
  </si>
  <si>
    <t>77550</t>
  </si>
  <si>
    <t>Galveston Initiative II, L.P.</t>
  </si>
  <si>
    <t>Meg Manley</t>
  </si>
  <si>
    <t>(314) 335-2728</t>
  </si>
  <si>
    <t>Meg.Manley@McCormackBaron.com</t>
  </si>
  <si>
    <t>Galveston Public Facility Corp.</t>
  </si>
  <si>
    <t>Mona Purgason</t>
  </si>
  <si>
    <t>(409) 765-1900</t>
  </si>
  <si>
    <t>13419</t>
  </si>
  <si>
    <t>Hunter Plaza</t>
  </si>
  <si>
    <t>Fort Worth</t>
  </si>
  <si>
    <t>Tarrant</t>
  </si>
  <si>
    <t>76102</t>
  </si>
  <si>
    <t>FW Hunter Plaza, L.P.</t>
  </si>
  <si>
    <t>Barbara Holston</t>
  </si>
  <si>
    <t>(817) 333-3401</t>
  </si>
  <si>
    <t>barbara@ftwha.org brian@ftwha.org</t>
  </si>
  <si>
    <t>Brian Dennison</t>
  </si>
  <si>
    <t>13420</t>
  </si>
  <si>
    <t>Fairmount Crossing</t>
  </si>
  <si>
    <t>Dallas</t>
  </si>
  <si>
    <t>75219</t>
  </si>
  <si>
    <t>Kings Parc I, LP</t>
  </si>
  <si>
    <t>Debbie Quitugua</t>
  </si>
  <si>
    <t>(214) 951-8308</t>
  </si>
  <si>
    <t>dquitugua@dhadal.com</t>
  </si>
  <si>
    <t>Housing Options, Inc.</t>
  </si>
  <si>
    <t>Tim Lott</t>
  </si>
  <si>
    <t>13421</t>
  </si>
  <si>
    <t>Retreat at Inwood Apartments</t>
  </si>
  <si>
    <t>77091</t>
  </si>
  <si>
    <t>Retreat at Inwood, Ltd.</t>
  </si>
  <si>
    <t>Rick J. Deyoe</t>
  </si>
  <si>
    <t>(512) 306-9206</t>
  </si>
  <si>
    <t>rdeyoe@realtexdevelopment.com</t>
  </si>
  <si>
    <t>Houston HFC</t>
  </si>
  <si>
    <t>713-461-2749</t>
  </si>
  <si>
    <t>13422</t>
  </si>
  <si>
    <t>Waters at Eastchase</t>
  </si>
  <si>
    <t>78120</t>
  </si>
  <si>
    <t>The Waters at Eastchase, L.P.</t>
  </si>
  <si>
    <t>Michael Nguyen</t>
  </si>
  <si>
    <t>(469) 206-8903</t>
  </si>
  <si>
    <t>mnguyen@atlantichousing.org</t>
  </si>
  <si>
    <t>Tarrant County HFC</t>
  </si>
  <si>
    <t>J. D. Johnson</t>
  </si>
  <si>
    <t>13423</t>
  </si>
  <si>
    <t>Waters at Sunrise</t>
  </si>
  <si>
    <t>Round Rock</t>
  </si>
  <si>
    <t>78664</t>
  </si>
  <si>
    <t>The Waters at Sunrise, L. P.</t>
  </si>
  <si>
    <t>13600</t>
  </si>
  <si>
    <t>12605</t>
  </si>
  <si>
    <t>Waters at Willow Run Apartments</t>
  </si>
  <si>
    <t>78728</t>
  </si>
  <si>
    <t>The Waters at Willow Run, LP</t>
  </si>
  <si>
    <t>Michael N. Nguyen</t>
  </si>
  <si>
    <t>13601</t>
  </si>
  <si>
    <t>Northcrest Apartments</t>
  </si>
  <si>
    <t>Big Spring</t>
  </si>
  <si>
    <t>Howard</t>
  </si>
  <si>
    <t>79720</t>
  </si>
  <si>
    <t>DHI NC Housing LP</t>
  </si>
  <si>
    <t>Terrance Coyne</t>
  </si>
  <si>
    <t>(714) 767-0446</t>
  </si>
  <si>
    <t>emailcoyne@gmail.com</t>
  </si>
  <si>
    <t>13602</t>
  </si>
  <si>
    <t>Pine Haven Apartments</t>
  </si>
  <si>
    <t>Marshall</t>
  </si>
  <si>
    <t>Harrison</t>
  </si>
  <si>
    <t>75670</t>
  </si>
  <si>
    <t>DHI PH Housing LP</t>
  </si>
  <si>
    <t>13603</t>
  </si>
  <si>
    <t>Central Village Apartments</t>
  </si>
  <si>
    <t>Plainview</t>
  </si>
  <si>
    <t>Hale</t>
  </si>
  <si>
    <t>79072</t>
  </si>
  <si>
    <t>DHI CV Housing LP</t>
  </si>
  <si>
    <t>13604</t>
  </si>
  <si>
    <t>04480</t>
  </si>
  <si>
    <t>Pecan Grove Townhomes (Refunding)</t>
  </si>
  <si>
    <t>75241</t>
  </si>
  <si>
    <t>Chicory Court - Simpson Stuart, LP</t>
  </si>
  <si>
    <t>James P. Flynn</t>
  </si>
  <si>
    <t>(212) 521-6339</t>
  </si>
  <si>
    <t>jflynn@centerline.com</t>
  </si>
  <si>
    <t>13605</t>
  </si>
  <si>
    <t>04488</t>
  </si>
  <si>
    <t>Mission Del Rio (Refunding)</t>
  </si>
  <si>
    <t>Chicory Court II, LP</t>
  </si>
  <si>
    <t>Gilbert M. Piette</t>
  </si>
  <si>
    <t>(210) 821-4300</t>
  </si>
  <si>
    <t>gilp@hcscorp.org</t>
  </si>
  <si>
    <t>13606</t>
  </si>
  <si>
    <t>People's El Shaddai Village</t>
  </si>
  <si>
    <t>75216</t>
  </si>
  <si>
    <t>PSJ Tax Credit Investors LLC</t>
  </si>
  <si>
    <t>Monique Lawshe</t>
  </si>
  <si>
    <t>(818) 800-0600</t>
  </si>
  <si>
    <t>monique@ghchousing.com</t>
  </si>
  <si>
    <t>13607</t>
  </si>
  <si>
    <t>St. James Manor Apartments</t>
  </si>
  <si>
    <t>13608</t>
  </si>
  <si>
    <t>Decatur-Angle Apartments</t>
  </si>
  <si>
    <t>76106</t>
  </si>
  <si>
    <t>Decatur-Angle Ltd.</t>
  </si>
  <si>
    <t>Jesus Chapa</t>
  </si>
  <si>
    <t>jesus.chapa@fortworthtexas.gov</t>
  </si>
  <si>
    <t>Previous TDHCA#</t>
  </si>
  <si>
    <t>City</t>
  </si>
  <si>
    <t>County</t>
  </si>
  <si>
    <t>Region</t>
  </si>
  <si>
    <t>Construction Type</t>
  </si>
  <si>
    <t>Total Units</t>
  </si>
  <si>
    <t>Applicant</t>
  </si>
  <si>
    <t>Applicant Contact</t>
  </si>
  <si>
    <t>Phone</t>
  </si>
  <si>
    <t>Email</t>
  </si>
  <si>
    <t>Bond Issuer</t>
  </si>
  <si>
    <t>Bond Issuer Contact</t>
  </si>
  <si>
    <t>Bond Issuer Phone</t>
  </si>
  <si>
    <t>Target Population</t>
  </si>
  <si>
    <t>7600 East Houston Road</t>
  </si>
  <si>
    <t>15101 Blue Ash Drive</t>
  </si>
  <si>
    <t>1044 Norwood Park Boulevard</t>
  </si>
  <si>
    <t>1088 Park Plaza</t>
  </si>
  <si>
    <t>12151 North IH 35</t>
  </si>
  <si>
    <t>7000 E. Ben White Boulevard</t>
  </si>
  <si>
    <t>7016 E. Ben White Boulevard</t>
  </si>
  <si>
    <t>1617 Northwest Boulevard</t>
  </si>
  <si>
    <t>2500 Highway 365</t>
  </si>
  <si>
    <t>2112 and 2014 William Cannon</t>
  </si>
  <si>
    <t>1500 East Parmer Lane</t>
  </si>
  <si>
    <t>13000 block of Hwy 290 W on the NW corner of Hwy 290 and Ledge Stone Dr.</t>
  </si>
  <si>
    <t>3501 12th Street</t>
  </si>
  <si>
    <t>4000 Wilmington St.</t>
  </si>
  <si>
    <t>3435 E. Southcross Boulevard</t>
  </si>
  <si>
    <t>2914 Ball St.</t>
  </si>
  <si>
    <t>605 W. 1st Street</t>
  </si>
  <si>
    <t>2612 Kings Road</t>
  </si>
  <si>
    <t>3902 W. Little York Road</t>
  </si>
  <si>
    <t>8650 Randol Mill Road</t>
  </si>
  <si>
    <t>2750 Sunrise Road</t>
  </si>
  <si>
    <t>15515 FM 1325</t>
  </si>
  <si>
    <t>1002 North Main Street</t>
  </si>
  <si>
    <t>2500 Southeast End Boulevard</t>
  </si>
  <si>
    <t>910 West 28th Street</t>
  </si>
  <si>
    <t>3111 Simpson Stuart Rd.</t>
  </si>
  <si>
    <t>731 Riverside</t>
  </si>
  <si>
    <t>3119 Easter Avenue</t>
  </si>
  <si>
    <t>NEC of Old Decatur Road and Angle Avenue</t>
  </si>
  <si>
    <t>Bond Reservation Amount</t>
  </si>
  <si>
    <t>2836 Overton Rd.</t>
  </si>
  <si>
    <t>Development Name</t>
  </si>
  <si>
    <t>Development Address</t>
  </si>
  <si>
    <t>Requested HTC Amount</t>
  </si>
  <si>
    <t>Recommended HTC Amount</t>
  </si>
  <si>
    <t>Applicant Phone</t>
  </si>
  <si>
    <t>Applicant Email</t>
  </si>
  <si>
    <t>Total Units:</t>
  </si>
  <si>
    <t>N/A</t>
  </si>
  <si>
    <t>Application Status</t>
  </si>
  <si>
    <t>Active</t>
  </si>
  <si>
    <t>Withdrawn</t>
  </si>
  <si>
    <t>Approved</t>
  </si>
  <si>
    <t>(817) 333-2123</t>
  </si>
  <si>
    <t>(214) 951-1950</t>
  </si>
  <si>
    <t>(817) 884-1041</t>
  </si>
  <si>
    <t>ZIP Code</t>
  </si>
  <si>
    <t>NC</t>
  </si>
  <si>
    <t>Bond Reservation Date</t>
  </si>
  <si>
    <t>Bond Priority Designation</t>
  </si>
  <si>
    <t>Texas Department of Housing and Community Affairs</t>
  </si>
  <si>
    <t>Non-Competitive (4%) Housing Tax Credit (HTC) Program</t>
  </si>
  <si>
    <t>Application Status Log - Local Bond Issuer</t>
  </si>
  <si>
    <t>4% HTC Board Meeting Date</t>
  </si>
  <si>
    <t>Victory Street Public Facility Corp.</t>
  </si>
  <si>
    <t>Application Status Log - TDHCA as Bond Issuer</t>
  </si>
  <si>
    <t>Bond Expiration Date</t>
  </si>
  <si>
    <t>(817) 392-5804</t>
  </si>
  <si>
    <t>Recommended Bond Amount</t>
  </si>
  <si>
    <t>14500 block of Tidwell, west of approx the 9000 block of E Sam Houston Pkwy North</t>
  </si>
  <si>
    <t xml:space="preserve"> Board Meeting Date</t>
  </si>
  <si>
    <t>TDHCA #</t>
  </si>
  <si>
    <t>Magnolia Homes</t>
  </si>
  <si>
    <t>Galveston Initiative I, L.P.</t>
  </si>
  <si>
    <t>1502, 1601 and 1701 Strand St.</t>
  </si>
  <si>
    <t>Patriot's Crossing</t>
  </si>
  <si>
    <t>(972)432-8825</t>
  </si>
  <si>
    <t>clairepalmer@sbcglobal.net</t>
  </si>
  <si>
    <t>Claire Palmer</t>
  </si>
  <si>
    <t>Sapphire Road Development Patriot's Crossing South, LLC</t>
  </si>
  <si>
    <t>4623 S. Lancaster Road</t>
  </si>
  <si>
    <t>Trinity River Public Facility Corporation</t>
  </si>
  <si>
    <t>Sikes Road</t>
  </si>
  <si>
    <t>Pine Grove</t>
  </si>
  <si>
    <t>Velma Jeter</t>
  </si>
  <si>
    <t>Orange</t>
  </si>
  <si>
    <t xml:space="preserve">Orange Public Facility Corp. </t>
  </si>
  <si>
    <t>LaNita Brown</t>
  </si>
  <si>
    <t>(409) 883-5882</t>
  </si>
  <si>
    <t>4030 Sikes Road</t>
  </si>
  <si>
    <t>101 Pine Grove Drive</t>
  </si>
  <si>
    <t>5700 Velma Jeter Drive</t>
  </si>
  <si>
    <t>Orange Redevelopment AR II, LP</t>
  </si>
  <si>
    <t>Christopher Akbari</t>
  </si>
  <si>
    <t>chris.akbari@itexgrp.com</t>
  </si>
  <si>
    <t>Orange Redevelopment PG, LP</t>
  </si>
  <si>
    <t>Orange Redevelopment VJ, LP</t>
  </si>
  <si>
    <t>Village at Palm Center</t>
  </si>
  <si>
    <t>5110 Griggs Road</t>
  </si>
  <si>
    <t xml:space="preserve">Houston 5110 Griggs Road Residential, LP </t>
  </si>
  <si>
    <t>Closed</t>
  </si>
  <si>
    <t>13405/13414</t>
  </si>
  <si>
    <t>13406/13415</t>
  </si>
  <si>
    <t>12/31/2016*</t>
  </si>
  <si>
    <t>1/15/2016*</t>
  </si>
  <si>
    <t>1/29/2016*</t>
  </si>
  <si>
    <t>12/31/2014*</t>
  </si>
  <si>
    <t>**Total HTC:</t>
  </si>
  <si>
    <t>**Total Bonds Reserved:</t>
  </si>
  <si>
    <t>*Application received Traditional Carryforward from Bond Review Board</t>
  </si>
  <si>
    <r>
      <t>**This number may include duplicative applications (</t>
    </r>
    <r>
      <rPr>
        <i/>
        <sz val="8"/>
        <color indexed="8"/>
        <rFont val="Calibri"/>
        <family val="2"/>
      </rPr>
      <t>i.e.</t>
    </r>
    <r>
      <rPr>
        <sz val="8"/>
        <color indexed="8"/>
        <rFont val="Calibri"/>
        <family val="2"/>
      </rPr>
      <t xml:space="preserve"> those applications previously listed as withdrawn.)</t>
    </r>
  </si>
  <si>
    <t>**Total Units:</t>
  </si>
  <si>
    <t>*Total Units:</t>
  </si>
  <si>
    <t>*Total HTC/Bonds:</t>
  </si>
  <si>
    <r>
      <t>*This number may include duplicative applications (</t>
    </r>
    <r>
      <rPr>
        <i/>
        <sz val="8"/>
        <color indexed="8"/>
        <rFont val="Calibri"/>
        <family val="2"/>
      </rPr>
      <t>i.e.</t>
    </r>
    <r>
      <rPr>
        <sz val="8"/>
        <color indexed="8"/>
        <rFont val="Calibri"/>
        <family val="2"/>
      </rPr>
      <t xml:space="preserve"> the same application previously listed as withdrawn.)</t>
    </r>
  </si>
  <si>
    <t>Updated as of December 31, 2013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</si>
</sst>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;\(&quot;$&quot;#,##0.00\)"/>
    <numFmt numFmtId="166" formatCode="&quot;$&quot;#,##0"/>
    <numFmt numFmtId="167" formatCode="[$-409]dddd\,\ mmmm\ dd\,\ yyyy"/>
    <numFmt numFmtId="168" formatCode="[$-409]mmmm\ d\,\ yyyy;@"/>
    <numFmt numFmtId="169" formatCode="[$-409]d\-mmm\-yy;@"/>
    <numFmt numFmtId="170" formatCode="[$-409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mbria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mbria"/>
      <family val="1"/>
    </font>
    <font>
      <sz val="8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  <xf numFmtId="0" fontId="45" fillId="0" borderId="0" xfId="0" applyFont="1" applyFill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7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left" indent="8"/>
    </xf>
    <xf numFmtId="0" fontId="43" fillId="0" borderId="0" xfId="0" applyFont="1" applyAlignment="1">
      <alignment horizontal="left" indent="8"/>
    </xf>
    <xf numFmtId="0" fontId="0" fillId="0" borderId="0" xfId="0" applyAlignment="1">
      <alignment horizontal="left" indent="8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166" fontId="46" fillId="0" borderId="0" xfId="0" applyNumberFormat="1" applyFont="1" applyBorder="1" applyAlignment="1">
      <alignment/>
    </xf>
    <xf numFmtId="0" fontId="46" fillId="0" borderId="0" xfId="0" applyFont="1" applyAlignment="1">
      <alignment horizontal="left"/>
    </xf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 wrapText="1"/>
    </xf>
    <xf numFmtId="166" fontId="46" fillId="0" borderId="0" xfId="0" applyNumberFormat="1" applyFont="1" applyAlignment="1">
      <alignment/>
    </xf>
    <xf numFmtId="166" fontId="24" fillId="0" borderId="0" xfId="58" applyNumberFormat="1" applyFont="1" applyBorder="1">
      <alignment/>
      <protection/>
    </xf>
    <xf numFmtId="0" fontId="46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69" fontId="45" fillId="0" borderId="0" xfId="0" applyNumberFormat="1" applyFont="1" applyAlignment="1">
      <alignment/>
    </xf>
    <xf numFmtId="0" fontId="24" fillId="34" borderId="10" xfId="59" applyFont="1" applyFill="1" applyBorder="1" applyAlignment="1">
      <alignment horizontal="center" wrapText="1"/>
      <protection/>
    </xf>
    <xf numFmtId="0" fontId="24" fillId="34" borderId="10" xfId="57" applyFont="1" applyFill="1" applyBorder="1" applyAlignment="1">
      <alignment horizontal="center" wrapText="1"/>
      <protection/>
    </xf>
    <xf numFmtId="0" fontId="23" fillId="0" borderId="11" xfId="59" applyFont="1" applyFill="1" applyBorder="1" applyAlignment="1">
      <alignment horizontal="center" wrapText="1"/>
      <protection/>
    </xf>
    <xf numFmtId="0" fontId="23" fillId="0" borderId="11" xfId="58" applyFont="1" applyFill="1" applyBorder="1" applyAlignment="1">
      <alignment horizontal="center" wrapText="1"/>
      <protection/>
    </xf>
    <xf numFmtId="0" fontId="23" fillId="0" borderId="11" xfId="59" applyFont="1" applyFill="1" applyBorder="1" applyAlignment="1">
      <alignment wrapText="1"/>
      <protection/>
    </xf>
    <xf numFmtId="166" fontId="23" fillId="0" borderId="11" xfId="59" applyNumberFormat="1" applyFont="1" applyFill="1" applyBorder="1" applyAlignment="1">
      <alignment horizontal="right" wrapText="1"/>
      <protection/>
    </xf>
    <xf numFmtId="0" fontId="23" fillId="0" borderId="0" xfId="59" applyFont="1" applyFill="1" applyBorder="1" applyAlignment="1">
      <alignment horizontal="center" wrapText="1"/>
      <protection/>
    </xf>
    <xf numFmtId="0" fontId="23" fillId="0" borderId="0" xfId="58" applyFont="1" applyFill="1" applyBorder="1" applyAlignment="1">
      <alignment horizontal="center" wrapText="1"/>
      <protection/>
    </xf>
    <xf numFmtId="0" fontId="23" fillId="0" borderId="0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horizontal="center" wrapText="1"/>
      <protection/>
    </xf>
    <xf numFmtId="166" fontId="24" fillId="0" borderId="0" xfId="59" applyNumberFormat="1" applyFont="1" applyFill="1" applyBorder="1" applyAlignment="1">
      <alignment horizontal="right" wrapText="1"/>
      <protection/>
    </xf>
    <xf numFmtId="166" fontId="23" fillId="0" borderId="0" xfId="59" applyNumberFormat="1" applyFont="1" applyFill="1" applyBorder="1" applyAlignment="1">
      <alignment horizontal="right" wrapText="1"/>
      <protection/>
    </xf>
    <xf numFmtId="166" fontId="23" fillId="0" borderId="11" xfId="59" applyNumberFormat="1" applyFont="1" applyBorder="1">
      <alignment/>
      <protection/>
    </xf>
    <xf numFmtId="166" fontId="24" fillId="0" borderId="0" xfId="59" applyNumberFormat="1" applyFont="1" applyBorder="1">
      <alignment/>
      <protection/>
    </xf>
    <xf numFmtId="166" fontId="23" fillId="0" borderId="0" xfId="59" applyNumberFormat="1" applyFont="1" applyBorder="1">
      <alignment/>
      <protection/>
    </xf>
    <xf numFmtId="0" fontId="46" fillId="0" borderId="0" xfId="0" applyFont="1" applyAlignment="1">
      <alignment horizontal="right"/>
    </xf>
    <xf numFmtId="14" fontId="23" fillId="0" borderId="11" xfId="59" applyNumberFormat="1" applyFont="1" applyBorder="1" applyAlignment="1">
      <alignment horizontal="center"/>
      <protection/>
    </xf>
    <xf numFmtId="14" fontId="23" fillId="0" borderId="11" xfId="59" applyNumberFormat="1" applyFont="1" applyFill="1" applyBorder="1" applyAlignment="1">
      <alignment horizontal="center" wrapText="1"/>
      <protection/>
    </xf>
    <xf numFmtId="14" fontId="23" fillId="0" borderId="0" xfId="59" applyNumberFormat="1" applyFont="1" applyFill="1" applyBorder="1" applyAlignment="1">
      <alignment horizontal="center" wrapText="1"/>
      <protection/>
    </xf>
    <xf numFmtId="14" fontId="23" fillId="0" borderId="0" xfId="59" applyNumberFormat="1" applyFont="1" applyBorder="1" applyAlignment="1">
      <alignment horizontal="center"/>
      <protection/>
    </xf>
    <xf numFmtId="14" fontId="45" fillId="0" borderId="0" xfId="0" applyNumberFormat="1" applyFont="1" applyAlignment="1">
      <alignment horizontal="center"/>
    </xf>
    <xf numFmtId="169" fontId="24" fillId="34" borderId="10" xfId="59" applyNumberFormat="1" applyFont="1" applyFill="1" applyBorder="1" applyAlignment="1">
      <alignment horizontal="center" wrapText="1"/>
      <protection/>
    </xf>
    <xf numFmtId="0" fontId="37" fillId="0" borderId="11" xfId="53" applyFill="1" applyBorder="1" applyAlignment="1" applyProtection="1">
      <alignment wrapText="1"/>
      <protection/>
    </xf>
    <xf numFmtId="166" fontId="23" fillId="0" borderId="11" xfId="58" applyNumberFormat="1" applyFont="1" applyBorder="1">
      <alignment/>
      <protection/>
    </xf>
    <xf numFmtId="14" fontId="23" fillId="0" borderId="11" xfId="58" applyNumberFormat="1" applyFont="1" applyFill="1" applyBorder="1" applyAlignment="1">
      <alignment horizontal="center" wrapText="1"/>
      <protection/>
    </xf>
    <xf numFmtId="0" fontId="23" fillId="0" borderId="11" xfId="58" applyFont="1" applyFill="1" applyBorder="1" applyAlignment="1">
      <alignment wrapText="1"/>
      <protection/>
    </xf>
    <xf numFmtId="166" fontId="23" fillId="0" borderId="11" xfId="58" applyNumberFormat="1" applyFont="1" applyFill="1" applyBorder="1" applyAlignment="1">
      <alignment horizontal="right" wrapText="1"/>
      <protection/>
    </xf>
    <xf numFmtId="14" fontId="23" fillId="0" borderId="0" xfId="58" applyNumberFormat="1" applyFont="1" applyFill="1" applyBorder="1" applyAlignment="1">
      <alignment horizontal="center" wrapText="1"/>
      <protection/>
    </xf>
    <xf numFmtId="0" fontId="23" fillId="0" borderId="0" xfId="58" applyFont="1" applyFill="1" applyBorder="1" applyAlignment="1">
      <alignment wrapText="1"/>
      <protection/>
    </xf>
    <xf numFmtId="0" fontId="24" fillId="0" borderId="0" xfId="58" applyFont="1" applyFill="1" applyBorder="1" applyAlignment="1">
      <alignment horizontal="center" wrapText="1"/>
      <protection/>
    </xf>
    <xf numFmtId="166" fontId="24" fillId="0" borderId="0" xfId="58" applyNumberFormat="1" applyFont="1" applyFill="1" applyBorder="1" applyAlignment="1">
      <alignment horizontal="right" wrapText="1"/>
      <protection/>
    </xf>
    <xf numFmtId="166" fontId="23" fillId="0" borderId="0" xfId="58" applyNumberFormat="1" applyFont="1" applyFill="1" applyBorder="1" applyAlignment="1">
      <alignment horizontal="right" wrapText="1"/>
      <protection/>
    </xf>
    <xf numFmtId="166" fontId="23" fillId="0" borderId="0" xfId="58" applyNumberFormat="1" applyFont="1" applyBorder="1">
      <alignment/>
      <protection/>
    </xf>
    <xf numFmtId="3" fontId="24" fillId="0" borderId="0" xfId="58" applyNumberFormat="1" applyFont="1" applyFill="1" applyBorder="1" applyAlignment="1">
      <alignment horizontal="center" wrapText="1"/>
      <protection/>
    </xf>
    <xf numFmtId="0" fontId="23" fillId="0" borderId="12" xfId="58" applyFont="1" applyFill="1" applyBorder="1" applyAlignment="1">
      <alignment horizontal="center" wrapText="1"/>
      <protection/>
    </xf>
    <xf numFmtId="14" fontId="23" fillId="0" borderId="12" xfId="58" applyNumberFormat="1" applyFont="1" applyFill="1" applyBorder="1" applyAlignment="1">
      <alignment horizontal="center" wrapText="1"/>
      <protection/>
    </xf>
    <xf numFmtId="0" fontId="23" fillId="0" borderId="12" xfId="58" applyFont="1" applyFill="1" applyBorder="1" applyAlignment="1">
      <alignment wrapText="1"/>
      <protection/>
    </xf>
    <xf numFmtId="166" fontId="23" fillId="0" borderId="12" xfId="58" applyNumberFormat="1" applyFont="1" applyFill="1" applyBorder="1" applyAlignment="1">
      <alignment horizontal="right" wrapText="1"/>
      <protection/>
    </xf>
    <xf numFmtId="166" fontId="23" fillId="0" borderId="12" xfId="58" applyNumberFormat="1" applyFont="1" applyBorder="1">
      <alignment/>
      <protection/>
    </xf>
    <xf numFmtId="0" fontId="23" fillId="0" borderId="13" xfId="58" applyFont="1" applyFill="1" applyBorder="1" applyAlignment="1">
      <alignment horizontal="center" wrapText="1"/>
      <protection/>
    </xf>
    <xf numFmtId="14" fontId="23" fillId="0" borderId="13" xfId="58" applyNumberFormat="1" applyFont="1" applyFill="1" applyBorder="1" applyAlignment="1">
      <alignment horizontal="center" wrapText="1"/>
      <protection/>
    </xf>
    <xf numFmtId="0" fontId="23" fillId="0" borderId="13" xfId="58" applyFont="1" applyFill="1" applyBorder="1" applyAlignment="1">
      <alignment wrapText="1"/>
      <protection/>
    </xf>
    <xf numFmtId="166" fontId="23" fillId="0" borderId="13" xfId="58" applyNumberFormat="1" applyFont="1" applyFill="1" applyBorder="1" applyAlignment="1">
      <alignment horizontal="right" wrapText="1"/>
      <protection/>
    </xf>
    <xf numFmtId="166" fontId="23" fillId="0" borderId="11" xfId="59" applyNumberFormat="1" applyFont="1" applyBorder="1" applyAlignment="1">
      <alignment horizontal="right"/>
      <protection/>
    </xf>
    <xf numFmtId="14" fontId="23" fillId="0" borderId="11" xfId="59" applyNumberFormat="1" applyFont="1" applyFill="1" applyBorder="1" applyAlignment="1">
      <alignment horizontal="right" wrapText="1"/>
      <protection/>
    </xf>
    <xf numFmtId="0" fontId="23" fillId="0" borderId="11" xfId="59" applyFont="1" applyFill="1" applyBorder="1" applyAlignment="1">
      <alignment horizontal="right" wrapText="1"/>
      <protection/>
    </xf>
    <xf numFmtId="0" fontId="48" fillId="0" borderId="0" xfId="0" applyFont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left"/>
    </xf>
    <xf numFmtId="0" fontId="46" fillId="0" borderId="0" xfId="0" applyFont="1" applyAlignment="1">
      <alignment horizontal="right" wrapText="1"/>
    </xf>
    <xf numFmtId="0" fontId="48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HTC_local_issuer" xfId="57"/>
    <cellStyle name="Normal_4HTC_local_issuer_1" xfId="58"/>
    <cellStyle name="Normal_4HTC_TDHCA_Bond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171450</xdr:rowOff>
    </xdr:from>
    <xdr:to>
      <xdr:col>4</xdr:col>
      <xdr:colOff>333375</xdr:colOff>
      <xdr:row>4</xdr:row>
      <xdr:rowOff>9525</xdr:rowOff>
    </xdr:to>
    <xdr:pic>
      <xdr:nvPicPr>
        <xdr:cNvPr id="1" name="Picture 1" descr="tdhca_flag_logo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2476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171450</xdr:rowOff>
    </xdr:from>
    <xdr:to>
      <xdr:col>4</xdr:col>
      <xdr:colOff>209550</xdr:colOff>
      <xdr:row>4</xdr:row>
      <xdr:rowOff>9525</xdr:rowOff>
    </xdr:to>
    <xdr:pic>
      <xdr:nvPicPr>
        <xdr:cNvPr id="1" name="Picture 1" descr="tdhca_flag_logo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2714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.akbari@itexgrp.com" TargetMode="External" /><Relationship Id="rId2" Type="http://schemas.openxmlformats.org/officeDocument/2006/relationships/hyperlink" Target="mailto:chris.akbari@itexgrp.com" TargetMode="External" /><Relationship Id="rId3" Type="http://schemas.openxmlformats.org/officeDocument/2006/relationships/hyperlink" Target="mailto:chris.akbari@itexgrp.com" TargetMode="External" /><Relationship Id="rId4" Type="http://schemas.openxmlformats.org/officeDocument/2006/relationships/hyperlink" Target="mailto:chris.akbari@itexgrp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lairepalmer@sbcglobal.ne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7"/>
  <sheetViews>
    <sheetView showGridLines="0" tabSelected="1" workbookViewId="0" topLeftCell="A1">
      <selection activeCell="A6" sqref="A6:E6"/>
    </sheetView>
  </sheetViews>
  <sheetFormatPr defaultColWidth="9.140625" defaultRowHeight="15"/>
  <cols>
    <col min="1" max="1" width="7.28125" style="6" bestFit="1" customWidth="1"/>
    <col min="2" max="2" width="6.28125" style="6" customWidth="1"/>
    <col min="3" max="3" width="9.57421875" style="6" bestFit="1" customWidth="1"/>
    <col min="4" max="4" width="9.421875" style="6" bestFit="1" customWidth="1"/>
    <col min="5" max="5" width="19.8515625" style="0" customWidth="1"/>
    <col min="6" max="6" width="23.8515625" style="0" customWidth="1"/>
    <col min="7" max="7" width="10.421875" style="6" bestFit="1" customWidth="1"/>
    <col min="8" max="8" width="10.140625" style="6" bestFit="1" customWidth="1"/>
    <col min="9" max="9" width="7.00390625" style="6" bestFit="1" customWidth="1"/>
    <col min="10" max="10" width="5.57421875" style="0" customWidth="1"/>
    <col min="11" max="11" width="11.00390625" style="6" customWidth="1"/>
    <col min="12" max="12" width="5.57421875" style="6" bestFit="1" customWidth="1"/>
    <col min="13" max="13" width="10.140625" style="6" customWidth="1"/>
    <col min="14" max="14" width="17.28125" style="0" bestFit="1" customWidth="1"/>
    <col min="15" max="15" width="12.7109375" style="0" bestFit="1" customWidth="1"/>
    <col min="16" max="16" width="21.140625" style="0" bestFit="1" customWidth="1"/>
    <col min="17" max="17" width="15.57421875" style="0" bestFit="1" customWidth="1"/>
    <col min="18" max="18" width="12.00390625" style="0" customWidth="1"/>
    <col min="19" max="19" width="9.421875" style="6" bestFit="1" customWidth="1"/>
    <col min="20" max="20" width="11.28125" style="6" customWidth="1"/>
    <col min="21" max="21" width="15.421875" style="0" bestFit="1" customWidth="1"/>
    <col min="22" max="22" width="9.140625" style="6" customWidth="1"/>
    <col min="23" max="23" width="28.140625" style="0" bestFit="1" customWidth="1"/>
    <col min="24" max="24" width="14.8515625" style="0" bestFit="1" customWidth="1"/>
    <col min="25" max="25" width="12.28125" style="0" bestFit="1" customWidth="1"/>
    <col min="26" max="26" width="29.8515625" style="0" customWidth="1"/>
  </cols>
  <sheetData>
    <row r="1" ht="15"/>
    <row r="2" spans="1:11" ht="18" customHeight="1">
      <c r="A2" s="71"/>
      <c r="B2" s="71"/>
      <c r="C2" s="71"/>
      <c r="D2" s="71"/>
      <c r="E2" s="9" t="s">
        <v>316</v>
      </c>
      <c r="F2" s="10"/>
      <c r="G2" s="10"/>
      <c r="H2" s="10"/>
      <c r="I2" s="10"/>
      <c r="J2" s="10"/>
      <c r="K2" s="11"/>
    </row>
    <row r="3" spans="1:11" ht="18" customHeight="1">
      <c r="A3" s="7"/>
      <c r="B3" s="7"/>
      <c r="C3" s="7"/>
      <c r="D3" s="7"/>
      <c r="E3" s="9" t="s">
        <v>317</v>
      </c>
      <c r="F3" s="10"/>
      <c r="G3" s="10"/>
      <c r="H3" s="10"/>
      <c r="I3" s="10"/>
      <c r="J3" s="10"/>
      <c r="K3" s="11"/>
    </row>
    <row r="4" spans="1:11" ht="18" customHeight="1">
      <c r="A4" s="7"/>
      <c r="B4" s="7"/>
      <c r="C4" s="7"/>
      <c r="D4" s="7"/>
      <c r="E4" s="9" t="s">
        <v>318</v>
      </c>
      <c r="F4" s="10"/>
      <c r="G4" s="10"/>
      <c r="H4" s="10"/>
      <c r="I4" s="10"/>
      <c r="J4" s="10"/>
      <c r="K4" s="11"/>
    </row>
    <row r="5" spans="1:6" ht="18">
      <c r="A5" s="7"/>
      <c r="B5" s="7"/>
      <c r="C5" s="7"/>
      <c r="D5" s="7"/>
      <c r="F5" s="8"/>
    </row>
    <row r="6" spans="1:6" ht="18">
      <c r="A6" s="72" t="s">
        <v>371</v>
      </c>
      <c r="B6" s="72"/>
      <c r="C6" s="72"/>
      <c r="D6" s="72"/>
      <c r="E6" s="72"/>
      <c r="F6" s="8"/>
    </row>
    <row r="7" spans="1:4" ht="21.75" customHeight="1">
      <c r="A7" s="7"/>
      <c r="B7" s="7"/>
      <c r="C7" s="7"/>
      <c r="D7" s="7"/>
    </row>
    <row r="8" spans="1:26" s="12" customFormat="1" ht="74.25" customHeight="1">
      <c r="A8" s="25" t="s">
        <v>327</v>
      </c>
      <c r="B8" s="25" t="s">
        <v>252</v>
      </c>
      <c r="C8" s="25" t="s">
        <v>305</v>
      </c>
      <c r="D8" s="25" t="s">
        <v>319</v>
      </c>
      <c r="E8" s="25" t="s">
        <v>297</v>
      </c>
      <c r="F8" s="25" t="s">
        <v>298</v>
      </c>
      <c r="G8" s="25" t="s">
        <v>253</v>
      </c>
      <c r="H8" s="25" t="s">
        <v>254</v>
      </c>
      <c r="I8" s="25" t="s">
        <v>312</v>
      </c>
      <c r="J8" s="25" t="s">
        <v>255</v>
      </c>
      <c r="K8" s="25" t="s">
        <v>256</v>
      </c>
      <c r="L8" s="25" t="s">
        <v>257</v>
      </c>
      <c r="M8" s="25" t="s">
        <v>265</v>
      </c>
      <c r="N8" s="25" t="s">
        <v>299</v>
      </c>
      <c r="O8" s="25" t="s">
        <v>300</v>
      </c>
      <c r="P8" s="25" t="s">
        <v>262</v>
      </c>
      <c r="Q8" s="25" t="s">
        <v>263</v>
      </c>
      <c r="R8" s="25" t="s">
        <v>264</v>
      </c>
      <c r="S8" s="25" t="s">
        <v>314</v>
      </c>
      <c r="T8" s="25" t="s">
        <v>322</v>
      </c>
      <c r="U8" s="25" t="s">
        <v>295</v>
      </c>
      <c r="V8" s="25" t="s">
        <v>315</v>
      </c>
      <c r="W8" s="25" t="s">
        <v>258</v>
      </c>
      <c r="X8" s="25" t="s">
        <v>259</v>
      </c>
      <c r="Y8" s="25" t="s">
        <v>301</v>
      </c>
      <c r="Z8" s="25" t="s">
        <v>302</v>
      </c>
    </row>
    <row r="9" spans="1:26" s="1" customFormat="1" ht="24">
      <c r="A9" s="27" t="s">
        <v>152</v>
      </c>
      <c r="B9" s="27" t="s">
        <v>27</v>
      </c>
      <c r="C9" s="26" t="s">
        <v>308</v>
      </c>
      <c r="D9" s="48">
        <v>41620</v>
      </c>
      <c r="E9" s="49" t="s">
        <v>153</v>
      </c>
      <c r="F9" s="49" t="s">
        <v>282</v>
      </c>
      <c r="G9" s="27" t="s">
        <v>154</v>
      </c>
      <c r="H9" s="27" t="s">
        <v>155</v>
      </c>
      <c r="I9" s="27" t="s">
        <v>156</v>
      </c>
      <c r="J9" s="27">
        <v>3</v>
      </c>
      <c r="K9" s="27" t="s">
        <v>18</v>
      </c>
      <c r="L9" s="27">
        <v>164</v>
      </c>
      <c r="M9" s="27" t="s">
        <v>13</v>
      </c>
      <c r="N9" s="50">
        <v>520000</v>
      </c>
      <c r="O9" s="47">
        <v>517869</v>
      </c>
      <c r="P9" s="49" t="s">
        <v>337</v>
      </c>
      <c r="Q9" s="49" t="s">
        <v>161</v>
      </c>
      <c r="R9" s="49" t="s">
        <v>309</v>
      </c>
      <c r="S9" s="48">
        <v>41592</v>
      </c>
      <c r="T9" s="48">
        <v>41742</v>
      </c>
      <c r="U9" s="47">
        <v>15000000</v>
      </c>
      <c r="V9" s="27">
        <v>3</v>
      </c>
      <c r="W9" s="49" t="s">
        <v>157</v>
      </c>
      <c r="X9" s="49" t="s">
        <v>158</v>
      </c>
      <c r="Y9" s="49" t="s">
        <v>159</v>
      </c>
      <c r="Z9" s="49" t="s">
        <v>160</v>
      </c>
    </row>
    <row r="10" spans="1:26" s="1" customFormat="1" ht="33" customHeight="1">
      <c r="A10" s="27" t="s">
        <v>162</v>
      </c>
      <c r="B10" s="27" t="s">
        <v>27</v>
      </c>
      <c r="C10" s="27" t="s">
        <v>307</v>
      </c>
      <c r="D10" s="48">
        <v>41585</v>
      </c>
      <c r="E10" s="49" t="s">
        <v>163</v>
      </c>
      <c r="F10" s="49" t="s">
        <v>283</v>
      </c>
      <c r="G10" s="27" t="s">
        <v>164</v>
      </c>
      <c r="H10" s="27" t="s">
        <v>164</v>
      </c>
      <c r="I10" s="27" t="s">
        <v>165</v>
      </c>
      <c r="J10" s="27">
        <v>3</v>
      </c>
      <c r="K10" s="27" t="s">
        <v>313</v>
      </c>
      <c r="L10" s="27">
        <v>410</v>
      </c>
      <c r="M10" s="27" t="s">
        <v>13</v>
      </c>
      <c r="N10" s="50">
        <v>1936796</v>
      </c>
      <c r="O10" s="47">
        <v>0</v>
      </c>
      <c r="P10" s="49" t="s">
        <v>170</v>
      </c>
      <c r="Q10" s="49" t="s">
        <v>171</v>
      </c>
      <c r="R10" s="49" t="s">
        <v>310</v>
      </c>
      <c r="S10" s="48">
        <v>41502</v>
      </c>
      <c r="T10" s="48">
        <v>41652</v>
      </c>
      <c r="U10" s="50">
        <v>37000000</v>
      </c>
      <c r="V10" s="27">
        <v>3</v>
      </c>
      <c r="W10" s="49" t="s">
        <v>166</v>
      </c>
      <c r="X10" s="49" t="s">
        <v>167</v>
      </c>
      <c r="Y10" s="49" t="s">
        <v>168</v>
      </c>
      <c r="Z10" s="49" t="s">
        <v>169</v>
      </c>
    </row>
    <row r="11" spans="1:26" s="1" customFormat="1" ht="33" customHeight="1">
      <c r="A11" s="27" t="s">
        <v>181</v>
      </c>
      <c r="B11" s="27" t="s">
        <v>27</v>
      </c>
      <c r="C11" s="27" t="s">
        <v>307</v>
      </c>
      <c r="D11" s="48">
        <v>41620</v>
      </c>
      <c r="E11" s="49" t="s">
        <v>182</v>
      </c>
      <c r="F11" s="49" t="s">
        <v>285</v>
      </c>
      <c r="G11" s="27" t="s">
        <v>154</v>
      </c>
      <c r="H11" s="27" t="s">
        <v>155</v>
      </c>
      <c r="I11" s="27" t="s">
        <v>183</v>
      </c>
      <c r="J11" s="27">
        <v>3</v>
      </c>
      <c r="K11" s="27" t="s">
        <v>313</v>
      </c>
      <c r="L11" s="27">
        <v>228</v>
      </c>
      <c r="M11" s="27" t="s">
        <v>13</v>
      </c>
      <c r="N11" s="50">
        <v>694702</v>
      </c>
      <c r="O11" s="47">
        <v>0</v>
      </c>
      <c r="P11" s="49" t="s">
        <v>188</v>
      </c>
      <c r="Q11" s="49" t="s">
        <v>189</v>
      </c>
      <c r="R11" s="49" t="s">
        <v>311</v>
      </c>
      <c r="S11" s="48">
        <v>41515</v>
      </c>
      <c r="T11" s="48">
        <v>41665</v>
      </c>
      <c r="U11" s="50">
        <v>17500000</v>
      </c>
      <c r="V11" s="27">
        <v>3</v>
      </c>
      <c r="W11" s="49" t="s">
        <v>184</v>
      </c>
      <c r="X11" s="49" t="s">
        <v>185</v>
      </c>
      <c r="Y11" s="49" t="s">
        <v>186</v>
      </c>
      <c r="Z11" s="49" t="s">
        <v>187</v>
      </c>
    </row>
    <row r="12" spans="1:26" s="1" customFormat="1" ht="25.5" customHeight="1">
      <c r="A12" s="31"/>
      <c r="B12" s="31"/>
      <c r="C12" s="31"/>
      <c r="D12" s="51"/>
      <c r="E12" s="52"/>
      <c r="F12" s="52"/>
      <c r="G12" s="31"/>
      <c r="H12" s="31"/>
      <c r="I12" s="31"/>
      <c r="J12" s="31"/>
      <c r="K12" s="53" t="s">
        <v>367</v>
      </c>
      <c r="L12" s="53">
        <f>SUM(L9:L11)</f>
        <v>802</v>
      </c>
      <c r="M12" s="53" t="s">
        <v>363</v>
      </c>
      <c r="N12" s="54">
        <f>SUM(N9:N11)</f>
        <v>3151498</v>
      </c>
      <c r="O12" s="20">
        <f>SUM(O9:O11)</f>
        <v>517869</v>
      </c>
      <c r="P12" s="52"/>
      <c r="Q12" s="52"/>
      <c r="R12" s="52"/>
      <c r="S12" s="51"/>
      <c r="T12" s="51"/>
      <c r="U12" s="55"/>
      <c r="V12" s="31"/>
      <c r="W12" s="52"/>
      <c r="X12" s="52"/>
      <c r="Y12" s="52"/>
      <c r="Z12" s="52"/>
    </row>
    <row r="13" spans="1:26" s="4" customFormat="1" ht="8.25" customHeight="1">
      <c r="A13" s="31"/>
      <c r="B13" s="31"/>
      <c r="C13" s="31"/>
      <c r="D13" s="51"/>
      <c r="E13" s="52"/>
      <c r="F13" s="52"/>
      <c r="G13" s="31"/>
      <c r="H13" s="31"/>
      <c r="I13" s="31"/>
      <c r="J13" s="31"/>
      <c r="K13" s="31"/>
      <c r="L13" s="31"/>
      <c r="M13" s="31"/>
      <c r="N13" s="55"/>
      <c r="O13" s="56"/>
      <c r="P13" s="52"/>
      <c r="Q13" s="52"/>
      <c r="R13" s="52"/>
      <c r="S13" s="51"/>
      <c r="T13" s="51"/>
      <c r="U13" s="55"/>
      <c r="V13" s="31"/>
      <c r="W13" s="52"/>
      <c r="X13" s="52"/>
      <c r="Y13" s="52"/>
      <c r="Z13" s="52"/>
    </row>
    <row r="14" spans="1:26" s="1" customFormat="1" ht="33" customHeight="1">
      <c r="A14" s="27" t="s">
        <v>80</v>
      </c>
      <c r="B14" s="27" t="s">
        <v>27</v>
      </c>
      <c r="C14" s="27" t="s">
        <v>308</v>
      </c>
      <c r="D14" s="48">
        <v>41529</v>
      </c>
      <c r="E14" s="49" t="s">
        <v>81</v>
      </c>
      <c r="F14" s="49" t="s">
        <v>274</v>
      </c>
      <c r="G14" s="27" t="s">
        <v>82</v>
      </c>
      <c r="H14" s="27" t="s">
        <v>83</v>
      </c>
      <c r="I14" s="27" t="s">
        <v>84</v>
      </c>
      <c r="J14" s="27">
        <v>5</v>
      </c>
      <c r="K14" s="27" t="s">
        <v>313</v>
      </c>
      <c r="L14" s="27">
        <v>184</v>
      </c>
      <c r="M14" s="27" t="s">
        <v>13</v>
      </c>
      <c r="N14" s="50">
        <v>656590</v>
      </c>
      <c r="O14" s="50">
        <v>656590</v>
      </c>
      <c r="P14" s="49" t="s">
        <v>119</v>
      </c>
      <c r="Q14" s="49" t="s">
        <v>89</v>
      </c>
      <c r="R14" s="49" t="s">
        <v>90</v>
      </c>
      <c r="S14" s="48">
        <v>41568</v>
      </c>
      <c r="T14" s="48">
        <v>41718</v>
      </c>
      <c r="U14" s="50">
        <v>11700000</v>
      </c>
      <c r="V14" s="27">
        <v>3</v>
      </c>
      <c r="W14" s="49" t="s">
        <v>85</v>
      </c>
      <c r="X14" s="49" t="s">
        <v>86</v>
      </c>
      <c r="Y14" s="49" t="s">
        <v>87</v>
      </c>
      <c r="Z14" s="49" t="s">
        <v>88</v>
      </c>
    </row>
    <row r="15" spans="1:26" s="1" customFormat="1" ht="26.25" customHeight="1">
      <c r="A15" s="27" t="s">
        <v>116</v>
      </c>
      <c r="B15" s="27" t="s">
        <v>27</v>
      </c>
      <c r="C15" s="27" t="s">
        <v>307</v>
      </c>
      <c r="D15" s="48">
        <v>41557</v>
      </c>
      <c r="E15" s="49" t="s">
        <v>117</v>
      </c>
      <c r="F15" s="49" t="s">
        <v>278</v>
      </c>
      <c r="G15" s="27" t="s">
        <v>82</v>
      </c>
      <c r="H15" s="27" t="s">
        <v>83</v>
      </c>
      <c r="I15" s="27" t="s">
        <v>84</v>
      </c>
      <c r="J15" s="27">
        <v>5</v>
      </c>
      <c r="K15" s="27" t="s">
        <v>313</v>
      </c>
      <c r="L15" s="27">
        <v>128</v>
      </c>
      <c r="M15" s="27" t="s">
        <v>59</v>
      </c>
      <c r="N15" s="50">
        <v>589952</v>
      </c>
      <c r="O15" s="50">
        <v>589952</v>
      </c>
      <c r="P15" s="49" t="s">
        <v>119</v>
      </c>
      <c r="Q15" s="49" t="s">
        <v>89</v>
      </c>
      <c r="R15" s="49" t="s">
        <v>90</v>
      </c>
      <c r="S15" s="48">
        <v>41430</v>
      </c>
      <c r="T15" s="48">
        <v>41580</v>
      </c>
      <c r="U15" s="50">
        <v>7800000</v>
      </c>
      <c r="V15" s="27">
        <v>3</v>
      </c>
      <c r="W15" s="49" t="s">
        <v>118</v>
      </c>
      <c r="X15" s="49" t="s">
        <v>86</v>
      </c>
      <c r="Y15" s="49" t="s">
        <v>87</v>
      </c>
      <c r="Z15" s="49" t="s">
        <v>88</v>
      </c>
    </row>
    <row r="16" spans="1:26" s="1" customFormat="1" ht="24">
      <c r="A16" s="27">
        <v>13424</v>
      </c>
      <c r="B16" s="27"/>
      <c r="C16" s="27" t="s">
        <v>308</v>
      </c>
      <c r="D16" s="48">
        <v>41620</v>
      </c>
      <c r="E16" s="49" t="s">
        <v>338</v>
      </c>
      <c r="F16" s="49" t="s">
        <v>345</v>
      </c>
      <c r="G16" s="27" t="s">
        <v>341</v>
      </c>
      <c r="H16" s="27" t="s">
        <v>341</v>
      </c>
      <c r="I16" s="27">
        <v>77632</v>
      </c>
      <c r="J16" s="27">
        <v>5</v>
      </c>
      <c r="K16" s="27" t="s">
        <v>313</v>
      </c>
      <c r="L16" s="27">
        <v>70</v>
      </c>
      <c r="M16" s="27" t="s">
        <v>13</v>
      </c>
      <c r="N16" s="50">
        <v>297384</v>
      </c>
      <c r="O16" s="47">
        <v>297384</v>
      </c>
      <c r="P16" s="49" t="s">
        <v>342</v>
      </c>
      <c r="Q16" s="49" t="s">
        <v>343</v>
      </c>
      <c r="R16" s="49" t="s">
        <v>344</v>
      </c>
      <c r="S16" s="48">
        <v>41591</v>
      </c>
      <c r="T16" s="48">
        <v>41741</v>
      </c>
      <c r="U16" s="50">
        <v>6000000</v>
      </c>
      <c r="V16" s="27">
        <v>3</v>
      </c>
      <c r="W16" s="49" t="s">
        <v>348</v>
      </c>
      <c r="X16" s="49" t="s">
        <v>349</v>
      </c>
      <c r="Y16" s="49" t="s">
        <v>87</v>
      </c>
      <c r="Z16" s="49" t="s">
        <v>350</v>
      </c>
    </row>
    <row r="17" spans="1:26" s="1" customFormat="1" ht="24">
      <c r="A17" s="27">
        <v>13425</v>
      </c>
      <c r="B17" s="27"/>
      <c r="C17" s="27" t="s">
        <v>308</v>
      </c>
      <c r="D17" s="48">
        <v>41620</v>
      </c>
      <c r="E17" s="49" t="s">
        <v>339</v>
      </c>
      <c r="F17" s="49" t="s">
        <v>346</v>
      </c>
      <c r="G17" s="27" t="s">
        <v>341</v>
      </c>
      <c r="H17" s="27" t="s">
        <v>341</v>
      </c>
      <c r="I17" s="27">
        <v>77630</v>
      </c>
      <c r="J17" s="27">
        <v>5</v>
      </c>
      <c r="K17" s="27" t="s">
        <v>313</v>
      </c>
      <c r="L17" s="27">
        <v>66</v>
      </c>
      <c r="M17" s="27" t="s">
        <v>13</v>
      </c>
      <c r="N17" s="50">
        <v>284800</v>
      </c>
      <c r="O17" s="47">
        <v>284800</v>
      </c>
      <c r="P17" s="49" t="s">
        <v>342</v>
      </c>
      <c r="Q17" s="49" t="s">
        <v>343</v>
      </c>
      <c r="R17" s="49" t="s">
        <v>344</v>
      </c>
      <c r="S17" s="48">
        <v>41591</v>
      </c>
      <c r="T17" s="48">
        <v>41741</v>
      </c>
      <c r="U17" s="50">
        <v>6000000</v>
      </c>
      <c r="V17" s="27">
        <v>3</v>
      </c>
      <c r="W17" s="49" t="s">
        <v>351</v>
      </c>
      <c r="X17" s="49" t="s">
        <v>349</v>
      </c>
      <c r="Y17" s="49" t="s">
        <v>87</v>
      </c>
      <c r="Z17" s="49" t="s">
        <v>350</v>
      </c>
    </row>
    <row r="18" spans="1:26" s="1" customFormat="1" ht="24">
      <c r="A18" s="27">
        <v>13426</v>
      </c>
      <c r="B18" s="27"/>
      <c r="C18" s="27" t="s">
        <v>308</v>
      </c>
      <c r="D18" s="48">
        <v>41620</v>
      </c>
      <c r="E18" s="49" t="s">
        <v>340</v>
      </c>
      <c r="F18" s="49" t="s">
        <v>347</v>
      </c>
      <c r="G18" s="27" t="s">
        <v>341</v>
      </c>
      <c r="H18" s="27" t="s">
        <v>341</v>
      </c>
      <c r="I18" s="27">
        <v>77632</v>
      </c>
      <c r="J18" s="27">
        <v>5</v>
      </c>
      <c r="K18" s="27" t="s">
        <v>313</v>
      </c>
      <c r="L18" s="27">
        <v>80</v>
      </c>
      <c r="M18" s="27" t="s">
        <v>13</v>
      </c>
      <c r="N18" s="50">
        <v>335521</v>
      </c>
      <c r="O18" s="47">
        <v>335521</v>
      </c>
      <c r="P18" s="49" t="s">
        <v>342</v>
      </c>
      <c r="Q18" s="49" t="s">
        <v>343</v>
      </c>
      <c r="R18" s="49" t="s">
        <v>344</v>
      </c>
      <c r="S18" s="48">
        <v>41592</v>
      </c>
      <c r="T18" s="48">
        <v>41742</v>
      </c>
      <c r="U18" s="50">
        <v>6000000</v>
      </c>
      <c r="V18" s="27">
        <v>3</v>
      </c>
      <c r="W18" s="49" t="s">
        <v>352</v>
      </c>
      <c r="X18" s="49" t="s">
        <v>349</v>
      </c>
      <c r="Y18" s="49" t="s">
        <v>87</v>
      </c>
      <c r="Z18" s="49" t="s">
        <v>350</v>
      </c>
    </row>
    <row r="19" spans="1:26" s="1" customFormat="1" ht="24" customHeight="1">
      <c r="A19" s="27">
        <v>13431</v>
      </c>
      <c r="B19" s="27" t="s">
        <v>27</v>
      </c>
      <c r="C19" s="27" t="s">
        <v>306</v>
      </c>
      <c r="D19" s="48">
        <v>41690</v>
      </c>
      <c r="E19" s="49" t="s">
        <v>117</v>
      </c>
      <c r="F19" s="49" t="s">
        <v>278</v>
      </c>
      <c r="G19" s="27" t="s">
        <v>82</v>
      </c>
      <c r="H19" s="27" t="s">
        <v>83</v>
      </c>
      <c r="I19" s="27" t="s">
        <v>84</v>
      </c>
      <c r="J19" s="27">
        <v>5</v>
      </c>
      <c r="K19" s="27" t="s">
        <v>313</v>
      </c>
      <c r="L19" s="27">
        <v>128</v>
      </c>
      <c r="M19" s="27" t="s">
        <v>59</v>
      </c>
      <c r="N19" s="50">
        <v>544467</v>
      </c>
      <c r="O19" s="50">
        <v>0</v>
      </c>
      <c r="P19" s="49" t="s">
        <v>119</v>
      </c>
      <c r="Q19" s="49" t="s">
        <v>89</v>
      </c>
      <c r="R19" s="49" t="s">
        <v>90</v>
      </c>
      <c r="S19" s="48">
        <v>41568</v>
      </c>
      <c r="T19" s="48">
        <v>41718</v>
      </c>
      <c r="U19" s="50">
        <v>7800000</v>
      </c>
      <c r="V19" s="27">
        <v>3</v>
      </c>
      <c r="W19" s="49" t="s">
        <v>118</v>
      </c>
      <c r="X19" s="49" t="s">
        <v>86</v>
      </c>
      <c r="Y19" s="49" t="s">
        <v>87</v>
      </c>
      <c r="Z19" s="49" t="s">
        <v>88</v>
      </c>
    </row>
    <row r="20" spans="1:26" s="4" customFormat="1" ht="25.5" customHeight="1">
      <c r="A20" s="31"/>
      <c r="B20" s="31"/>
      <c r="C20" s="31"/>
      <c r="D20" s="51"/>
      <c r="E20" s="52"/>
      <c r="F20" s="52"/>
      <c r="G20" s="31"/>
      <c r="H20" s="31"/>
      <c r="I20" s="31"/>
      <c r="J20" s="31"/>
      <c r="K20" s="53" t="s">
        <v>367</v>
      </c>
      <c r="L20" s="53">
        <f>SUM(L14:L19)</f>
        <v>656</v>
      </c>
      <c r="M20" s="53" t="s">
        <v>363</v>
      </c>
      <c r="N20" s="54">
        <f>SUM(N14:N19)</f>
        <v>2708714</v>
      </c>
      <c r="O20" s="54">
        <f>SUM(O14:O19)</f>
        <v>2164247</v>
      </c>
      <c r="P20" s="52"/>
      <c r="Q20" s="52"/>
      <c r="R20" s="52"/>
      <c r="S20" s="51"/>
      <c r="T20" s="51"/>
      <c r="U20" s="55"/>
      <c r="V20" s="31"/>
      <c r="W20" s="52"/>
      <c r="X20" s="52"/>
      <c r="Y20" s="52"/>
      <c r="Z20" s="52"/>
    </row>
    <row r="21" spans="1:26" s="4" customFormat="1" ht="8.25" customHeight="1">
      <c r="A21" s="31"/>
      <c r="B21" s="31"/>
      <c r="C21" s="31"/>
      <c r="D21" s="51"/>
      <c r="E21" s="52"/>
      <c r="F21" s="52"/>
      <c r="G21" s="31"/>
      <c r="H21" s="31"/>
      <c r="I21" s="31"/>
      <c r="J21" s="31"/>
      <c r="K21" s="31"/>
      <c r="L21" s="31"/>
      <c r="M21" s="31"/>
      <c r="N21" s="55"/>
      <c r="O21" s="55"/>
      <c r="P21" s="52"/>
      <c r="Q21" s="52"/>
      <c r="R21" s="52"/>
      <c r="S21" s="51"/>
      <c r="T21" s="51"/>
      <c r="U21" s="55"/>
      <c r="V21" s="31"/>
      <c r="W21" s="52"/>
      <c r="X21" s="52"/>
      <c r="Y21" s="52"/>
      <c r="Z21" s="52"/>
    </row>
    <row r="22" spans="1:26" s="3" customFormat="1" ht="33" customHeight="1">
      <c r="A22" s="27" t="s">
        <v>0</v>
      </c>
      <c r="B22" s="27" t="s">
        <v>1</v>
      </c>
      <c r="C22" s="27" t="s">
        <v>308</v>
      </c>
      <c r="D22" s="48">
        <v>41438</v>
      </c>
      <c r="E22" s="49" t="s">
        <v>2</v>
      </c>
      <c r="F22" s="49" t="s">
        <v>266</v>
      </c>
      <c r="G22" s="27" t="s">
        <v>3</v>
      </c>
      <c r="H22" s="27" t="s">
        <v>4</v>
      </c>
      <c r="I22" s="27" t="s">
        <v>5</v>
      </c>
      <c r="J22" s="27">
        <v>6</v>
      </c>
      <c r="K22" s="27" t="s">
        <v>313</v>
      </c>
      <c r="L22" s="27">
        <v>138</v>
      </c>
      <c r="M22" s="27" t="s">
        <v>13</v>
      </c>
      <c r="N22" s="50">
        <v>712078</v>
      </c>
      <c r="O22" s="50">
        <v>711990</v>
      </c>
      <c r="P22" s="49" t="s">
        <v>10</v>
      </c>
      <c r="Q22" s="49" t="s">
        <v>11</v>
      </c>
      <c r="R22" s="49" t="s">
        <v>12</v>
      </c>
      <c r="S22" s="48">
        <v>41375</v>
      </c>
      <c r="T22" s="48">
        <v>41525</v>
      </c>
      <c r="U22" s="50">
        <v>10425000</v>
      </c>
      <c r="V22" s="27">
        <v>3</v>
      </c>
      <c r="W22" s="49" t="s">
        <v>6</v>
      </c>
      <c r="X22" s="49" t="s">
        <v>7</v>
      </c>
      <c r="Y22" s="49" t="s">
        <v>8</v>
      </c>
      <c r="Z22" s="49" t="s">
        <v>9</v>
      </c>
    </row>
    <row r="23" spans="1:26" s="3" customFormat="1" ht="33" customHeight="1">
      <c r="A23" s="27" t="s">
        <v>14</v>
      </c>
      <c r="B23" s="27" t="s">
        <v>15</v>
      </c>
      <c r="C23" s="27" t="s">
        <v>308</v>
      </c>
      <c r="D23" s="48">
        <v>41375</v>
      </c>
      <c r="E23" s="49" t="s">
        <v>16</v>
      </c>
      <c r="F23" s="49" t="s">
        <v>267</v>
      </c>
      <c r="G23" s="27" t="s">
        <v>3</v>
      </c>
      <c r="H23" s="27" t="s">
        <v>4</v>
      </c>
      <c r="I23" s="27" t="s">
        <v>17</v>
      </c>
      <c r="J23" s="27">
        <v>6</v>
      </c>
      <c r="K23" s="27" t="s">
        <v>18</v>
      </c>
      <c r="L23" s="27">
        <v>216</v>
      </c>
      <c r="M23" s="27" t="s">
        <v>13</v>
      </c>
      <c r="N23" s="50">
        <v>444217</v>
      </c>
      <c r="O23" s="50">
        <v>440050</v>
      </c>
      <c r="P23" s="49" t="s">
        <v>23</v>
      </c>
      <c r="Q23" s="49" t="s">
        <v>24</v>
      </c>
      <c r="R23" s="49" t="s">
        <v>25</v>
      </c>
      <c r="S23" s="48">
        <v>41299</v>
      </c>
      <c r="T23" s="48">
        <v>41449</v>
      </c>
      <c r="U23" s="50">
        <v>7500000</v>
      </c>
      <c r="V23" s="27">
        <v>3</v>
      </c>
      <c r="W23" s="49" t="s">
        <v>19</v>
      </c>
      <c r="X23" s="49" t="s">
        <v>20</v>
      </c>
      <c r="Y23" s="49" t="s">
        <v>21</v>
      </c>
      <c r="Z23" s="49" t="s">
        <v>22</v>
      </c>
    </row>
    <row r="24" spans="1:26" s="1" customFormat="1" ht="36.75" customHeight="1">
      <c r="A24" s="27" t="s">
        <v>73</v>
      </c>
      <c r="B24" s="27" t="s">
        <v>27</v>
      </c>
      <c r="C24" s="27" t="s">
        <v>307</v>
      </c>
      <c r="D24" s="48">
        <v>41529</v>
      </c>
      <c r="E24" s="49" t="s">
        <v>74</v>
      </c>
      <c r="F24" s="49" t="s">
        <v>325</v>
      </c>
      <c r="G24" s="27" t="s">
        <v>3</v>
      </c>
      <c r="H24" s="27" t="s">
        <v>4</v>
      </c>
      <c r="I24" s="27" t="s">
        <v>75</v>
      </c>
      <c r="J24" s="27">
        <v>6</v>
      </c>
      <c r="K24" s="27" t="s">
        <v>313</v>
      </c>
      <c r="L24" s="27">
        <v>95</v>
      </c>
      <c r="M24" s="27" t="s">
        <v>13</v>
      </c>
      <c r="N24" s="50">
        <v>555723</v>
      </c>
      <c r="O24" s="50">
        <v>0</v>
      </c>
      <c r="P24" s="49" t="s">
        <v>23</v>
      </c>
      <c r="Q24" s="49" t="s">
        <v>24</v>
      </c>
      <c r="R24" s="49" t="s">
        <v>25</v>
      </c>
      <c r="S24" s="48">
        <v>41397</v>
      </c>
      <c r="T24" s="48">
        <v>41547</v>
      </c>
      <c r="U24" s="50">
        <v>10600000</v>
      </c>
      <c r="V24" s="27">
        <v>3</v>
      </c>
      <c r="W24" s="49" t="s">
        <v>76</v>
      </c>
      <c r="X24" s="49" t="s">
        <v>77</v>
      </c>
      <c r="Y24" s="49" t="s">
        <v>78</v>
      </c>
      <c r="Z24" s="49" t="s">
        <v>79</v>
      </c>
    </row>
    <row r="25" spans="1:26" s="1" customFormat="1" ht="24">
      <c r="A25" s="27" t="s">
        <v>122</v>
      </c>
      <c r="B25" s="27" t="s">
        <v>27</v>
      </c>
      <c r="C25" s="27" t="s">
        <v>307</v>
      </c>
      <c r="D25" s="48">
        <v>41557</v>
      </c>
      <c r="E25" s="49" t="s">
        <v>123</v>
      </c>
      <c r="F25" s="49" t="s">
        <v>279</v>
      </c>
      <c r="G25" s="27" t="s">
        <v>3</v>
      </c>
      <c r="H25" s="27" t="s">
        <v>4</v>
      </c>
      <c r="I25" s="27" t="s">
        <v>124</v>
      </c>
      <c r="J25" s="27">
        <v>6</v>
      </c>
      <c r="K25" s="27" t="s">
        <v>313</v>
      </c>
      <c r="L25" s="27">
        <v>148</v>
      </c>
      <c r="M25" s="27" t="s">
        <v>13</v>
      </c>
      <c r="N25" s="50">
        <v>760497</v>
      </c>
      <c r="O25" s="50">
        <v>0</v>
      </c>
      <c r="P25" s="49" t="s">
        <v>320</v>
      </c>
      <c r="Q25" s="49" t="s">
        <v>126</v>
      </c>
      <c r="R25" s="49" t="s">
        <v>127</v>
      </c>
      <c r="S25" s="48">
        <v>41486</v>
      </c>
      <c r="T25" s="48">
        <v>41636</v>
      </c>
      <c r="U25" s="50">
        <v>10000000</v>
      </c>
      <c r="V25" s="27">
        <v>3</v>
      </c>
      <c r="W25" s="49" t="s">
        <v>125</v>
      </c>
      <c r="X25" s="49" t="s">
        <v>126</v>
      </c>
      <c r="Y25" s="49" t="s">
        <v>127</v>
      </c>
      <c r="Z25" s="49" t="s">
        <v>128</v>
      </c>
    </row>
    <row r="26" spans="1:26" s="1" customFormat="1" ht="24">
      <c r="A26" s="27" t="s">
        <v>141</v>
      </c>
      <c r="B26" s="27" t="s">
        <v>27</v>
      </c>
      <c r="C26" s="27" t="s">
        <v>308</v>
      </c>
      <c r="D26" s="48">
        <v>41585</v>
      </c>
      <c r="E26" s="49" t="s">
        <v>142</v>
      </c>
      <c r="F26" s="49" t="s">
        <v>281</v>
      </c>
      <c r="G26" s="27" t="s">
        <v>143</v>
      </c>
      <c r="H26" s="27" t="s">
        <v>143</v>
      </c>
      <c r="I26" s="27" t="s">
        <v>144</v>
      </c>
      <c r="J26" s="27">
        <v>6</v>
      </c>
      <c r="K26" s="27" t="s">
        <v>313</v>
      </c>
      <c r="L26" s="27">
        <v>122</v>
      </c>
      <c r="M26" s="27" t="s">
        <v>13</v>
      </c>
      <c r="N26" s="50">
        <v>528246</v>
      </c>
      <c r="O26" s="50">
        <v>528246</v>
      </c>
      <c r="P26" s="49" t="s">
        <v>149</v>
      </c>
      <c r="Q26" s="49" t="s">
        <v>150</v>
      </c>
      <c r="R26" s="49" t="s">
        <v>151</v>
      </c>
      <c r="S26" s="48">
        <v>41593</v>
      </c>
      <c r="T26" s="48">
        <v>41743</v>
      </c>
      <c r="U26" s="50">
        <v>15000000</v>
      </c>
      <c r="V26" s="27">
        <v>3</v>
      </c>
      <c r="W26" s="49" t="s">
        <v>145</v>
      </c>
      <c r="X26" s="49" t="s">
        <v>146</v>
      </c>
      <c r="Y26" s="49" t="s">
        <v>147</v>
      </c>
      <c r="Z26" s="49" t="s">
        <v>148</v>
      </c>
    </row>
    <row r="27" spans="1:26" s="1" customFormat="1" ht="24">
      <c r="A27" s="27" t="s">
        <v>172</v>
      </c>
      <c r="B27" s="27" t="s">
        <v>27</v>
      </c>
      <c r="C27" s="27" t="s">
        <v>307</v>
      </c>
      <c r="D27" s="48">
        <v>41620</v>
      </c>
      <c r="E27" s="49" t="s">
        <v>173</v>
      </c>
      <c r="F27" s="49" t="s">
        <v>284</v>
      </c>
      <c r="G27" s="27" t="s">
        <v>3</v>
      </c>
      <c r="H27" s="27" t="s">
        <v>4</v>
      </c>
      <c r="I27" s="27" t="s">
        <v>174</v>
      </c>
      <c r="J27" s="27">
        <v>6</v>
      </c>
      <c r="K27" s="27" t="s">
        <v>313</v>
      </c>
      <c r="L27" s="27">
        <v>216</v>
      </c>
      <c r="M27" s="27" t="s">
        <v>13</v>
      </c>
      <c r="N27" s="50">
        <v>883434</v>
      </c>
      <c r="O27" s="47">
        <v>0</v>
      </c>
      <c r="P27" s="49" t="s">
        <v>179</v>
      </c>
      <c r="Q27" s="49" t="s">
        <v>11</v>
      </c>
      <c r="R27" s="49" t="s">
        <v>180</v>
      </c>
      <c r="S27" s="48">
        <v>41513</v>
      </c>
      <c r="T27" s="48">
        <v>41663</v>
      </c>
      <c r="U27" s="50">
        <v>16975000</v>
      </c>
      <c r="V27" s="27">
        <v>3</v>
      </c>
      <c r="W27" s="49" t="s">
        <v>175</v>
      </c>
      <c r="X27" s="49" t="s">
        <v>176</v>
      </c>
      <c r="Y27" s="49" t="s">
        <v>177</v>
      </c>
      <c r="Z27" s="49" t="s">
        <v>178</v>
      </c>
    </row>
    <row r="28" spans="1:26" s="1" customFormat="1" ht="24">
      <c r="A28" s="27">
        <v>13427</v>
      </c>
      <c r="B28" s="27" t="s">
        <v>27</v>
      </c>
      <c r="C28" s="27" t="s">
        <v>307</v>
      </c>
      <c r="D28" s="48">
        <v>41742</v>
      </c>
      <c r="E28" s="49" t="s">
        <v>328</v>
      </c>
      <c r="F28" s="49" t="s">
        <v>330</v>
      </c>
      <c r="G28" s="27" t="s">
        <v>143</v>
      </c>
      <c r="H28" s="27" t="s">
        <v>143</v>
      </c>
      <c r="I28" s="27">
        <v>77550</v>
      </c>
      <c r="J28" s="27">
        <v>6</v>
      </c>
      <c r="K28" s="27" t="s">
        <v>313</v>
      </c>
      <c r="L28" s="27">
        <v>160</v>
      </c>
      <c r="M28" s="27" t="s">
        <v>13</v>
      </c>
      <c r="N28" s="50">
        <v>664859</v>
      </c>
      <c r="O28" s="47">
        <v>0</v>
      </c>
      <c r="P28" s="49" t="s">
        <v>149</v>
      </c>
      <c r="Q28" s="49" t="s">
        <v>150</v>
      </c>
      <c r="R28" s="49" t="s">
        <v>151</v>
      </c>
      <c r="S28" s="48">
        <v>41593</v>
      </c>
      <c r="T28" s="48">
        <v>41743</v>
      </c>
      <c r="U28" s="50">
        <v>15000000</v>
      </c>
      <c r="V28" s="27">
        <v>3</v>
      </c>
      <c r="W28" s="49" t="s">
        <v>329</v>
      </c>
      <c r="X28" s="49" t="s">
        <v>146</v>
      </c>
      <c r="Y28" s="49" t="s">
        <v>147</v>
      </c>
      <c r="Z28" s="49" t="s">
        <v>148</v>
      </c>
    </row>
    <row r="29" spans="1:26" s="1" customFormat="1" ht="24">
      <c r="A29" s="27">
        <v>13428</v>
      </c>
      <c r="B29" s="27" t="s">
        <v>27</v>
      </c>
      <c r="C29" s="27" t="s">
        <v>306</v>
      </c>
      <c r="D29" s="48">
        <v>41690</v>
      </c>
      <c r="E29" s="49" t="s">
        <v>353</v>
      </c>
      <c r="F29" s="49" t="s">
        <v>354</v>
      </c>
      <c r="G29" s="27" t="s">
        <v>3</v>
      </c>
      <c r="H29" s="27" t="s">
        <v>4</v>
      </c>
      <c r="I29" s="27">
        <v>77021</v>
      </c>
      <c r="J29" s="27">
        <v>6</v>
      </c>
      <c r="K29" s="27" t="s">
        <v>313</v>
      </c>
      <c r="L29" s="27">
        <v>222</v>
      </c>
      <c r="M29" s="27" t="s">
        <v>13</v>
      </c>
      <c r="N29" s="50">
        <v>774350</v>
      </c>
      <c r="O29" s="47">
        <v>0</v>
      </c>
      <c r="P29" s="49" t="s">
        <v>179</v>
      </c>
      <c r="Q29" s="49" t="s">
        <v>11</v>
      </c>
      <c r="R29" s="49" t="s">
        <v>180</v>
      </c>
      <c r="S29" s="48">
        <v>41639</v>
      </c>
      <c r="T29" s="48" t="s">
        <v>359</v>
      </c>
      <c r="U29" s="50">
        <v>20000000</v>
      </c>
      <c r="V29" s="27" t="s">
        <v>304</v>
      </c>
      <c r="W29" s="49" t="s">
        <v>355</v>
      </c>
      <c r="X29" s="49" t="s">
        <v>349</v>
      </c>
      <c r="Y29" s="49" t="s">
        <v>87</v>
      </c>
      <c r="Z29" s="49" t="s">
        <v>350</v>
      </c>
    </row>
    <row r="30" spans="1:26" s="4" customFormat="1" ht="25.5" customHeight="1">
      <c r="A30" s="31"/>
      <c r="B30" s="31"/>
      <c r="C30" s="31"/>
      <c r="D30" s="51"/>
      <c r="E30" s="52"/>
      <c r="F30" s="52"/>
      <c r="G30" s="31"/>
      <c r="H30" s="31"/>
      <c r="I30" s="31"/>
      <c r="J30" s="31"/>
      <c r="K30" s="53" t="s">
        <v>367</v>
      </c>
      <c r="L30" s="53">
        <f>SUM(L22:L29)</f>
        <v>1317</v>
      </c>
      <c r="M30" s="53" t="s">
        <v>363</v>
      </c>
      <c r="N30" s="54">
        <f>SUM(N22:N29)</f>
        <v>5323404</v>
      </c>
      <c r="O30" s="20">
        <f>SUM(O22:O29)</f>
        <v>1680286</v>
      </c>
      <c r="P30" s="52"/>
      <c r="Q30" s="52"/>
      <c r="R30" s="52"/>
      <c r="S30" s="51"/>
      <c r="T30" s="51"/>
      <c r="U30" s="55"/>
      <c r="V30" s="31"/>
      <c r="W30" s="52"/>
      <c r="X30" s="52"/>
      <c r="Y30" s="52"/>
      <c r="Z30" s="52"/>
    </row>
    <row r="31" spans="1:26" s="4" customFormat="1" ht="8.25" customHeight="1">
      <c r="A31" s="31"/>
      <c r="B31" s="31"/>
      <c r="C31" s="31"/>
      <c r="D31" s="51"/>
      <c r="E31" s="52"/>
      <c r="F31" s="52"/>
      <c r="G31" s="31"/>
      <c r="H31" s="31"/>
      <c r="I31" s="31"/>
      <c r="J31" s="31"/>
      <c r="K31" s="31"/>
      <c r="L31" s="31"/>
      <c r="M31" s="31"/>
      <c r="N31" s="55"/>
      <c r="O31" s="56"/>
      <c r="P31" s="52"/>
      <c r="Q31" s="52"/>
      <c r="R31" s="52"/>
      <c r="S31" s="51"/>
      <c r="T31" s="51"/>
      <c r="U31" s="55"/>
      <c r="V31" s="31"/>
      <c r="W31" s="52"/>
      <c r="X31" s="52"/>
      <c r="Y31" s="52"/>
      <c r="Z31" s="52"/>
    </row>
    <row r="32" spans="1:26" s="1" customFormat="1" ht="33" customHeight="1">
      <c r="A32" s="27" t="s">
        <v>26</v>
      </c>
      <c r="B32" s="27" t="s">
        <v>27</v>
      </c>
      <c r="C32" s="27" t="s">
        <v>308</v>
      </c>
      <c r="D32" s="48">
        <v>41375</v>
      </c>
      <c r="E32" s="49" t="s">
        <v>28</v>
      </c>
      <c r="F32" s="49" t="s">
        <v>268</v>
      </c>
      <c r="G32" s="27" t="s">
        <v>29</v>
      </c>
      <c r="H32" s="27" t="s">
        <v>30</v>
      </c>
      <c r="I32" s="27" t="s">
        <v>31</v>
      </c>
      <c r="J32" s="27">
        <v>7</v>
      </c>
      <c r="K32" s="27" t="s">
        <v>313</v>
      </c>
      <c r="L32" s="27">
        <v>228</v>
      </c>
      <c r="M32" s="27" t="s">
        <v>13</v>
      </c>
      <c r="N32" s="50">
        <v>1081309</v>
      </c>
      <c r="O32" s="50">
        <v>1081309</v>
      </c>
      <c r="P32" s="49" t="s">
        <v>34</v>
      </c>
      <c r="Q32" s="49" t="s">
        <v>35</v>
      </c>
      <c r="R32" s="49" t="s">
        <v>36</v>
      </c>
      <c r="S32" s="48">
        <v>41296</v>
      </c>
      <c r="T32" s="48">
        <v>41446</v>
      </c>
      <c r="U32" s="50">
        <v>20000000</v>
      </c>
      <c r="V32" s="27">
        <v>3</v>
      </c>
      <c r="W32" s="49" t="s">
        <v>32</v>
      </c>
      <c r="X32" s="49" t="s">
        <v>7</v>
      </c>
      <c r="Y32" s="49" t="s">
        <v>33</v>
      </c>
      <c r="Z32" s="49" t="s">
        <v>9</v>
      </c>
    </row>
    <row r="33" spans="1:26" s="1" customFormat="1" ht="33" customHeight="1">
      <c r="A33" s="27" t="s">
        <v>37</v>
      </c>
      <c r="B33" s="27" t="s">
        <v>38</v>
      </c>
      <c r="C33" s="27" t="s">
        <v>308</v>
      </c>
      <c r="D33" s="48">
        <v>41375</v>
      </c>
      <c r="E33" s="49" t="s">
        <v>39</v>
      </c>
      <c r="F33" s="49" t="s">
        <v>269</v>
      </c>
      <c r="G33" s="27" t="s">
        <v>29</v>
      </c>
      <c r="H33" s="27" t="s">
        <v>30</v>
      </c>
      <c r="I33" s="27" t="s">
        <v>31</v>
      </c>
      <c r="J33" s="27">
        <v>7</v>
      </c>
      <c r="K33" s="27" t="s">
        <v>18</v>
      </c>
      <c r="L33" s="27">
        <v>228</v>
      </c>
      <c r="M33" s="27" t="s">
        <v>13</v>
      </c>
      <c r="N33" s="50">
        <v>895323</v>
      </c>
      <c r="O33" s="50">
        <v>882588</v>
      </c>
      <c r="P33" s="49" t="s">
        <v>34</v>
      </c>
      <c r="Q33" s="49" t="s">
        <v>35</v>
      </c>
      <c r="R33" s="49" t="s">
        <v>36</v>
      </c>
      <c r="S33" s="48">
        <v>41465</v>
      </c>
      <c r="T33" s="48">
        <v>41615</v>
      </c>
      <c r="U33" s="50">
        <v>13000000</v>
      </c>
      <c r="V33" s="27">
        <v>3</v>
      </c>
      <c r="W33" s="49" t="s">
        <v>40</v>
      </c>
      <c r="X33" s="49" t="s">
        <v>41</v>
      </c>
      <c r="Y33" s="49" t="s">
        <v>42</v>
      </c>
      <c r="Z33" s="49" t="s">
        <v>43</v>
      </c>
    </row>
    <row r="34" spans="1:26" s="1" customFormat="1" ht="33" customHeight="1">
      <c r="A34" s="27" t="s">
        <v>44</v>
      </c>
      <c r="B34" s="27" t="s">
        <v>45</v>
      </c>
      <c r="C34" s="27" t="s">
        <v>308</v>
      </c>
      <c r="D34" s="48">
        <v>41375</v>
      </c>
      <c r="E34" s="49" t="s">
        <v>46</v>
      </c>
      <c r="F34" s="49" t="s">
        <v>270</v>
      </c>
      <c r="G34" s="27" t="s">
        <v>29</v>
      </c>
      <c r="H34" s="27" t="s">
        <v>30</v>
      </c>
      <c r="I34" s="27" t="s">
        <v>31</v>
      </c>
      <c r="J34" s="27">
        <v>7</v>
      </c>
      <c r="K34" s="27" t="s">
        <v>18</v>
      </c>
      <c r="L34" s="27">
        <v>360</v>
      </c>
      <c r="M34" s="27" t="s">
        <v>13</v>
      </c>
      <c r="N34" s="50">
        <v>1234671</v>
      </c>
      <c r="O34" s="50">
        <v>1203281</v>
      </c>
      <c r="P34" s="49" t="s">
        <v>34</v>
      </c>
      <c r="Q34" s="49" t="s">
        <v>35</v>
      </c>
      <c r="R34" s="49" t="s">
        <v>36</v>
      </c>
      <c r="S34" s="48">
        <v>41465</v>
      </c>
      <c r="T34" s="48">
        <v>41615</v>
      </c>
      <c r="U34" s="50">
        <v>20000000</v>
      </c>
      <c r="V34" s="27">
        <v>3</v>
      </c>
      <c r="W34" s="49" t="s">
        <v>47</v>
      </c>
      <c r="X34" s="49" t="s">
        <v>41</v>
      </c>
      <c r="Y34" s="49" t="s">
        <v>42</v>
      </c>
      <c r="Z34" s="49" t="s">
        <v>43</v>
      </c>
    </row>
    <row r="35" spans="1:26" s="1" customFormat="1" ht="33" customHeight="1">
      <c r="A35" s="27" t="s">
        <v>48</v>
      </c>
      <c r="B35" s="27" t="s">
        <v>27</v>
      </c>
      <c r="C35" s="27" t="s">
        <v>307</v>
      </c>
      <c r="D35" s="48">
        <v>41438</v>
      </c>
      <c r="E35" s="49" t="s">
        <v>49</v>
      </c>
      <c r="F35" s="49" t="s">
        <v>271</v>
      </c>
      <c r="G35" s="27" t="s">
        <v>29</v>
      </c>
      <c r="H35" s="27" t="s">
        <v>30</v>
      </c>
      <c r="I35" s="27" t="s">
        <v>50</v>
      </c>
      <c r="J35" s="27">
        <v>7</v>
      </c>
      <c r="K35" s="27" t="s">
        <v>313</v>
      </c>
      <c r="L35" s="27">
        <v>250</v>
      </c>
      <c r="M35" s="27" t="s">
        <v>13</v>
      </c>
      <c r="N35" s="50">
        <v>906989</v>
      </c>
      <c r="O35" s="50">
        <v>0</v>
      </c>
      <c r="P35" s="49" t="s">
        <v>52</v>
      </c>
      <c r="Q35" s="49" t="s">
        <v>53</v>
      </c>
      <c r="R35" s="49" t="s">
        <v>54</v>
      </c>
      <c r="S35" s="48">
        <v>41303</v>
      </c>
      <c r="T35" s="48" t="s">
        <v>361</v>
      </c>
      <c r="U35" s="50">
        <v>17000000</v>
      </c>
      <c r="V35" s="27" t="s">
        <v>304</v>
      </c>
      <c r="W35" s="49" t="s">
        <v>51</v>
      </c>
      <c r="X35" s="49" t="s">
        <v>7</v>
      </c>
      <c r="Y35" s="49" t="s">
        <v>33</v>
      </c>
      <c r="Z35" s="49" t="s">
        <v>9</v>
      </c>
    </row>
    <row r="36" spans="1:26" s="1" customFormat="1" ht="33" customHeight="1">
      <c r="A36" s="27" t="s">
        <v>55</v>
      </c>
      <c r="B36" s="27" t="s">
        <v>27</v>
      </c>
      <c r="C36" s="27" t="s">
        <v>307</v>
      </c>
      <c r="D36" s="48">
        <v>41438</v>
      </c>
      <c r="E36" s="49" t="s">
        <v>56</v>
      </c>
      <c r="F36" s="49" t="s">
        <v>272</v>
      </c>
      <c r="G36" s="27" t="s">
        <v>29</v>
      </c>
      <c r="H36" s="27" t="s">
        <v>30</v>
      </c>
      <c r="I36" s="27" t="s">
        <v>50</v>
      </c>
      <c r="J36" s="27">
        <v>7</v>
      </c>
      <c r="K36" s="27" t="s">
        <v>313</v>
      </c>
      <c r="L36" s="27">
        <v>183</v>
      </c>
      <c r="M36" s="27" t="s">
        <v>59</v>
      </c>
      <c r="N36" s="50">
        <v>699340</v>
      </c>
      <c r="O36" s="50">
        <v>0</v>
      </c>
      <c r="P36" s="49" t="s">
        <v>52</v>
      </c>
      <c r="Q36" s="49" t="s">
        <v>53</v>
      </c>
      <c r="R36" s="49" t="s">
        <v>58</v>
      </c>
      <c r="S36" s="48">
        <v>41303</v>
      </c>
      <c r="T36" s="48" t="s">
        <v>361</v>
      </c>
      <c r="U36" s="50">
        <v>25000000</v>
      </c>
      <c r="V36" s="27" t="s">
        <v>304</v>
      </c>
      <c r="W36" s="49" t="s">
        <v>57</v>
      </c>
      <c r="X36" s="49" t="s">
        <v>7</v>
      </c>
      <c r="Y36" s="49" t="s">
        <v>33</v>
      </c>
      <c r="Z36" s="49" t="s">
        <v>9</v>
      </c>
    </row>
    <row r="37" spans="1:26" s="1" customFormat="1" ht="33" customHeight="1">
      <c r="A37" s="27" t="s">
        <v>60</v>
      </c>
      <c r="B37" s="27" t="s">
        <v>61</v>
      </c>
      <c r="C37" s="27" t="s">
        <v>308</v>
      </c>
      <c r="D37" s="48">
        <v>41438</v>
      </c>
      <c r="E37" s="49" t="s">
        <v>62</v>
      </c>
      <c r="F37" s="49" t="s">
        <v>273</v>
      </c>
      <c r="G37" s="27" t="s">
        <v>63</v>
      </c>
      <c r="H37" s="27" t="s">
        <v>64</v>
      </c>
      <c r="I37" s="27" t="s">
        <v>65</v>
      </c>
      <c r="J37" s="27">
        <v>7</v>
      </c>
      <c r="K37" s="27" t="s">
        <v>313</v>
      </c>
      <c r="L37" s="27">
        <v>180</v>
      </c>
      <c r="M37" s="27" t="s">
        <v>13</v>
      </c>
      <c r="N37" s="50">
        <v>641515</v>
      </c>
      <c r="O37" s="50">
        <v>605847</v>
      </c>
      <c r="P37" s="49" t="s">
        <v>70</v>
      </c>
      <c r="Q37" s="49" t="s">
        <v>71</v>
      </c>
      <c r="R37" s="49" t="s">
        <v>72</v>
      </c>
      <c r="S37" s="48">
        <v>41533</v>
      </c>
      <c r="T37" s="48">
        <v>41683</v>
      </c>
      <c r="U37" s="50">
        <v>15000000</v>
      </c>
      <c r="V37" s="27">
        <v>3</v>
      </c>
      <c r="W37" s="49" t="s">
        <v>66</v>
      </c>
      <c r="X37" s="49" t="s">
        <v>67</v>
      </c>
      <c r="Y37" s="49" t="s">
        <v>68</v>
      </c>
      <c r="Z37" s="49" t="s">
        <v>69</v>
      </c>
    </row>
    <row r="38" spans="1:26" s="1" customFormat="1" ht="33" customHeight="1">
      <c r="A38" s="27" t="s">
        <v>91</v>
      </c>
      <c r="B38" s="27" t="s">
        <v>27</v>
      </c>
      <c r="C38" s="27" t="s">
        <v>307</v>
      </c>
      <c r="D38" s="48">
        <v>41480</v>
      </c>
      <c r="E38" s="49" t="s">
        <v>92</v>
      </c>
      <c r="F38" s="49" t="s">
        <v>275</v>
      </c>
      <c r="G38" s="27" t="s">
        <v>29</v>
      </c>
      <c r="H38" s="27" t="s">
        <v>30</v>
      </c>
      <c r="I38" s="27" t="s">
        <v>93</v>
      </c>
      <c r="J38" s="27">
        <v>7</v>
      </c>
      <c r="K38" s="27" t="s">
        <v>313</v>
      </c>
      <c r="L38" s="27">
        <v>252</v>
      </c>
      <c r="M38" s="27" t="s">
        <v>13</v>
      </c>
      <c r="N38" s="50">
        <v>1371783</v>
      </c>
      <c r="O38" s="50">
        <v>1353902</v>
      </c>
      <c r="P38" s="49" t="s">
        <v>98</v>
      </c>
      <c r="Q38" s="49" t="s">
        <v>99</v>
      </c>
      <c r="R38" s="49" t="s">
        <v>100</v>
      </c>
      <c r="S38" s="48">
        <v>41515</v>
      </c>
      <c r="T38" s="48">
        <v>41665</v>
      </c>
      <c r="U38" s="50">
        <v>22000000</v>
      </c>
      <c r="V38" s="27">
        <v>3</v>
      </c>
      <c r="W38" s="49" t="s">
        <v>94</v>
      </c>
      <c r="X38" s="49" t="s">
        <v>95</v>
      </c>
      <c r="Y38" s="49" t="s">
        <v>96</v>
      </c>
      <c r="Z38" s="49" t="s">
        <v>97</v>
      </c>
    </row>
    <row r="39" spans="1:26" s="1" customFormat="1" ht="33" customHeight="1">
      <c r="A39" s="27" t="s">
        <v>101</v>
      </c>
      <c r="B39" s="27" t="s">
        <v>27</v>
      </c>
      <c r="C39" s="27" t="s">
        <v>307</v>
      </c>
      <c r="D39" s="48">
        <v>41480</v>
      </c>
      <c r="E39" s="49" t="s">
        <v>102</v>
      </c>
      <c r="F39" s="49" t="s">
        <v>276</v>
      </c>
      <c r="G39" s="27" t="s">
        <v>29</v>
      </c>
      <c r="H39" s="27" t="s">
        <v>30</v>
      </c>
      <c r="I39" s="27" t="s">
        <v>31</v>
      </c>
      <c r="J39" s="27">
        <v>7</v>
      </c>
      <c r="K39" s="27" t="s">
        <v>313</v>
      </c>
      <c r="L39" s="27">
        <v>252</v>
      </c>
      <c r="M39" s="27" t="s">
        <v>13</v>
      </c>
      <c r="N39" s="50">
        <v>1068304</v>
      </c>
      <c r="O39" s="50">
        <v>1055197</v>
      </c>
      <c r="P39" s="49" t="s">
        <v>98</v>
      </c>
      <c r="Q39" s="49" t="s">
        <v>99</v>
      </c>
      <c r="R39" s="49" t="s">
        <v>100</v>
      </c>
      <c r="S39" s="48">
        <v>41515</v>
      </c>
      <c r="T39" s="48">
        <v>41665</v>
      </c>
      <c r="U39" s="50">
        <v>22000000</v>
      </c>
      <c r="V39" s="27">
        <v>3</v>
      </c>
      <c r="W39" s="49" t="s">
        <v>103</v>
      </c>
      <c r="X39" s="49" t="s">
        <v>95</v>
      </c>
      <c r="Y39" s="49" t="s">
        <v>96</v>
      </c>
      <c r="Z39" s="49" t="s">
        <v>97</v>
      </c>
    </row>
    <row r="40" spans="1:26" s="1" customFormat="1" ht="38.25" customHeight="1">
      <c r="A40" s="27" t="s">
        <v>104</v>
      </c>
      <c r="B40" s="27" t="s">
        <v>105</v>
      </c>
      <c r="C40" s="27" t="s">
        <v>307</v>
      </c>
      <c r="D40" s="48">
        <v>41557</v>
      </c>
      <c r="E40" s="49" t="s">
        <v>106</v>
      </c>
      <c r="F40" s="49" t="s">
        <v>277</v>
      </c>
      <c r="G40" s="27" t="s">
        <v>29</v>
      </c>
      <c r="H40" s="27" t="s">
        <v>107</v>
      </c>
      <c r="I40" s="27" t="s">
        <v>108</v>
      </c>
      <c r="J40" s="27">
        <v>7</v>
      </c>
      <c r="K40" s="27" t="s">
        <v>313</v>
      </c>
      <c r="L40" s="27">
        <v>244</v>
      </c>
      <c r="M40" s="27" t="s">
        <v>13</v>
      </c>
      <c r="N40" s="50">
        <v>1052349</v>
      </c>
      <c r="O40" s="50">
        <v>1033723</v>
      </c>
      <c r="P40" s="49" t="s">
        <v>113</v>
      </c>
      <c r="Q40" s="49" t="s">
        <v>114</v>
      </c>
      <c r="R40" s="49" t="s">
        <v>115</v>
      </c>
      <c r="S40" s="48">
        <v>40878</v>
      </c>
      <c r="T40" s="48" t="s">
        <v>362</v>
      </c>
      <c r="U40" s="50">
        <v>20000000</v>
      </c>
      <c r="V40" s="27" t="s">
        <v>304</v>
      </c>
      <c r="W40" s="49" t="s">
        <v>109</v>
      </c>
      <c r="X40" s="49" t="s">
        <v>110</v>
      </c>
      <c r="Y40" s="49" t="s">
        <v>111</v>
      </c>
      <c r="Z40" s="49" t="s">
        <v>112</v>
      </c>
    </row>
    <row r="41" spans="1:26" s="1" customFormat="1" ht="33" customHeight="1">
      <c r="A41" s="27" t="s">
        <v>120</v>
      </c>
      <c r="B41" s="27" t="s">
        <v>48</v>
      </c>
      <c r="C41" s="27" t="s">
        <v>307</v>
      </c>
      <c r="D41" s="48">
        <v>41585</v>
      </c>
      <c r="E41" s="49" t="s">
        <v>49</v>
      </c>
      <c r="F41" s="49" t="s">
        <v>271</v>
      </c>
      <c r="G41" s="27" t="s">
        <v>29</v>
      </c>
      <c r="H41" s="27" t="s">
        <v>30</v>
      </c>
      <c r="I41" s="27" t="s">
        <v>50</v>
      </c>
      <c r="J41" s="27">
        <v>7</v>
      </c>
      <c r="K41" s="27" t="s">
        <v>313</v>
      </c>
      <c r="L41" s="27">
        <v>250</v>
      </c>
      <c r="M41" s="27" t="s">
        <v>13</v>
      </c>
      <c r="N41" s="50">
        <v>906989</v>
      </c>
      <c r="O41" s="50">
        <v>0</v>
      </c>
      <c r="P41" s="49" t="s">
        <v>52</v>
      </c>
      <c r="Q41" s="49" t="s">
        <v>53</v>
      </c>
      <c r="R41" s="49" t="s">
        <v>54</v>
      </c>
      <c r="S41" s="48">
        <v>41303</v>
      </c>
      <c r="T41" s="48" t="s">
        <v>361</v>
      </c>
      <c r="U41" s="50">
        <v>17000000</v>
      </c>
      <c r="V41" s="27" t="s">
        <v>304</v>
      </c>
      <c r="W41" s="49" t="s">
        <v>51</v>
      </c>
      <c r="X41" s="49" t="s">
        <v>7</v>
      </c>
      <c r="Y41" s="49" t="s">
        <v>33</v>
      </c>
      <c r="Z41" s="49" t="s">
        <v>9</v>
      </c>
    </row>
    <row r="42" spans="1:26" s="1" customFormat="1" ht="33" customHeight="1">
      <c r="A42" s="27" t="s">
        <v>121</v>
      </c>
      <c r="B42" s="27" t="s">
        <v>55</v>
      </c>
      <c r="C42" s="27" t="s">
        <v>307</v>
      </c>
      <c r="D42" s="48">
        <v>41620</v>
      </c>
      <c r="E42" s="49" t="s">
        <v>56</v>
      </c>
      <c r="F42" s="49" t="s">
        <v>272</v>
      </c>
      <c r="G42" s="27" t="s">
        <v>29</v>
      </c>
      <c r="H42" s="27" t="s">
        <v>30</v>
      </c>
      <c r="I42" s="27" t="s">
        <v>50</v>
      </c>
      <c r="J42" s="27">
        <v>7</v>
      </c>
      <c r="K42" s="27" t="s">
        <v>313</v>
      </c>
      <c r="L42" s="27">
        <v>183</v>
      </c>
      <c r="M42" s="27" t="s">
        <v>59</v>
      </c>
      <c r="N42" s="50">
        <v>699340</v>
      </c>
      <c r="O42" s="50">
        <v>0</v>
      </c>
      <c r="P42" s="49" t="s">
        <v>52</v>
      </c>
      <c r="Q42" s="49" t="s">
        <v>53</v>
      </c>
      <c r="R42" s="49" t="s">
        <v>58</v>
      </c>
      <c r="S42" s="48">
        <v>41303</v>
      </c>
      <c r="T42" s="48" t="s">
        <v>361</v>
      </c>
      <c r="U42" s="50">
        <v>25000000</v>
      </c>
      <c r="V42" s="27" t="s">
        <v>304</v>
      </c>
      <c r="W42" s="49" t="s">
        <v>57</v>
      </c>
      <c r="X42" s="49" t="s">
        <v>7</v>
      </c>
      <c r="Y42" s="49" t="s">
        <v>33</v>
      </c>
      <c r="Z42" s="49" t="s">
        <v>9</v>
      </c>
    </row>
    <row r="43" spans="1:26" s="1" customFormat="1" ht="33" customHeight="1">
      <c r="A43" s="27" t="s">
        <v>190</v>
      </c>
      <c r="B43" s="27" t="s">
        <v>27</v>
      </c>
      <c r="C43" s="27" t="s">
        <v>307</v>
      </c>
      <c r="D43" s="48">
        <v>41662</v>
      </c>
      <c r="E43" s="49" t="s">
        <v>191</v>
      </c>
      <c r="F43" s="49" t="s">
        <v>286</v>
      </c>
      <c r="G43" s="27" t="s">
        <v>192</v>
      </c>
      <c r="H43" s="27" t="s">
        <v>64</v>
      </c>
      <c r="I43" s="27" t="s">
        <v>193</v>
      </c>
      <c r="J43" s="27">
        <v>7</v>
      </c>
      <c r="K43" s="27" t="s">
        <v>313</v>
      </c>
      <c r="L43" s="27">
        <v>300</v>
      </c>
      <c r="M43" s="27" t="s">
        <v>13</v>
      </c>
      <c r="N43" s="50">
        <v>766379</v>
      </c>
      <c r="O43" s="47">
        <v>0</v>
      </c>
      <c r="P43" s="49" t="s">
        <v>113</v>
      </c>
      <c r="Q43" s="49" t="s">
        <v>114</v>
      </c>
      <c r="R43" s="49" t="s">
        <v>115</v>
      </c>
      <c r="S43" s="48">
        <v>41514</v>
      </c>
      <c r="T43" s="48">
        <v>41664</v>
      </c>
      <c r="U43" s="50">
        <v>25000000</v>
      </c>
      <c r="V43" s="27">
        <v>2</v>
      </c>
      <c r="W43" s="49" t="s">
        <v>194</v>
      </c>
      <c r="X43" s="49" t="s">
        <v>185</v>
      </c>
      <c r="Y43" s="49" t="s">
        <v>186</v>
      </c>
      <c r="Z43" s="49" t="s">
        <v>187</v>
      </c>
    </row>
    <row r="44" spans="1:26" s="1" customFormat="1" ht="33" customHeight="1">
      <c r="A44" s="27">
        <v>13429</v>
      </c>
      <c r="B44" s="27">
        <v>13410</v>
      </c>
      <c r="C44" s="27" t="s">
        <v>306</v>
      </c>
      <c r="D44" s="48">
        <v>41690</v>
      </c>
      <c r="E44" s="49" t="s">
        <v>92</v>
      </c>
      <c r="F44" s="49" t="s">
        <v>275</v>
      </c>
      <c r="G44" s="27" t="s">
        <v>29</v>
      </c>
      <c r="H44" s="27" t="s">
        <v>30</v>
      </c>
      <c r="I44" s="27" t="s">
        <v>93</v>
      </c>
      <c r="J44" s="27">
        <v>7</v>
      </c>
      <c r="K44" s="27" t="s">
        <v>313</v>
      </c>
      <c r="L44" s="27">
        <v>252</v>
      </c>
      <c r="M44" s="27" t="s">
        <v>13</v>
      </c>
      <c r="N44" s="50">
        <v>1348960</v>
      </c>
      <c r="O44" s="50">
        <v>0</v>
      </c>
      <c r="P44" s="49" t="s">
        <v>98</v>
      </c>
      <c r="Q44" s="49" t="s">
        <v>99</v>
      </c>
      <c r="R44" s="49" t="s">
        <v>100</v>
      </c>
      <c r="S44" s="48">
        <v>41639</v>
      </c>
      <c r="T44" s="48" t="s">
        <v>359</v>
      </c>
      <c r="U44" s="50">
        <v>22000000</v>
      </c>
      <c r="V44" s="27" t="s">
        <v>304</v>
      </c>
      <c r="W44" s="49" t="s">
        <v>94</v>
      </c>
      <c r="X44" s="49" t="s">
        <v>95</v>
      </c>
      <c r="Y44" s="49" t="s">
        <v>96</v>
      </c>
      <c r="Z44" s="49" t="s">
        <v>97</v>
      </c>
    </row>
    <row r="45" spans="1:26" s="1" customFormat="1" ht="33" customHeight="1">
      <c r="A45" s="27">
        <v>13430</v>
      </c>
      <c r="B45" s="27">
        <v>13411</v>
      </c>
      <c r="C45" s="27" t="s">
        <v>306</v>
      </c>
      <c r="D45" s="48">
        <v>41690</v>
      </c>
      <c r="E45" s="49" t="s">
        <v>102</v>
      </c>
      <c r="F45" s="49" t="s">
        <v>276</v>
      </c>
      <c r="G45" s="27" t="s">
        <v>29</v>
      </c>
      <c r="H45" s="27" t="s">
        <v>30</v>
      </c>
      <c r="I45" s="27" t="s">
        <v>31</v>
      </c>
      <c r="J45" s="27">
        <v>7</v>
      </c>
      <c r="K45" s="27" t="s">
        <v>313</v>
      </c>
      <c r="L45" s="27">
        <v>252</v>
      </c>
      <c r="M45" s="27" t="s">
        <v>13</v>
      </c>
      <c r="N45" s="50">
        <v>1037661</v>
      </c>
      <c r="O45" s="50">
        <v>0</v>
      </c>
      <c r="P45" s="49" t="s">
        <v>98</v>
      </c>
      <c r="Q45" s="49" t="s">
        <v>99</v>
      </c>
      <c r="R45" s="49" t="s">
        <v>100</v>
      </c>
      <c r="S45" s="48">
        <v>41639</v>
      </c>
      <c r="T45" s="48" t="s">
        <v>359</v>
      </c>
      <c r="U45" s="50">
        <v>22000000</v>
      </c>
      <c r="V45" s="27" t="s">
        <v>304</v>
      </c>
      <c r="W45" s="49" t="s">
        <v>103</v>
      </c>
      <c r="X45" s="49" t="s">
        <v>95</v>
      </c>
      <c r="Y45" s="49" t="s">
        <v>96</v>
      </c>
      <c r="Z45" s="49" t="s">
        <v>97</v>
      </c>
    </row>
    <row r="46" spans="1:26" s="1" customFormat="1" ht="33" customHeight="1">
      <c r="A46" s="27">
        <v>14400</v>
      </c>
      <c r="B46" s="27" t="s">
        <v>357</v>
      </c>
      <c r="C46" s="27" t="s">
        <v>306</v>
      </c>
      <c r="D46" s="48">
        <v>41739</v>
      </c>
      <c r="E46" s="49" t="s">
        <v>49</v>
      </c>
      <c r="F46" s="49" t="s">
        <v>271</v>
      </c>
      <c r="G46" s="27" t="s">
        <v>29</v>
      </c>
      <c r="H46" s="27" t="s">
        <v>30</v>
      </c>
      <c r="I46" s="27" t="s">
        <v>50</v>
      </c>
      <c r="J46" s="27">
        <v>7</v>
      </c>
      <c r="K46" s="27" t="s">
        <v>313</v>
      </c>
      <c r="L46" s="27">
        <v>250</v>
      </c>
      <c r="M46" s="27" t="s">
        <v>13</v>
      </c>
      <c r="N46" s="50">
        <v>1338567</v>
      </c>
      <c r="O46" s="50">
        <v>0</v>
      </c>
      <c r="P46" s="49" t="s">
        <v>52</v>
      </c>
      <c r="Q46" s="49" t="s">
        <v>53</v>
      </c>
      <c r="R46" s="49" t="s">
        <v>54</v>
      </c>
      <c r="S46" s="48">
        <v>41289</v>
      </c>
      <c r="T46" s="48" t="s">
        <v>360</v>
      </c>
      <c r="U46" s="50">
        <v>17000000</v>
      </c>
      <c r="V46" s="27" t="s">
        <v>304</v>
      </c>
      <c r="W46" s="49" t="s">
        <v>51</v>
      </c>
      <c r="X46" s="49" t="s">
        <v>7</v>
      </c>
      <c r="Y46" s="49" t="s">
        <v>33</v>
      </c>
      <c r="Z46" s="49" t="s">
        <v>9</v>
      </c>
    </row>
    <row r="47" spans="1:26" s="1" customFormat="1" ht="33" customHeight="1">
      <c r="A47" s="27">
        <v>14401</v>
      </c>
      <c r="B47" s="27" t="s">
        <v>358</v>
      </c>
      <c r="C47" s="27" t="s">
        <v>306</v>
      </c>
      <c r="D47" s="48">
        <v>41739</v>
      </c>
      <c r="E47" s="49" t="s">
        <v>56</v>
      </c>
      <c r="F47" s="49" t="s">
        <v>272</v>
      </c>
      <c r="G47" s="27" t="s">
        <v>29</v>
      </c>
      <c r="H47" s="27" t="s">
        <v>30</v>
      </c>
      <c r="I47" s="27" t="s">
        <v>50</v>
      </c>
      <c r="J47" s="27">
        <v>7</v>
      </c>
      <c r="K47" s="27" t="s">
        <v>313</v>
      </c>
      <c r="L47" s="27">
        <v>183</v>
      </c>
      <c r="M47" s="27" t="s">
        <v>59</v>
      </c>
      <c r="N47" s="50">
        <v>949735</v>
      </c>
      <c r="O47" s="50">
        <v>0</v>
      </c>
      <c r="P47" s="49" t="s">
        <v>52</v>
      </c>
      <c r="Q47" s="49" t="s">
        <v>53</v>
      </c>
      <c r="R47" s="49" t="s">
        <v>58</v>
      </c>
      <c r="S47" s="48">
        <v>41289</v>
      </c>
      <c r="T47" s="48" t="s">
        <v>360</v>
      </c>
      <c r="U47" s="50">
        <v>25000000</v>
      </c>
      <c r="V47" s="27" t="s">
        <v>304</v>
      </c>
      <c r="W47" s="49" t="s">
        <v>57</v>
      </c>
      <c r="X47" s="49" t="s">
        <v>7</v>
      </c>
      <c r="Y47" s="49" t="s">
        <v>33</v>
      </c>
      <c r="Z47" s="49" t="s">
        <v>9</v>
      </c>
    </row>
    <row r="48" spans="1:26" s="1" customFormat="1" ht="33" customHeight="1">
      <c r="A48" s="27">
        <v>13432</v>
      </c>
      <c r="B48" s="27">
        <v>13423</v>
      </c>
      <c r="C48" s="27" t="s">
        <v>306</v>
      </c>
      <c r="D48" s="48">
        <v>41739</v>
      </c>
      <c r="E48" s="49" t="s">
        <v>191</v>
      </c>
      <c r="F48" s="49" t="s">
        <v>286</v>
      </c>
      <c r="G48" s="27" t="s">
        <v>192</v>
      </c>
      <c r="H48" s="27" t="s">
        <v>64</v>
      </c>
      <c r="I48" s="27" t="s">
        <v>193</v>
      </c>
      <c r="J48" s="27">
        <v>7</v>
      </c>
      <c r="K48" s="27" t="s">
        <v>313</v>
      </c>
      <c r="L48" s="27">
        <v>300</v>
      </c>
      <c r="M48" s="27" t="s">
        <v>13</v>
      </c>
      <c r="N48" s="50">
        <v>690080</v>
      </c>
      <c r="O48" s="47">
        <v>0</v>
      </c>
      <c r="P48" s="49" t="s">
        <v>113</v>
      </c>
      <c r="Q48" s="49" t="s">
        <v>114</v>
      </c>
      <c r="R48" s="49" t="s">
        <v>115</v>
      </c>
      <c r="S48" s="48">
        <v>41639</v>
      </c>
      <c r="T48" s="48" t="s">
        <v>359</v>
      </c>
      <c r="U48" s="50">
        <v>25000000</v>
      </c>
      <c r="V48" s="27" t="s">
        <v>304</v>
      </c>
      <c r="W48" s="49" t="s">
        <v>194</v>
      </c>
      <c r="X48" s="49" t="s">
        <v>185</v>
      </c>
      <c r="Y48" s="49" t="s">
        <v>186</v>
      </c>
      <c r="Z48" s="49" t="s">
        <v>187</v>
      </c>
    </row>
    <row r="49" spans="1:26" s="4" customFormat="1" ht="25.5" customHeight="1">
      <c r="A49" s="31"/>
      <c r="B49" s="31"/>
      <c r="C49" s="31"/>
      <c r="D49" s="51"/>
      <c r="E49" s="52"/>
      <c r="F49" s="52"/>
      <c r="G49" s="31"/>
      <c r="H49" s="31"/>
      <c r="I49" s="31"/>
      <c r="J49" s="31"/>
      <c r="K49" s="53" t="s">
        <v>303</v>
      </c>
      <c r="L49" s="57">
        <f>SUM(L32:L48)</f>
        <v>4147</v>
      </c>
      <c r="M49" s="53" t="s">
        <v>363</v>
      </c>
      <c r="N49" s="54">
        <f>SUM(N32:N48)</f>
        <v>16689294</v>
      </c>
      <c r="O49" s="20">
        <f>SUM(O32:O48)</f>
        <v>7215847</v>
      </c>
      <c r="P49" s="52"/>
      <c r="Q49" s="52"/>
      <c r="R49" s="52"/>
      <c r="S49" s="51"/>
      <c r="T49" s="51"/>
      <c r="U49" s="55"/>
      <c r="V49" s="31"/>
      <c r="W49" s="52"/>
      <c r="X49" s="52"/>
      <c r="Y49" s="52"/>
      <c r="Z49" s="52"/>
    </row>
    <row r="50" spans="1:26" s="4" customFormat="1" ht="8.25" customHeight="1">
      <c r="A50" s="58"/>
      <c r="B50" s="58"/>
      <c r="C50" s="58"/>
      <c r="D50" s="59"/>
      <c r="E50" s="60"/>
      <c r="F50" s="60"/>
      <c r="G50" s="58"/>
      <c r="H50" s="58"/>
      <c r="I50" s="58"/>
      <c r="J50" s="58"/>
      <c r="K50" s="58"/>
      <c r="L50" s="58"/>
      <c r="M50" s="58"/>
      <c r="N50" s="61"/>
      <c r="O50" s="62"/>
      <c r="P50" s="60"/>
      <c r="Q50" s="60"/>
      <c r="R50" s="60"/>
      <c r="S50" s="59"/>
      <c r="T50" s="59"/>
      <c r="U50" s="61"/>
      <c r="V50" s="58"/>
      <c r="W50" s="60"/>
      <c r="X50" s="60"/>
      <c r="Y50" s="60"/>
      <c r="Z50" s="60"/>
    </row>
    <row r="51" spans="1:26" s="1" customFormat="1" ht="33" customHeight="1">
      <c r="A51" s="63" t="s">
        <v>129</v>
      </c>
      <c r="B51" s="63" t="s">
        <v>27</v>
      </c>
      <c r="C51" s="63" t="s">
        <v>308</v>
      </c>
      <c r="D51" s="64">
        <v>41620</v>
      </c>
      <c r="E51" s="65" t="s">
        <v>130</v>
      </c>
      <c r="F51" s="65" t="s">
        <v>280</v>
      </c>
      <c r="G51" s="63" t="s">
        <v>131</v>
      </c>
      <c r="H51" s="63" t="s">
        <v>132</v>
      </c>
      <c r="I51" s="63" t="s">
        <v>133</v>
      </c>
      <c r="J51" s="63">
        <v>9</v>
      </c>
      <c r="K51" s="63" t="s">
        <v>313</v>
      </c>
      <c r="L51" s="63">
        <v>252</v>
      </c>
      <c r="M51" s="63" t="s">
        <v>13</v>
      </c>
      <c r="N51" s="66">
        <v>808526</v>
      </c>
      <c r="O51" s="66">
        <v>808526</v>
      </c>
      <c r="P51" s="65" t="s">
        <v>138</v>
      </c>
      <c r="Q51" s="65" t="s">
        <v>139</v>
      </c>
      <c r="R51" s="65" t="s">
        <v>140</v>
      </c>
      <c r="S51" s="64">
        <v>41639</v>
      </c>
      <c r="T51" s="64" t="s">
        <v>359</v>
      </c>
      <c r="U51" s="66">
        <v>18000000</v>
      </c>
      <c r="V51" s="63" t="s">
        <v>304</v>
      </c>
      <c r="W51" s="65" t="s">
        <v>134</v>
      </c>
      <c r="X51" s="65" t="s">
        <v>135</v>
      </c>
      <c r="Y51" s="65" t="s">
        <v>136</v>
      </c>
      <c r="Z51" s="65" t="s">
        <v>137</v>
      </c>
    </row>
    <row r="52" spans="1:22" s="4" customFormat="1" ht="25.5" customHeight="1">
      <c r="A52" s="13"/>
      <c r="B52" s="13"/>
      <c r="C52" s="13"/>
      <c r="D52" s="13"/>
      <c r="G52" s="13"/>
      <c r="H52" s="13"/>
      <c r="I52" s="13"/>
      <c r="K52" s="53" t="s">
        <v>367</v>
      </c>
      <c r="L52" s="14">
        <f>SUM(L51)</f>
        <v>252</v>
      </c>
      <c r="M52" s="53" t="s">
        <v>363</v>
      </c>
      <c r="N52" s="15">
        <f>SUM(N51)</f>
        <v>808526</v>
      </c>
      <c r="O52" s="15">
        <f>SUM(O51)</f>
        <v>808526</v>
      </c>
      <c r="S52" s="13"/>
      <c r="T52" s="13"/>
      <c r="V52" s="13"/>
    </row>
    <row r="53" spans="1:22" s="1" customFormat="1" ht="12">
      <c r="A53" s="5"/>
      <c r="B53" s="5"/>
      <c r="C53" s="5"/>
      <c r="D53" s="5"/>
      <c r="G53" s="5"/>
      <c r="H53" s="5"/>
      <c r="I53" s="5"/>
      <c r="K53" s="5"/>
      <c r="L53" s="5"/>
      <c r="M53" s="5"/>
      <c r="S53" s="5"/>
      <c r="T53" s="5"/>
      <c r="V53" s="5"/>
    </row>
    <row r="54" spans="1:22" s="1" customFormat="1" ht="15" customHeight="1">
      <c r="A54" s="5"/>
      <c r="B54" s="5"/>
      <c r="C54" s="5"/>
      <c r="D54" s="5"/>
      <c r="G54" s="5"/>
      <c r="H54" s="5"/>
      <c r="I54" s="5"/>
      <c r="K54" s="16" t="s">
        <v>367</v>
      </c>
      <c r="L54" s="17">
        <f>L52+L49+L30+L20+L12</f>
        <v>7174</v>
      </c>
      <c r="M54" s="18" t="s">
        <v>363</v>
      </c>
      <c r="N54" s="19">
        <f>N52+N49+N30+N20+N12</f>
        <v>28681436</v>
      </c>
      <c r="O54" s="19">
        <f>SUM(O52+O49+O30+O20+O12)</f>
        <v>12386775</v>
      </c>
      <c r="S54" s="73" t="s">
        <v>364</v>
      </c>
      <c r="T54" s="73"/>
      <c r="U54" s="19">
        <f>SUM(U9:U51)</f>
        <v>590300000</v>
      </c>
      <c r="V54" s="5"/>
    </row>
    <row r="56" spans="1:7" ht="15">
      <c r="A56" s="74" t="s">
        <v>365</v>
      </c>
      <c r="B56" s="74"/>
      <c r="C56" s="74"/>
      <c r="D56" s="74"/>
      <c r="E56" s="74"/>
      <c r="F56" s="74"/>
      <c r="G56" s="74"/>
    </row>
    <row r="57" spans="1:9" ht="15">
      <c r="A57" s="70" t="s">
        <v>366</v>
      </c>
      <c r="B57" s="70"/>
      <c r="C57" s="70"/>
      <c r="D57" s="70"/>
      <c r="E57" s="70"/>
      <c r="F57" s="70"/>
      <c r="G57" s="70"/>
      <c r="H57" s="70"/>
      <c r="I57" s="70"/>
    </row>
  </sheetData>
  <sheetProtection/>
  <mergeCells count="4">
    <mergeCell ref="A2:D2"/>
    <mergeCell ref="A6:E6"/>
    <mergeCell ref="S54:T54"/>
    <mergeCell ref="A56:G56"/>
  </mergeCells>
  <hyperlinks>
    <hyperlink ref="Z16" r:id="rId1" display="chris.akbari@itexgrp.com"/>
    <hyperlink ref="Z17" r:id="rId2" display="chris.akbari@itexgrp.com"/>
    <hyperlink ref="Z18" r:id="rId3" display="chris.akbari@itexgrp.com"/>
    <hyperlink ref="Z29" r:id="rId4" display="chris.akbari@itexgrp.com"/>
  </hyperlinks>
  <printOptions/>
  <pageMargins left="0.7" right="0.7" top="0.75" bottom="0.75" header="0.3" footer="0.3"/>
  <pageSetup horizontalDpi="1200" verticalDpi="1200" orientation="landscape" paperSize="5" scale="55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showGridLines="0" workbookViewId="0" topLeftCell="A1">
      <selection activeCell="A6" sqref="A6:E6"/>
    </sheetView>
  </sheetViews>
  <sheetFormatPr defaultColWidth="9.140625" defaultRowHeight="15"/>
  <cols>
    <col min="1" max="1" width="7.28125" style="5" customWidth="1"/>
    <col min="2" max="2" width="7.7109375" style="5" customWidth="1"/>
    <col min="3" max="3" width="12.140625" style="5" customWidth="1"/>
    <col min="4" max="4" width="10.8515625" style="5" customWidth="1"/>
    <col min="5" max="6" width="19.7109375" style="1" customWidth="1"/>
    <col min="7" max="7" width="10.421875" style="5" bestFit="1" customWidth="1"/>
    <col min="8" max="8" width="10.140625" style="5" bestFit="1" customWidth="1"/>
    <col min="9" max="9" width="7.00390625" style="5" bestFit="1" customWidth="1"/>
    <col min="10" max="10" width="6.28125" style="5" customWidth="1"/>
    <col min="11" max="11" width="10.28125" style="5" customWidth="1"/>
    <col min="12" max="12" width="7.28125" style="5" bestFit="1" customWidth="1"/>
    <col min="13" max="13" width="14.140625" style="5" customWidth="1"/>
    <col min="14" max="14" width="17.28125" style="1" bestFit="1" customWidth="1"/>
    <col min="15" max="15" width="11.7109375" style="1" bestFit="1" customWidth="1"/>
    <col min="16" max="16" width="14.00390625" style="1" bestFit="1" customWidth="1"/>
    <col min="17" max="17" width="11.00390625" style="23" customWidth="1"/>
    <col min="18" max="18" width="8.7109375" style="23" bestFit="1" customWidth="1"/>
    <col min="19" max="19" width="13.57421875" style="1" customWidth="1"/>
    <col min="20" max="20" width="9.57421875" style="5" customWidth="1"/>
    <col min="21" max="21" width="18.7109375" style="1" customWidth="1"/>
    <col min="22" max="22" width="15.28125" style="1" customWidth="1"/>
    <col min="23" max="23" width="11.7109375" style="1" bestFit="1" customWidth="1"/>
    <col min="24" max="24" width="25.8515625" style="1" customWidth="1"/>
    <col min="25" max="16384" width="9.140625" style="1" customWidth="1"/>
  </cols>
  <sheetData>
    <row r="1" spans="1:22" ht="15">
      <c r="A1" s="6"/>
      <c r="B1" s="6"/>
      <c r="C1" s="6"/>
      <c r="D1" s="6"/>
      <c r="E1" s="6"/>
      <c r="G1" s="6"/>
      <c r="H1" s="6"/>
      <c r="I1" s="6"/>
      <c r="J1" s="6"/>
      <c r="K1" s="6"/>
      <c r="L1" s="6"/>
      <c r="M1" s="6"/>
      <c r="P1" s="6"/>
      <c r="Q1" s="22"/>
      <c r="R1" s="22"/>
      <c r="S1" s="6"/>
      <c r="T1" s="6"/>
      <c r="V1" s="6"/>
    </row>
    <row r="2" spans="1:22" ht="18" customHeight="1">
      <c r="A2" s="71"/>
      <c r="B2" s="71"/>
      <c r="C2" s="71"/>
      <c r="D2" s="71"/>
      <c r="E2" s="9" t="s">
        <v>316</v>
      </c>
      <c r="F2" s="10"/>
      <c r="G2" s="10"/>
      <c r="H2" s="10"/>
      <c r="I2" s="10"/>
      <c r="J2" s="10"/>
      <c r="K2" s="11"/>
      <c r="L2" s="6"/>
      <c r="M2" s="6"/>
      <c r="R2" s="6"/>
      <c r="T2" s="6"/>
      <c r="V2" s="6"/>
    </row>
    <row r="3" spans="1:22" ht="18" customHeight="1">
      <c r="A3" s="7"/>
      <c r="B3" s="7"/>
      <c r="C3" s="7"/>
      <c r="D3" s="7"/>
      <c r="E3" s="9" t="s">
        <v>317</v>
      </c>
      <c r="F3" s="10"/>
      <c r="G3" s="10"/>
      <c r="H3" s="10"/>
      <c r="I3" s="10"/>
      <c r="J3" s="10"/>
      <c r="K3" s="11"/>
      <c r="L3" s="6"/>
      <c r="M3" s="6"/>
      <c r="R3" s="6"/>
      <c r="T3" s="6"/>
      <c r="V3" s="6"/>
    </row>
    <row r="4" spans="1:22" ht="18" customHeight="1">
      <c r="A4" s="7"/>
      <c r="B4" s="7"/>
      <c r="C4" s="7"/>
      <c r="D4" s="7"/>
      <c r="E4" s="9" t="s">
        <v>321</v>
      </c>
      <c r="F4" s="10"/>
      <c r="G4" s="10"/>
      <c r="H4" s="10"/>
      <c r="I4" s="10"/>
      <c r="J4" s="10"/>
      <c r="K4" s="11"/>
      <c r="L4" s="6"/>
      <c r="M4" s="6"/>
      <c r="R4" s="6"/>
      <c r="T4" s="6"/>
      <c r="V4" s="6"/>
    </row>
    <row r="5" spans="1:22" ht="18">
      <c r="A5" s="7"/>
      <c r="B5" s="7"/>
      <c r="C5" s="7"/>
      <c r="D5" s="7"/>
      <c r="F5" s="8"/>
      <c r="G5" s="6"/>
      <c r="H5" s="6"/>
      <c r="I5" s="6"/>
      <c r="K5" s="6"/>
      <c r="L5" s="6"/>
      <c r="M5" s="6"/>
      <c r="R5" s="6"/>
      <c r="T5" s="6"/>
      <c r="V5" s="6"/>
    </row>
    <row r="6" spans="1:22" ht="18">
      <c r="A6" s="72" t="s">
        <v>371</v>
      </c>
      <c r="B6" s="72"/>
      <c r="C6" s="72"/>
      <c r="D6" s="72"/>
      <c r="E6" s="72"/>
      <c r="F6" s="8"/>
      <c r="G6" s="6"/>
      <c r="H6" s="6"/>
      <c r="I6" s="6"/>
      <c r="K6" s="6"/>
      <c r="L6" s="6"/>
      <c r="M6" s="6"/>
      <c r="R6" s="6"/>
      <c r="T6" s="6"/>
      <c r="V6" s="6"/>
    </row>
    <row r="7" spans="1:22" ht="21.75" customHeight="1">
      <c r="A7" s="7"/>
      <c r="B7" s="7"/>
      <c r="C7" s="7"/>
      <c r="D7" s="6"/>
      <c r="E7" s="6"/>
      <c r="G7" s="6"/>
      <c r="H7" s="6"/>
      <c r="I7" s="6"/>
      <c r="J7" s="6"/>
      <c r="K7" s="6"/>
      <c r="L7" s="6"/>
      <c r="M7" s="6"/>
      <c r="P7" s="6"/>
      <c r="Q7" s="22"/>
      <c r="R7" s="22"/>
      <c r="S7" s="6"/>
      <c r="T7" s="6"/>
      <c r="V7" s="6"/>
    </row>
    <row r="8" spans="1:24" s="2" customFormat="1" ht="66.75" customHeight="1">
      <c r="A8" s="25" t="s">
        <v>327</v>
      </c>
      <c r="B8" s="25" t="s">
        <v>252</v>
      </c>
      <c r="C8" s="24" t="s">
        <v>305</v>
      </c>
      <c r="D8" s="25" t="s">
        <v>326</v>
      </c>
      <c r="E8" s="24" t="s">
        <v>297</v>
      </c>
      <c r="F8" s="24" t="s">
        <v>298</v>
      </c>
      <c r="G8" s="24" t="s">
        <v>253</v>
      </c>
      <c r="H8" s="24" t="s">
        <v>254</v>
      </c>
      <c r="I8" s="24" t="s">
        <v>312</v>
      </c>
      <c r="J8" s="24" t="s">
        <v>255</v>
      </c>
      <c r="K8" s="24" t="s">
        <v>256</v>
      </c>
      <c r="L8" s="24" t="s">
        <v>257</v>
      </c>
      <c r="M8" s="24" t="s">
        <v>265</v>
      </c>
      <c r="N8" s="24" t="s">
        <v>299</v>
      </c>
      <c r="O8" s="24" t="s">
        <v>300</v>
      </c>
      <c r="P8" s="24" t="s">
        <v>324</v>
      </c>
      <c r="Q8" s="45" t="s">
        <v>314</v>
      </c>
      <c r="R8" s="45" t="s">
        <v>322</v>
      </c>
      <c r="S8" s="24" t="s">
        <v>295</v>
      </c>
      <c r="T8" s="24" t="s">
        <v>315</v>
      </c>
      <c r="U8" s="24" t="s">
        <v>258</v>
      </c>
      <c r="V8" s="24" t="s">
        <v>259</v>
      </c>
      <c r="W8" s="24" t="s">
        <v>260</v>
      </c>
      <c r="X8" s="24" t="s">
        <v>261</v>
      </c>
    </row>
    <row r="9" spans="1:24" ht="33" customHeight="1">
      <c r="A9" s="26" t="s">
        <v>216</v>
      </c>
      <c r="B9" s="26" t="s">
        <v>27</v>
      </c>
      <c r="C9" s="27" t="s">
        <v>307</v>
      </c>
      <c r="D9" s="41">
        <v>41438</v>
      </c>
      <c r="E9" s="28" t="s">
        <v>217</v>
      </c>
      <c r="F9" s="28" t="s">
        <v>290</v>
      </c>
      <c r="G9" s="26" t="s">
        <v>218</v>
      </c>
      <c r="H9" s="26" t="s">
        <v>219</v>
      </c>
      <c r="I9" s="26" t="s">
        <v>220</v>
      </c>
      <c r="J9" s="26">
        <v>1</v>
      </c>
      <c r="K9" s="26" t="s">
        <v>18</v>
      </c>
      <c r="L9" s="26">
        <v>84</v>
      </c>
      <c r="M9" s="26" t="s">
        <v>13</v>
      </c>
      <c r="N9" s="29">
        <v>184980</v>
      </c>
      <c r="O9" s="29">
        <v>0</v>
      </c>
      <c r="P9" s="29">
        <v>0</v>
      </c>
      <c r="Q9" s="41" t="s">
        <v>304</v>
      </c>
      <c r="R9" s="41" t="s">
        <v>304</v>
      </c>
      <c r="S9" s="29">
        <v>0</v>
      </c>
      <c r="T9" s="26">
        <v>3</v>
      </c>
      <c r="U9" s="28" t="s">
        <v>221</v>
      </c>
      <c r="V9" s="28" t="s">
        <v>207</v>
      </c>
      <c r="W9" s="28" t="s">
        <v>208</v>
      </c>
      <c r="X9" s="28" t="s">
        <v>209</v>
      </c>
    </row>
    <row r="10" spans="1:24" s="4" customFormat="1" ht="25.5" customHeight="1">
      <c r="A10" s="30"/>
      <c r="B10" s="30"/>
      <c r="C10" s="31"/>
      <c r="D10" s="42"/>
      <c r="E10" s="32"/>
      <c r="F10" s="32"/>
      <c r="G10" s="30"/>
      <c r="H10" s="30"/>
      <c r="I10" s="30"/>
      <c r="J10" s="30"/>
      <c r="K10" s="33" t="s">
        <v>368</v>
      </c>
      <c r="L10" s="33">
        <f>SUM(L9)</f>
        <v>84</v>
      </c>
      <c r="M10" s="39" t="s">
        <v>369</v>
      </c>
      <c r="N10" s="34">
        <f>SUM(N9)</f>
        <v>184980</v>
      </c>
      <c r="O10" s="34">
        <f>SUM(O9)</f>
        <v>0</v>
      </c>
      <c r="P10" s="34">
        <f>SUM(P9)</f>
        <v>0</v>
      </c>
      <c r="Q10" s="42"/>
      <c r="R10" s="42"/>
      <c r="S10" s="34"/>
      <c r="T10" s="30"/>
      <c r="U10" s="32"/>
      <c r="V10" s="32"/>
      <c r="W10" s="32"/>
      <c r="X10" s="32"/>
    </row>
    <row r="11" spans="1:24" s="4" customFormat="1" ht="8.25" customHeight="1">
      <c r="A11" s="30"/>
      <c r="B11" s="30"/>
      <c r="C11" s="31"/>
      <c r="D11" s="42"/>
      <c r="E11" s="32"/>
      <c r="F11" s="32"/>
      <c r="G11" s="30"/>
      <c r="H11" s="30"/>
      <c r="I11" s="30"/>
      <c r="J11" s="30"/>
      <c r="K11" s="33"/>
      <c r="L11" s="33"/>
      <c r="M11" s="33"/>
      <c r="N11" s="35"/>
      <c r="O11" s="35"/>
      <c r="P11" s="35"/>
      <c r="Q11" s="42"/>
      <c r="R11" s="42"/>
      <c r="S11" s="35"/>
      <c r="T11" s="30"/>
      <c r="U11" s="32"/>
      <c r="V11" s="32"/>
      <c r="W11" s="32"/>
      <c r="X11" s="32"/>
    </row>
    <row r="12" spans="1:24" ht="33" customHeight="1">
      <c r="A12" s="26" t="s">
        <v>237</v>
      </c>
      <c r="B12" s="26" t="s">
        <v>27</v>
      </c>
      <c r="C12" s="27" t="s">
        <v>307</v>
      </c>
      <c r="D12" s="40">
        <v>41529</v>
      </c>
      <c r="E12" s="28" t="s">
        <v>238</v>
      </c>
      <c r="F12" s="28" t="s">
        <v>296</v>
      </c>
      <c r="G12" s="26" t="s">
        <v>164</v>
      </c>
      <c r="H12" s="26" t="s">
        <v>164</v>
      </c>
      <c r="I12" s="26" t="s">
        <v>239</v>
      </c>
      <c r="J12" s="26">
        <v>3</v>
      </c>
      <c r="K12" s="26" t="s">
        <v>18</v>
      </c>
      <c r="L12" s="26">
        <v>100</v>
      </c>
      <c r="M12" s="26" t="s">
        <v>13</v>
      </c>
      <c r="N12" s="36">
        <v>0</v>
      </c>
      <c r="O12" s="36">
        <v>0</v>
      </c>
      <c r="P12" s="36">
        <v>0</v>
      </c>
      <c r="Q12" s="40" t="s">
        <v>304</v>
      </c>
      <c r="R12" s="40" t="s">
        <v>304</v>
      </c>
      <c r="S12" s="36">
        <v>7000000</v>
      </c>
      <c r="T12" s="26">
        <v>3</v>
      </c>
      <c r="U12" s="28" t="s">
        <v>240</v>
      </c>
      <c r="V12" s="28" t="s">
        <v>241</v>
      </c>
      <c r="W12" s="28" t="s">
        <v>242</v>
      </c>
      <c r="X12" s="28" t="s">
        <v>243</v>
      </c>
    </row>
    <row r="13" spans="1:24" ht="33" customHeight="1">
      <c r="A13" s="26" t="s">
        <v>244</v>
      </c>
      <c r="B13" s="26" t="s">
        <v>27</v>
      </c>
      <c r="C13" s="27" t="s">
        <v>307</v>
      </c>
      <c r="D13" s="40">
        <v>41529</v>
      </c>
      <c r="E13" s="28" t="s">
        <v>245</v>
      </c>
      <c r="F13" s="28" t="s">
        <v>293</v>
      </c>
      <c r="G13" s="26" t="s">
        <v>164</v>
      </c>
      <c r="H13" s="26" t="s">
        <v>164</v>
      </c>
      <c r="I13" s="26" t="s">
        <v>239</v>
      </c>
      <c r="J13" s="26">
        <v>3</v>
      </c>
      <c r="K13" s="26" t="s">
        <v>18</v>
      </c>
      <c r="L13" s="26">
        <v>100</v>
      </c>
      <c r="M13" s="26" t="s">
        <v>13</v>
      </c>
      <c r="N13" s="36">
        <v>0</v>
      </c>
      <c r="O13" s="36">
        <v>0</v>
      </c>
      <c r="P13" s="36">
        <v>0</v>
      </c>
      <c r="Q13" s="40" t="s">
        <v>304</v>
      </c>
      <c r="R13" s="40" t="s">
        <v>304</v>
      </c>
      <c r="S13" s="36">
        <v>6000000</v>
      </c>
      <c r="T13" s="26">
        <v>3</v>
      </c>
      <c r="U13" s="28" t="s">
        <v>240</v>
      </c>
      <c r="V13" s="28" t="s">
        <v>241</v>
      </c>
      <c r="W13" s="28" t="s">
        <v>242</v>
      </c>
      <c r="X13" s="28" t="s">
        <v>243</v>
      </c>
    </row>
    <row r="14" spans="1:24" ht="33" customHeight="1">
      <c r="A14" s="26" t="s">
        <v>246</v>
      </c>
      <c r="B14" s="26" t="s">
        <v>27</v>
      </c>
      <c r="C14" s="26" t="s">
        <v>306</v>
      </c>
      <c r="D14" s="40">
        <v>41662</v>
      </c>
      <c r="E14" s="28" t="s">
        <v>247</v>
      </c>
      <c r="F14" s="28" t="s">
        <v>294</v>
      </c>
      <c r="G14" s="26" t="s">
        <v>154</v>
      </c>
      <c r="H14" s="26" t="s">
        <v>155</v>
      </c>
      <c r="I14" s="26" t="s">
        <v>248</v>
      </c>
      <c r="J14" s="26">
        <v>3</v>
      </c>
      <c r="K14" s="26" t="s">
        <v>313</v>
      </c>
      <c r="L14" s="26">
        <v>302</v>
      </c>
      <c r="M14" s="26" t="s">
        <v>13</v>
      </c>
      <c r="N14" s="36">
        <v>1459497</v>
      </c>
      <c r="O14" s="36">
        <v>0</v>
      </c>
      <c r="P14" s="36">
        <v>0</v>
      </c>
      <c r="Q14" s="40">
        <v>41957</v>
      </c>
      <c r="R14" s="40">
        <v>41742</v>
      </c>
      <c r="S14" s="36">
        <v>23000000</v>
      </c>
      <c r="T14" s="26">
        <v>3</v>
      </c>
      <c r="U14" s="28" t="s">
        <v>249</v>
      </c>
      <c r="V14" s="28" t="s">
        <v>250</v>
      </c>
      <c r="W14" s="28" t="s">
        <v>323</v>
      </c>
      <c r="X14" s="28" t="s">
        <v>251</v>
      </c>
    </row>
    <row r="15" spans="1:24" ht="39" customHeight="1">
      <c r="A15" s="26">
        <v>13609</v>
      </c>
      <c r="B15" s="26" t="s">
        <v>27</v>
      </c>
      <c r="C15" s="26" t="s">
        <v>306</v>
      </c>
      <c r="D15" s="40">
        <v>41690</v>
      </c>
      <c r="E15" s="28" t="s">
        <v>331</v>
      </c>
      <c r="F15" s="28" t="s">
        <v>336</v>
      </c>
      <c r="G15" s="26" t="s">
        <v>164</v>
      </c>
      <c r="H15" s="26" t="s">
        <v>164</v>
      </c>
      <c r="I15" s="26">
        <v>75216</v>
      </c>
      <c r="J15" s="26">
        <v>3</v>
      </c>
      <c r="K15" s="26" t="s">
        <v>313</v>
      </c>
      <c r="L15" s="26">
        <v>162</v>
      </c>
      <c r="M15" s="26" t="s">
        <v>13</v>
      </c>
      <c r="N15" s="36">
        <v>802237</v>
      </c>
      <c r="O15" s="36">
        <v>0</v>
      </c>
      <c r="P15" s="36">
        <v>0</v>
      </c>
      <c r="Q15" s="40">
        <v>41592</v>
      </c>
      <c r="R15" s="40">
        <v>41742</v>
      </c>
      <c r="S15" s="36">
        <v>13000000</v>
      </c>
      <c r="T15" s="26">
        <v>3</v>
      </c>
      <c r="U15" s="28" t="s">
        <v>335</v>
      </c>
      <c r="V15" s="28" t="s">
        <v>334</v>
      </c>
      <c r="W15" s="28" t="s">
        <v>332</v>
      </c>
      <c r="X15" s="46" t="s">
        <v>333</v>
      </c>
    </row>
    <row r="16" spans="1:24" s="4" customFormat="1" ht="25.5" customHeight="1">
      <c r="A16" s="30"/>
      <c r="B16" s="30"/>
      <c r="C16" s="30"/>
      <c r="D16" s="43"/>
      <c r="E16" s="32"/>
      <c r="F16" s="32"/>
      <c r="G16" s="30"/>
      <c r="H16" s="30"/>
      <c r="I16" s="30"/>
      <c r="J16" s="30"/>
      <c r="K16" s="33" t="s">
        <v>368</v>
      </c>
      <c r="L16" s="33">
        <f>SUM(L12:L15)</f>
        <v>664</v>
      </c>
      <c r="M16" s="39" t="s">
        <v>369</v>
      </c>
      <c r="N16" s="37">
        <f>SUM(N12:N15)</f>
        <v>2261734</v>
      </c>
      <c r="O16" s="37">
        <f>SUM(O12:O15)</f>
        <v>0</v>
      </c>
      <c r="P16" s="37">
        <f>SUM(P12:P15)</f>
        <v>0</v>
      </c>
      <c r="Q16" s="43"/>
      <c r="R16" s="43"/>
      <c r="S16" s="37"/>
      <c r="T16" s="30"/>
      <c r="U16" s="32"/>
      <c r="V16" s="32"/>
      <c r="W16" s="32"/>
      <c r="X16" s="32"/>
    </row>
    <row r="17" spans="1:24" s="4" customFormat="1" ht="8.25" customHeight="1">
      <c r="A17" s="30"/>
      <c r="B17" s="30"/>
      <c r="C17" s="30"/>
      <c r="D17" s="43"/>
      <c r="E17" s="32"/>
      <c r="F17" s="32"/>
      <c r="G17" s="30"/>
      <c r="H17" s="30"/>
      <c r="I17" s="30"/>
      <c r="J17" s="30"/>
      <c r="K17" s="33"/>
      <c r="L17" s="33"/>
      <c r="M17" s="33"/>
      <c r="N17" s="38"/>
      <c r="O17" s="38"/>
      <c r="P17" s="38"/>
      <c r="Q17" s="43"/>
      <c r="R17" s="43"/>
      <c r="S17" s="38"/>
      <c r="T17" s="30"/>
      <c r="U17" s="32"/>
      <c r="V17" s="32"/>
      <c r="W17" s="32"/>
      <c r="X17" s="32"/>
    </row>
    <row r="18" spans="1:24" ht="33" customHeight="1">
      <c r="A18" s="26" t="s">
        <v>210</v>
      </c>
      <c r="B18" s="26" t="s">
        <v>27</v>
      </c>
      <c r="C18" s="26" t="s">
        <v>307</v>
      </c>
      <c r="D18" s="41">
        <v>41585</v>
      </c>
      <c r="E18" s="28" t="s">
        <v>211</v>
      </c>
      <c r="F18" s="28" t="s">
        <v>289</v>
      </c>
      <c r="G18" s="26" t="s">
        <v>212</v>
      </c>
      <c r="H18" s="26" t="s">
        <v>213</v>
      </c>
      <c r="I18" s="26" t="s">
        <v>214</v>
      </c>
      <c r="J18" s="26">
        <v>4</v>
      </c>
      <c r="K18" s="26" t="s">
        <v>18</v>
      </c>
      <c r="L18" s="26">
        <v>64</v>
      </c>
      <c r="M18" s="26" t="s">
        <v>13</v>
      </c>
      <c r="N18" s="29">
        <v>134230</v>
      </c>
      <c r="O18" s="29">
        <v>0</v>
      </c>
      <c r="P18" s="29">
        <v>0</v>
      </c>
      <c r="Q18" s="41">
        <v>41668</v>
      </c>
      <c r="R18" s="41">
        <v>41818</v>
      </c>
      <c r="S18" s="29">
        <v>4000000</v>
      </c>
      <c r="T18" s="26">
        <v>3</v>
      </c>
      <c r="U18" s="28" t="s">
        <v>215</v>
      </c>
      <c r="V18" s="28" t="s">
        <v>207</v>
      </c>
      <c r="W18" s="28" t="s">
        <v>208</v>
      </c>
      <c r="X18" s="28" t="s">
        <v>209</v>
      </c>
    </row>
    <row r="19" spans="1:24" ht="33" customHeight="1">
      <c r="A19" s="26" t="s">
        <v>222</v>
      </c>
      <c r="B19" s="26" t="s">
        <v>223</v>
      </c>
      <c r="C19" s="26" t="s">
        <v>356</v>
      </c>
      <c r="D19" s="41">
        <v>41529</v>
      </c>
      <c r="E19" s="28" t="s">
        <v>224</v>
      </c>
      <c r="F19" s="28" t="s">
        <v>291</v>
      </c>
      <c r="G19" s="26" t="s">
        <v>164</v>
      </c>
      <c r="H19" s="26" t="s">
        <v>164</v>
      </c>
      <c r="I19" s="26" t="s">
        <v>225</v>
      </c>
      <c r="J19" s="26">
        <v>4</v>
      </c>
      <c r="K19" s="26" t="s">
        <v>304</v>
      </c>
      <c r="L19" s="26">
        <v>250</v>
      </c>
      <c r="M19" s="26" t="s">
        <v>13</v>
      </c>
      <c r="N19" s="67" t="s">
        <v>304</v>
      </c>
      <c r="O19" s="29" t="s">
        <v>304</v>
      </c>
      <c r="P19" s="29">
        <v>13178222</v>
      </c>
      <c r="Q19" s="68" t="s">
        <v>304</v>
      </c>
      <c r="R19" s="68" t="s">
        <v>304</v>
      </c>
      <c r="S19" s="29" t="s">
        <v>304</v>
      </c>
      <c r="T19" s="69" t="s">
        <v>304</v>
      </c>
      <c r="U19" s="28" t="s">
        <v>226</v>
      </c>
      <c r="V19" s="28" t="s">
        <v>227</v>
      </c>
      <c r="W19" s="28" t="s">
        <v>228</v>
      </c>
      <c r="X19" s="28" t="s">
        <v>229</v>
      </c>
    </row>
    <row r="20" spans="1:24" ht="33" customHeight="1">
      <c r="A20" s="26">
        <v>14600</v>
      </c>
      <c r="B20" s="26">
        <v>13602</v>
      </c>
      <c r="C20" s="26" t="s">
        <v>306</v>
      </c>
      <c r="D20" s="41">
        <v>41690</v>
      </c>
      <c r="E20" s="28" t="s">
        <v>211</v>
      </c>
      <c r="F20" s="28" t="s">
        <v>289</v>
      </c>
      <c r="G20" s="26" t="s">
        <v>212</v>
      </c>
      <c r="H20" s="26" t="s">
        <v>213</v>
      </c>
      <c r="I20" s="26" t="s">
        <v>214</v>
      </c>
      <c r="J20" s="26">
        <v>4</v>
      </c>
      <c r="K20" s="26" t="s">
        <v>18</v>
      </c>
      <c r="L20" s="26">
        <v>64</v>
      </c>
      <c r="M20" s="26" t="s">
        <v>13</v>
      </c>
      <c r="N20" s="29">
        <v>139768</v>
      </c>
      <c r="O20" s="29">
        <v>0</v>
      </c>
      <c r="P20" s="29">
        <v>0</v>
      </c>
      <c r="Q20" s="41">
        <v>41668</v>
      </c>
      <c r="R20" s="41">
        <v>41818</v>
      </c>
      <c r="S20" s="29">
        <v>4000000</v>
      </c>
      <c r="T20" s="26">
        <v>3</v>
      </c>
      <c r="U20" s="28" t="s">
        <v>215</v>
      </c>
      <c r="V20" s="28" t="s">
        <v>207</v>
      </c>
      <c r="W20" s="28" t="s">
        <v>208</v>
      </c>
      <c r="X20" s="28" t="s">
        <v>209</v>
      </c>
    </row>
    <row r="21" spans="1:24" s="4" customFormat="1" ht="25.5" customHeight="1">
      <c r="A21" s="30"/>
      <c r="B21" s="30"/>
      <c r="C21" s="30"/>
      <c r="D21" s="42"/>
      <c r="E21" s="32"/>
      <c r="F21" s="32"/>
      <c r="G21" s="30"/>
      <c r="H21" s="30"/>
      <c r="I21" s="30"/>
      <c r="J21" s="30"/>
      <c r="K21" s="33" t="s">
        <v>368</v>
      </c>
      <c r="L21" s="33">
        <f>SUM(L18:L20)</f>
        <v>378</v>
      </c>
      <c r="M21" s="39" t="s">
        <v>369</v>
      </c>
      <c r="N21" s="37">
        <f>SUM(N18:N19)</f>
        <v>134230</v>
      </c>
      <c r="O21" s="34">
        <f>SUM(O18:O19)</f>
        <v>0</v>
      </c>
      <c r="P21" s="34">
        <f>SUM(P18:P19)</f>
        <v>13178222</v>
      </c>
      <c r="Q21" s="42"/>
      <c r="R21" s="42"/>
      <c r="S21" s="34"/>
      <c r="T21" s="30"/>
      <c r="U21" s="32"/>
      <c r="V21" s="32"/>
      <c r="W21" s="32"/>
      <c r="X21" s="32"/>
    </row>
    <row r="22" spans="1:24" s="4" customFormat="1" ht="8.25" customHeight="1">
      <c r="A22" s="30"/>
      <c r="B22" s="30"/>
      <c r="C22" s="30"/>
      <c r="D22" s="42"/>
      <c r="E22" s="32"/>
      <c r="F22" s="32"/>
      <c r="G22" s="30"/>
      <c r="H22" s="30"/>
      <c r="I22" s="30"/>
      <c r="J22" s="30"/>
      <c r="K22" s="33"/>
      <c r="L22" s="33"/>
      <c r="M22" s="33"/>
      <c r="N22" s="38"/>
      <c r="O22" s="35"/>
      <c r="P22" s="35"/>
      <c r="Q22" s="42"/>
      <c r="R22" s="42"/>
      <c r="S22" s="35"/>
      <c r="T22" s="30"/>
      <c r="U22" s="32"/>
      <c r="V22" s="32"/>
      <c r="W22" s="32"/>
      <c r="X22" s="32"/>
    </row>
    <row r="23" spans="1:24" ht="33" customHeight="1">
      <c r="A23" s="26" t="s">
        <v>195</v>
      </c>
      <c r="B23" s="26" t="s">
        <v>196</v>
      </c>
      <c r="C23" s="26" t="s">
        <v>356</v>
      </c>
      <c r="D23" s="41">
        <v>41375</v>
      </c>
      <c r="E23" s="28" t="s">
        <v>197</v>
      </c>
      <c r="F23" s="28" t="s">
        <v>287</v>
      </c>
      <c r="G23" s="26" t="s">
        <v>29</v>
      </c>
      <c r="H23" s="26" t="s">
        <v>64</v>
      </c>
      <c r="I23" s="26" t="s">
        <v>198</v>
      </c>
      <c r="J23" s="26">
        <v>7</v>
      </c>
      <c r="K23" s="26" t="s">
        <v>313</v>
      </c>
      <c r="L23" s="26">
        <v>242</v>
      </c>
      <c r="M23" s="26" t="s">
        <v>13</v>
      </c>
      <c r="N23" s="29">
        <v>722454</v>
      </c>
      <c r="O23" s="29">
        <v>722454</v>
      </c>
      <c r="P23" s="29">
        <v>14500000</v>
      </c>
      <c r="Q23" s="41">
        <v>41464</v>
      </c>
      <c r="R23" s="41">
        <v>41614</v>
      </c>
      <c r="S23" s="29">
        <v>16000000</v>
      </c>
      <c r="T23" s="26">
        <v>3</v>
      </c>
      <c r="U23" s="28" t="s">
        <v>199</v>
      </c>
      <c r="V23" s="28" t="s">
        <v>200</v>
      </c>
      <c r="W23" s="28" t="s">
        <v>186</v>
      </c>
      <c r="X23" s="28" t="s">
        <v>187</v>
      </c>
    </row>
    <row r="24" spans="1:24" s="4" customFormat="1" ht="25.5" customHeight="1">
      <c r="A24" s="30"/>
      <c r="B24" s="30"/>
      <c r="C24" s="30"/>
      <c r="D24" s="42"/>
      <c r="E24" s="32"/>
      <c r="F24" s="32"/>
      <c r="G24" s="30"/>
      <c r="H24" s="30"/>
      <c r="I24" s="30"/>
      <c r="J24" s="30"/>
      <c r="K24" s="33" t="s">
        <v>303</v>
      </c>
      <c r="L24" s="33">
        <f>SUM(L23)</f>
        <v>242</v>
      </c>
      <c r="M24" s="39" t="s">
        <v>369</v>
      </c>
      <c r="N24" s="34">
        <f>SUM(N23)</f>
        <v>722454</v>
      </c>
      <c r="O24" s="34">
        <f>SUM(O23)</f>
        <v>722454</v>
      </c>
      <c r="P24" s="34">
        <f>SUM(P23)</f>
        <v>14500000</v>
      </c>
      <c r="Q24" s="42"/>
      <c r="R24" s="42"/>
      <c r="S24" s="34"/>
      <c r="T24" s="30"/>
      <c r="U24" s="32"/>
      <c r="V24" s="32"/>
      <c r="W24" s="32"/>
      <c r="X24" s="32"/>
    </row>
    <row r="25" spans="1:24" s="4" customFormat="1" ht="8.25" customHeight="1">
      <c r="A25" s="30"/>
      <c r="B25" s="30"/>
      <c r="C25" s="30"/>
      <c r="D25" s="42"/>
      <c r="E25" s="32"/>
      <c r="F25" s="32"/>
      <c r="G25" s="30"/>
      <c r="H25" s="30"/>
      <c r="I25" s="30"/>
      <c r="J25" s="30"/>
      <c r="K25" s="33"/>
      <c r="L25" s="33"/>
      <c r="M25" s="33"/>
      <c r="N25" s="35"/>
      <c r="O25" s="35"/>
      <c r="P25" s="35"/>
      <c r="Q25" s="42"/>
      <c r="R25" s="42"/>
      <c r="S25" s="35"/>
      <c r="T25" s="30"/>
      <c r="U25" s="32"/>
      <c r="V25" s="32"/>
      <c r="W25" s="32"/>
      <c r="X25" s="32"/>
    </row>
    <row r="26" spans="1:24" ht="33" customHeight="1">
      <c r="A26" s="26" t="s">
        <v>201</v>
      </c>
      <c r="B26" s="26" t="s">
        <v>27</v>
      </c>
      <c r="C26" s="26" t="s">
        <v>307</v>
      </c>
      <c r="D26" s="41">
        <v>41585</v>
      </c>
      <c r="E26" s="28" t="s">
        <v>202</v>
      </c>
      <c r="F26" s="28" t="s">
        <v>288</v>
      </c>
      <c r="G26" s="26" t="s">
        <v>203</v>
      </c>
      <c r="H26" s="26" t="s">
        <v>204</v>
      </c>
      <c r="I26" s="26" t="s">
        <v>205</v>
      </c>
      <c r="J26" s="26">
        <v>12</v>
      </c>
      <c r="K26" s="26" t="s">
        <v>18</v>
      </c>
      <c r="L26" s="26">
        <v>68</v>
      </c>
      <c r="M26" s="26" t="s">
        <v>13</v>
      </c>
      <c r="N26" s="29">
        <v>167689</v>
      </c>
      <c r="O26" s="29">
        <v>0</v>
      </c>
      <c r="P26" s="29">
        <v>0</v>
      </c>
      <c r="Q26" s="41">
        <v>41668</v>
      </c>
      <c r="R26" s="41">
        <v>41818</v>
      </c>
      <c r="S26" s="29">
        <v>4300000</v>
      </c>
      <c r="T26" s="26">
        <v>3</v>
      </c>
      <c r="U26" s="28" t="s">
        <v>206</v>
      </c>
      <c r="V26" s="28" t="s">
        <v>207</v>
      </c>
      <c r="W26" s="28" t="s">
        <v>208</v>
      </c>
      <c r="X26" s="28" t="s">
        <v>209</v>
      </c>
    </row>
    <row r="27" spans="1:24" ht="33" customHeight="1">
      <c r="A27" s="26">
        <v>14601</v>
      </c>
      <c r="B27" s="26">
        <v>13601</v>
      </c>
      <c r="C27" s="26" t="s">
        <v>306</v>
      </c>
      <c r="D27" s="41">
        <v>41690</v>
      </c>
      <c r="E27" s="28" t="s">
        <v>202</v>
      </c>
      <c r="F27" s="28" t="s">
        <v>288</v>
      </c>
      <c r="G27" s="26" t="s">
        <v>203</v>
      </c>
      <c r="H27" s="26" t="s">
        <v>204</v>
      </c>
      <c r="I27" s="26" t="s">
        <v>205</v>
      </c>
      <c r="J27" s="26">
        <v>12</v>
      </c>
      <c r="K27" s="26" t="s">
        <v>18</v>
      </c>
      <c r="L27" s="26">
        <v>68</v>
      </c>
      <c r="M27" s="26" t="s">
        <v>13</v>
      </c>
      <c r="N27" s="29">
        <v>170535</v>
      </c>
      <c r="O27" s="29">
        <v>0</v>
      </c>
      <c r="P27" s="29">
        <v>0</v>
      </c>
      <c r="Q27" s="41">
        <v>41668</v>
      </c>
      <c r="R27" s="41">
        <v>41818</v>
      </c>
      <c r="S27" s="29">
        <v>4300000</v>
      </c>
      <c r="T27" s="26">
        <v>3</v>
      </c>
      <c r="U27" s="28" t="s">
        <v>206</v>
      </c>
      <c r="V27" s="28" t="s">
        <v>207</v>
      </c>
      <c r="W27" s="28" t="s">
        <v>208</v>
      </c>
      <c r="X27" s="28" t="s">
        <v>209</v>
      </c>
    </row>
    <row r="28" spans="1:24" s="4" customFormat="1" ht="25.5" customHeight="1">
      <c r="A28" s="30"/>
      <c r="B28" s="30"/>
      <c r="C28" s="30"/>
      <c r="D28" s="42"/>
      <c r="E28" s="32"/>
      <c r="F28" s="32"/>
      <c r="G28" s="30"/>
      <c r="H28" s="30"/>
      <c r="I28" s="30"/>
      <c r="J28" s="30"/>
      <c r="K28" s="33" t="s">
        <v>368</v>
      </c>
      <c r="L28" s="33">
        <f>SUM(L26:L27)</f>
        <v>136</v>
      </c>
      <c r="M28" s="39" t="s">
        <v>369</v>
      </c>
      <c r="N28" s="34">
        <f>SUM(N26:N27)</f>
        <v>338224</v>
      </c>
      <c r="O28" s="34">
        <f>SUM(O26)</f>
        <v>0</v>
      </c>
      <c r="P28" s="34">
        <f>SUM(P26)</f>
        <v>0</v>
      </c>
      <c r="Q28" s="42"/>
      <c r="R28" s="42"/>
      <c r="S28" s="34"/>
      <c r="T28" s="30"/>
      <c r="U28" s="32"/>
      <c r="V28" s="32"/>
      <c r="W28" s="32"/>
      <c r="X28" s="32"/>
    </row>
    <row r="29" spans="1:24" s="4" customFormat="1" ht="8.25" customHeight="1">
      <c r="A29" s="30"/>
      <c r="B29" s="30"/>
      <c r="C29" s="30"/>
      <c r="D29" s="42"/>
      <c r="E29" s="32"/>
      <c r="F29" s="32"/>
      <c r="G29" s="30"/>
      <c r="H29" s="30"/>
      <c r="I29" s="30"/>
      <c r="J29" s="30"/>
      <c r="K29" s="33"/>
      <c r="L29" s="33"/>
      <c r="M29" s="33"/>
      <c r="N29" s="35"/>
      <c r="O29" s="35"/>
      <c r="P29" s="35"/>
      <c r="Q29" s="42"/>
      <c r="R29" s="42"/>
      <c r="S29" s="35"/>
      <c r="T29" s="30"/>
      <c r="U29" s="32"/>
      <c r="V29" s="32"/>
      <c r="W29" s="32"/>
      <c r="X29" s="32"/>
    </row>
    <row r="30" spans="1:24" ht="33" customHeight="1">
      <c r="A30" s="26" t="s">
        <v>230</v>
      </c>
      <c r="B30" s="26" t="s">
        <v>231</v>
      </c>
      <c r="C30" s="26" t="s">
        <v>356</v>
      </c>
      <c r="D30" s="41">
        <v>41529</v>
      </c>
      <c r="E30" s="28" t="s">
        <v>232</v>
      </c>
      <c r="F30" s="28" t="s">
        <v>292</v>
      </c>
      <c r="G30" s="26" t="s">
        <v>131</v>
      </c>
      <c r="H30" s="26" t="s">
        <v>132</v>
      </c>
      <c r="I30" s="26" t="s">
        <v>133</v>
      </c>
      <c r="J30" s="26">
        <v>13</v>
      </c>
      <c r="K30" s="26" t="s">
        <v>304</v>
      </c>
      <c r="L30" s="26">
        <v>180</v>
      </c>
      <c r="M30" s="26" t="s">
        <v>13</v>
      </c>
      <c r="N30" s="67" t="s">
        <v>304</v>
      </c>
      <c r="O30" s="29" t="s">
        <v>304</v>
      </c>
      <c r="P30" s="29">
        <v>8970392</v>
      </c>
      <c r="Q30" s="68" t="s">
        <v>304</v>
      </c>
      <c r="R30" s="68" t="s">
        <v>304</v>
      </c>
      <c r="S30" s="29" t="s">
        <v>304</v>
      </c>
      <c r="T30" s="69" t="s">
        <v>304</v>
      </c>
      <c r="U30" s="28" t="s">
        <v>233</v>
      </c>
      <c r="V30" s="28" t="s">
        <v>234</v>
      </c>
      <c r="W30" s="28" t="s">
        <v>235</v>
      </c>
      <c r="X30" s="28" t="s">
        <v>236</v>
      </c>
    </row>
    <row r="31" spans="11:19" ht="25.5" customHeight="1">
      <c r="K31" s="33" t="s">
        <v>368</v>
      </c>
      <c r="L31" s="21">
        <f>SUM(L30)</f>
        <v>180</v>
      </c>
      <c r="M31" s="39" t="s">
        <v>369</v>
      </c>
      <c r="N31" s="19">
        <f>SUM(N30)</f>
        <v>0</v>
      </c>
      <c r="O31" s="19">
        <f>SUM(O30)</f>
        <v>0</v>
      </c>
      <c r="P31" s="19">
        <f>SUM(P30)</f>
        <v>8970392</v>
      </c>
      <c r="Q31" s="44"/>
      <c r="R31" s="44"/>
      <c r="S31" s="19"/>
    </row>
    <row r="32" spans="17:18" ht="12">
      <c r="Q32" s="44"/>
      <c r="R32" s="44"/>
    </row>
    <row r="33" spans="17:18" ht="12">
      <c r="Q33" s="44"/>
      <c r="R33" s="44"/>
    </row>
    <row r="34" spans="11:19" ht="12">
      <c r="K34" s="21" t="s">
        <v>368</v>
      </c>
      <c r="L34" s="17">
        <f>L31+L28+L24+L21+L16+L10</f>
        <v>1684</v>
      </c>
      <c r="M34" s="39" t="s">
        <v>369</v>
      </c>
      <c r="N34" s="19">
        <f>N31+N28+N24+N21+N16+N10</f>
        <v>3641622</v>
      </c>
      <c r="O34" s="19">
        <f>O31+O28+O24+O21+O16+O10</f>
        <v>722454</v>
      </c>
      <c r="P34" s="19">
        <f>P31+P28+P24+P21+P16+P10</f>
        <v>36648614</v>
      </c>
      <c r="Q34" s="44"/>
      <c r="R34" s="44"/>
      <c r="S34" s="19">
        <f>S27+S26+S23+S20+S18+S15+S14+S13+S12+S9</f>
        <v>81600000</v>
      </c>
    </row>
    <row r="35" spans="1:22" ht="15">
      <c r="A35" s="70" t="s">
        <v>370</v>
      </c>
      <c r="B35" s="70"/>
      <c r="C35" s="70"/>
      <c r="D35" s="70"/>
      <c r="E35" s="70"/>
      <c r="F35" s="70"/>
      <c r="G35" s="70"/>
      <c r="H35" s="70"/>
      <c r="I35" s="70"/>
      <c r="K35" s="6"/>
      <c r="L35" s="6"/>
      <c r="M35" s="6"/>
      <c r="S35" s="6"/>
      <c r="T35" s="6"/>
      <c r="V35" s="6"/>
    </row>
  </sheetData>
  <sheetProtection/>
  <mergeCells count="2">
    <mergeCell ref="A2:D2"/>
    <mergeCell ref="A6:E6"/>
  </mergeCells>
  <hyperlinks>
    <hyperlink ref="X15" r:id="rId1" display="clairepalmer@sbcglobal.net"/>
  </hyperlinks>
  <printOptions/>
  <pageMargins left="0.7" right="0.7" top="0.75" bottom="0.75" header="0.3" footer="0.3"/>
  <pageSetup horizontalDpi="1200" verticalDpi="1200" orientation="landscape" paperSize="5" scale="5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4% HTC Application Status Log</dc:title>
  <dc:subject>2013 TDHCA LIHTC Bonds</dc:subject>
  <dc:creator>TDHCA</dc:creator>
  <cp:keywords>4%HTC Application Status Log, 2013 TDHCA LIHTC Bonds, multifamily</cp:keywords>
  <dc:description/>
  <cp:lastModifiedBy>Jason Burr</cp:lastModifiedBy>
  <cp:lastPrinted>2014-01-31T17:12:39Z</cp:lastPrinted>
  <dcterms:created xsi:type="dcterms:W3CDTF">2013-09-11T20:44:22Z</dcterms:created>
  <dcterms:modified xsi:type="dcterms:W3CDTF">2014-01-31T19:59:34Z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