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hared_databases\ESGAppTest\ESG 2020\locked\"/>
    </mc:Choice>
  </mc:AlternateContent>
  <workbookProtection workbookAlgorithmName="SHA-512" workbookHashValue="KJZPqmZZwKJQCSpohPkSNsmtSnNNjKPhD5uD7HTGnL/RueNebAlrDAshpy5ISgiP9gn4MQPTjYePCcjkQ8wZjg==" workbookSaltValue="CaphxCyQFtuAZtjjhg435g==" workbookSpinCount="100000" lockStructure="1"/>
  <bookViews>
    <workbookView xWindow="0" yWindow="0" windowWidth="20496" windowHeight="8460" tabRatio="806" firstSheet="1" activeTab="1"/>
  </bookViews>
  <sheets>
    <sheet name="HIDE VLOOKUP TABLES" sheetId="9" state="hidden" r:id="rId1"/>
    <sheet name="2-1 Homeless Participation" sheetId="1" r:id="rId2"/>
    <sheet name="2-2 Org Experience" sheetId="2" r:id="rId3"/>
    <sheet name="2-3 Prior Expenditures" sheetId="10" r:id="rId4"/>
    <sheet name="2-4 Previous ESG Outcome" sheetId="11" r:id="rId5"/>
    <sheet name="2-5 Monitoring Results" sheetId="5" r:id="rId6"/>
    <sheet name="2-6 Priority Communities" sheetId="6" r:id="rId7"/>
    <sheet name="2-7 Unserved Areas" sheetId="7" r:id="rId8"/>
    <sheet name="2-8 Checklist and Score" sheetId="8" r:id="rId9"/>
    <sheet name="ScoringData" sheetId="12" state="hidden" r:id="rId10"/>
    <sheet name="OrgEXpData" sheetId="13" state="hidden" r:id="rId11"/>
    <sheet name="Countiesserved" sheetId="14" state="hidden" r:id="rId12"/>
  </sheets>
  <externalReferences>
    <externalReference r:id="rId13"/>
    <externalReference r:id="rId14"/>
    <externalReference r:id="rId15"/>
  </externalReferences>
  <definedNames>
    <definedName name="ApplicantOther" localSheetId="1">[1]Lists!$A$30:$A$31</definedName>
    <definedName name="ApplicantOther" localSheetId="2">[1]Lists!$A$30:$A$31</definedName>
    <definedName name="ApplicantOther" localSheetId="3">[1]Lists!$A$30:$A$31</definedName>
    <definedName name="ApplicantOther" localSheetId="4">[1]Lists!$A$30:$A$31</definedName>
    <definedName name="ApplicantOther" localSheetId="5">[1]Lists!$A$30:$A$31</definedName>
    <definedName name="ApplicantOther" localSheetId="6">[2]Lists!$A$30:$A$31</definedName>
    <definedName name="ApplicantOther" localSheetId="7">[2]Lists!$A$30:$A$31</definedName>
    <definedName name="Counties" localSheetId="1">[1]Lists!$A$35:$A$288</definedName>
    <definedName name="Counties" localSheetId="2">[1]Lists!$A$35:$A$288</definedName>
    <definedName name="Counties" localSheetId="3">[1]Lists!$A$35:$A$288</definedName>
    <definedName name="Counties" localSheetId="4">[1]Lists!$A$35:$A$288</definedName>
    <definedName name="Counties" localSheetId="5">[1]Lists!$A$35:$A$288</definedName>
    <definedName name="Counties" localSheetId="6">[2]Lists!$A$35:$A$288</definedName>
    <definedName name="Counties" localSheetId="7">[2]Lists!$A$35:$A$288</definedName>
    <definedName name="Daynbr" localSheetId="1">[1]Lists!$A$307:$A$337</definedName>
    <definedName name="Daynbr" localSheetId="2">[1]Lists!$A$307:$A$337</definedName>
    <definedName name="Daynbr" localSheetId="3">[1]Lists!$A$307:$A$337</definedName>
    <definedName name="Daynbr" localSheetId="4">[1]Lists!$A$307:$A$337</definedName>
    <definedName name="Daynbr" localSheetId="5">[1]Lists!$A$307:$A$337</definedName>
    <definedName name="Daynbr">[3]Lists!$A$307:$A$337</definedName>
    <definedName name="FYDays">[2]Lists!$A$307:$A$337</definedName>
    <definedName name="Months" localSheetId="1">[1]Lists!$A$291:$A$302</definedName>
    <definedName name="Months" localSheetId="2">[1]Lists!$A$291:$A$302</definedName>
    <definedName name="Months" localSheetId="3">[1]Lists!$A$291:$A$302</definedName>
    <definedName name="Months" localSheetId="4">[1]Lists!$A$291:$A$302</definedName>
    <definedName name="Months" localSheetId="5">[1]Lists!$A$291:$A$302</definedName>
    <definedName name="Months" localSheetId="6">[2]Lists!$A$291:$A$302</definedName>
    <definedName name="Months" localSheetId="7">[2]Lists!$A$291:$A$302</definedName>
    <definedName name="Months">[3]Lists!$A$291:$A$302</definedName>
    <definedName name="_xlnm.Print_Area" localSheetId="1">'2-1 Homeless Participation'!$A$1:$I$18</definedName>
    <definedName name="_xlnm.Print_Area" localSheetId="2">'2-2 Org Experience'!$A$1:$I$23</definedName>
    <definedName name="_xlnm.Print_Area" localSheetId="5">'2-5 Monitoring Results'!$A$1:$I$16</definedName>
    <definedName name="_xlnm.Print_Area" localSheetId="6">'2-6 Priority Communities'!$A$2:$I$23</definedName>
    <definedName name="_xlnm.Print_Area" localSheetId="7">'2-7 Unserved Areas'!$A$1:$I$27</definedName>
    <definedName name="_xlnm.Print_Area" localSheetId="8">'2-8 Checklist and Score'!$A$2:$H$15</definedName>
    <definedName name="YesNo" localSheetId="1">[1]Lists!$A$1:$A$2</definedName>
    <definedName name="YesNo" localSheetId="2">[1]Lists!$A$1:$A$2</definedName>
    <definedName name="YesNo" localSheetId="3">[1]Lists!$A$1:$A$2</definedName>
    <definedName name="YesNo" localSheetId="4">[1]Lists!$A$1:$A$2</definedName>
    <definedName name="YesNo" localSheetId="5">[1]Lists!$A$1:$A$2</definedName>
    <definedName name="YesNo" localSheetId="6">[2]Lists!$A$1:$A$2</definedName>
    <definedName name="YesNo" localSheetId="7">[2]Lists!$A$1:$A$2</definedName>
    <definedName name="YesNo">[3]Lists!$A$1:$A$2</definedName>
    <definedName name="YesOrNo">[2]Lists!$A$1:$A$2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2" i="12" l="1"/>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O2" i="12" l="1"/>
  <c r="A2" i="14" l="1"/>
  <c r="A3" i="14" l="1"/>
  <c r="B3" i="14"/>
  <c r="A4" i="14"/>
  <c r="B4" i="14"/>
  <c r="A5" i="14"/>
  <c r="B5" i="14"/>
  <c r="A6" i="14"/>
  <c r="B6" i="14"/>
  <c r="A7" i="14"/>
  <c r="B7" i="14"/>
  <c r="A8" i="14"/>
  <c r="B8" i="14"/>
  <c r="A9" i="14"/>
  <c r="B9" i="14"/>
  <c r="A10" i="14"/>
  <c r="B10" i="14"/>
  <c r="A11" i="14"/>
  <c r="B11" i="14"/>
  <c r="A12" i="14"/>
  <c r="B12" i="14"/>
  <c r="A13" i="14"/>
  <c r="B13" i="14"/>
  <c r="B2" i="14"/>
  <c r="A25" i="11" l="1"/>
  <c r="A14" i="11"/>
  <c r="A26" i="11"/>
  <c r="A22" i="11"/>
  <c r="A18" i="11"/>
  <c r="DL2" i="12" l="1"/>
  <c r="DK2" i="12"/>
  <c r="DJ2" i="12"/>
  <c r="DI2" i="12"/>
  <c r="DH2" i="12"/>
  <c r="DG2" i="12"/>
  <c r="DF2" i="12"/>
  <c r="DE2" i="12"/>
  <c r="DD2" i="12"/>
  <c r="DC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l="1"/>
  <c r="AC2" i="12"/>
  <c r="AA2" i="12"/>
  <c r="Z2" i="12"/>
  <c r="Y2" i="12"/>
  <c r="X2" i="12"/>
  <c r="W2" i="12"/>
  <c r="V2" i="12"/>
  <c r="U2" i="12"/>
  <c r="T2" i="12"/>
  <c r="S2" i="12"/>
  <c r="R2" i="12"/>
  <c r="Q2" i="12"/>
  <c r="P2" i="12"/>
  <c r="N2" i="12"/>
  <c r="M2" i="12"/>
  <c r="B3" i="13"/>
  <c r="C3" i="13"/>
  <c r="D3" i="13"/>
  <c r="B4" i="13"/>
  <c r="C4" i="13"/>
  <c r="D4" i="13"/>
  <c r="B5" i="13"/>
  <c r="C5" i="13"/>
  <c r="D5" i="13"/>
  <c r="B6" i="13"/>
  <c r="C6" i="13"/>
  <c r="D6" i="13"/>
  <c r="B7" i="13"/>
  <c r="C7" i="13"/>
  <c r="D7" i="13"/>
  <c r="B8" i="13"/>
  <c r="C8" i="13"/>
  <c r="D8" i="13"/>
  <c r="B9" i="13"/>
  <c r="C9" i="13"/>
  <c r="D9" i="13"/>
  <c r="B10" i="13"/>
  <c r="C10" i="13"/>
  <c r="D10" i="13"/>
  <c r="B11" i="13"/>
  <c r="C11" i="13"/>
  <c r="D11" i="13"/>
  <c r="B12" i="13"/>
  <c r="C12" i="13"/>
  <c r="D12" i="13"/>
  <c r="B13" i="13"/>
  <c r="C13" i="13"/>
  <c r="D13" i="13"/>
  <c r="C2" i="13"/>
  <c r="D2" i="13"/>
  <c r="B2" i="13"/>
  <c r="A3" i="13"/>
  <c r="A4" i="13"/>
  <c r="A5" i="13"/>
  <c r="A6" i="13"/>
  <c r="A7" i="13"/>
  <c r="A8" i="13"/>
  <c r="A9" i="13"/>
  <c r="A10" i="13"/>
  <c r="A11" i="13"/>
  <c r="A12" i="13"/>
  <c r="A13" i="13"/>
  <c r="A2" i="13"/>
  <c r="L2" i="12"/>
  <c r="K2" i="12"/>
  <c r="J2" i="12"/>
  <c r="I2" i="12"/>
  <c r="H2" i="12"/>
  <c r="G2" i="12"/>
  <c r="F2" i="12"/>
  <c r="E2" i="12"/>
  <c r="D2" i="12"/>
  <c r="C2" i="12"/>
  <c r="B2" i="12"/>
  <c r="A2" i="12"/>
  <c r="K27" i="11" l="1"/>
  <c r="A29" i="11"/>
  <c r="A21" i="11"/>
  <c r="A17" i="11" l="1"/>
  <c r="L28" i="11"/>
  <c r="I28" i="11"/>
  <c r="F28" i="11"/>
  <c r="D29" i="11" s="1"/>
  <c r="L24" i="11"/>
  <c r="I24" i="11"/>
  <c r="F24" i="11"/>
  <c r="L20" i="11"/>
  <c r="I20" i="11"/>
  <c r="F20" i="11"/>
  <c r="L16" i="11"/>
  <c r="I16" i="11"/>
  <c r="F16" i="11"/>
  <c r="D25" i="11" l="1"/>
  <c r="D17" i="11"/>
  <c r="D21" i="11"/>
  <c r="H11" i="8"/>
  <c r="H10" i="8"/>
  <c r="H27" i="11"/>
  <c r="E27" i="11"/>
  <c r="K23" i="11"/>
  <c r="H23" i="11"/>
  <c r="E23" i="11"/>
  <c r="K19" i="11"/>
  <c r="H19" i="11"/>
  <c r="E19" i="11"/>
  <c r="J27" i="11"/>
  <c r="G27" i="11"/>
  <c r="D27" i="11"/>
  <c r="J23" i="11"/>
  <c r="G23" i="11"/>
  <c r="D23" i="11"/>
  <c r="J19" i="11"/>
  <c r="G19" i="11"/>
  <c r="D19" i="11"/>
  <c r="K15" i="11"/>
  <c r="H15" i="11"/>
  <c r="E15" i="11"/>
  <c r="J15" i="11"/>
  <c r="G15" i="11"/>
  <c r="D15" i="11"/>
  <c r="C10" i="11"/>
  <c r="C9" i="11"/>
  <c r="C8" i="11"/>
  <c r="C7" i="11"/>
  <c r="G12" i="11"/>
  <c r="J12" i="11"/>
  <c r="D12" i="11"/>
  <c r="D11" i="10" l="1"/>
  <c r="J11" i="10"/>
  <c r="AB2" i="12" s="1"/>
  <c r="G11" i="10"/>
  <c r="M10" i="10"/>
  <c r="M12" i="10"/>
  <c r="M9" i="10"/>
  <c r="M11" i="10" l="1"/>
  <c r="M13" i="10" s="1"/>
  <c r="H14" i="8"/>
  <c r="H13" i="8"/>
  <c r="H12" i="8"/>
  <c r="H8" i="8"/>
  <c r="H7" i="8"/>
  <c r="H6" i="8"/>
  <c r="H15" i="8" l="1"/>
</calcChain>
</file>

<file path=xl/sharedStrings.xml><?xml version="1.0" encoding="utf-8"?>
<sst xmlns="http://schemas.openxmlformats.org/spreadsheetml/2006/main" count="728" uniqueCount="456">
  <si>
    <t>Number of points requested under category "Homeless Facilities Participation."</t>
  </si>
  <si>
    <t>Description of role:</t>
  </si>
  <si>
    <t>End Date:</t>
  </si>
  <si>
    <t>Start Date:</t>
  </si>
  <si>
    <t>Dates of participation:</t>
  </si>
  <si>
    <t>Name or client number of Program Participant:</t>
  </si>
  <si>
    <t>b.</t>
  </si>
  <si>
    <t>Number of points requested under category "Homeless Policy Consultation."</t>
  </si>
  <si>
    <t>Dates of membership or consultation:</t>
  </si>
  <si>
    <t>a.</t>
  </si>
  <si>
    <t xml:space="preserve">Application may receive a maximum of three points for the participation of persons who are Homeless in the Applicant’s program design. </t>
  </si>
  <si>
    <t>Number of points requested under category "PREVIOUS ESG AWARD".</t>
  </si>
  <si>
    <t xml:space="preserve">Applications may receive: 
1. Three points if the Applicant expended 91-94 percent of its prior ESG Contract funds as of its closing or the second Expenditure benchmark as stated in the Contract prior to amendments;
2. Four points if the Applicant expended 95 percent to less than 100 percent of its prior ESG Contract funds as of its closing or the second Expenditure benchmark as stated in the Contract prior to amendments; or
3. Five points if the Applicant expended 100 percent of its prior ESG Contract funds as of its closing or the second Expenditure benchmark as stated in the Contract prior to amendments.
</t>
  </si>
  <si>
    <t>B. Point Selection</t>
  </si>
  <si>
    <t>2. Contract End Date prior to amendment(s):</t>
  </si>
  <si>
    <t>Contract 2:</t>
  </si>
  <si>
    <t>Contract 1:</t>
  </si>
  <si>
    <t xml:space="preserve">Application may receive a maximum of five points for the Applicant’s past expenditure performance of ESG funds proportionate to the award of funds from TDHCA to the Applicant. </t>
  </si>
  <si>
    <t xml:space="preserve">v. Zero points may be awarded under this criterion if the Applicant received a Finding resulting in disallowed costs in excess of $5,000 which required repayment to the Department.  </t>
  </si>
  <si>
    <t>iv. Applications may be awarded not more than one point if the monitoring history has a monitoring close-out letter that included Findings related to violations of procurement requirements.</t>
  </si>
  <si>
    <t>iii. Applications may be awarded not more than two points if the monitoring history has a close-out letter that included Findings related to Household eligibility.</t>
  </si>
  <si>
    <t>ii. Applications may be awarded not more than three points if the monitoring history has a close-out letter that included Findings but the Findings were not related to Household eligibility or violations of procurement requirements.</t>
  </si>
  <si>
    <t>i. Application may be awarded five points if the Applicant has not received any monitoring Findings, including Applicants with no previous monitoring history.</t>
  </si>
  <si>
    <t xml:space="preserve">Applicants must select points from the most restrictive of applicable point categories.  Applicants may not combine points to achieve a higher score. </t>
  </si>
  <si>
    <t>A. Point Selection</t>
  </si>
  <si>
    <t>Applications may receive a maximum of five points for the Applicant’s previous monitoring history. The Department will consider the monitoring history for three years before the date that Applications are first accepted under the NOFA when determining the points awarded under this criterion. Findings that were subsequently rescinded will not be considered Findings for the purposes of this scoring criterion.</t>
  </si>
  <si>
    <r>
      <t>Number of points requested under category "PRIORITY FOR CERTAIN COMMUNITIES</t>
    </r>
    <r>
      <rPr>
        <b/>
        <sz val="11"/>
        <color indexed="8"/>
        <rFont val="Calibri"/>
        <family val="2"/>
      </rPr>
      <t>".</t>
    </r>
  </si>
  <si>
    <t>N/A</t>
  </si>
  <si>
    <t xml:space="preserve">     Support Documentation</t>
  </si>
  <si>
    <t>No</t>
  </si>
  <si>
    <t>Yes</t>
  </si>
  <si>
    <t>Self Score</t>
  </si>
  <si>
    <t>Tab completed or N/A</t>
  </si>
  <si>
    <t>Item</t>
  </si>
  <si>
    <t>Tab Number</t>
  </si>
  <si>
    <r>
      <t>A.</t>
    </r>
    <r>
      <rPr>
        <b/>
        <sz val="7"/>
        <color indexed="8"/>
        <rFont val="Calibri"/>
        <family val="2"/>
      </rPr>
      <t xml:space="preserve">     </t>
    </r>
    <r>
      <rPr>
        <b/>
        <sz val="11"/>
        <color indexed="8"/>
        <rFont val="Calibri"/>
        <family val="2"/>
      </rPr>
      <t>APPLICATION CHECKLIST FOR APPLICATION .PDF FILE</t>
    </r>
  </si>
  <si>
    <t>The PDF copy of the Application must be Bookmarked with numbered tabs according to the checklist detailed below.</t>
  </si>
  <si>
    <t>VOLUME 2 - TAB 1: HOMELESS PARTICIPATION</t>
  </si>
  <si>
    <t>VOLUME 2 -TAB 2: ORGANIZATIONAL OR MANAGEMENT EXPERIENCE</t>
  </si>
  <si>
    <t>VOLUME 2 - TAB 3: PERCENTAGE OF PRIOR ESG AWARD EXPENDED</t>
  </si>
  <si>
    <t>VOLUME 2 - TAB 6: PRIORITY FOR CERTAIN COMMUNITIES</t>
  </si>
  <si>
    <t>VOLUME 2 - TAB 7: PREVIOSLY UNSERVED AREAS</t>
  </si>
  <si>
    <t>Applications may receive a maximum of 10 points for provision of ESG services if at least one county in the Service Area included in the Application has not received ESG funds from the Department or directly from HUD within the previous federal funding year for services.</t>
  </si>
  <si>
    <t>Number of points requested under category "PREVIOUSLY UNSERVED AREAS".</t>
  </si>
  <si>
    <t>Description of participation:</t>
  </si>
  <si>
    <t>Homeless Participation - Policy Consultation</t>
  </si>
  <si>
    <t>Homeless Participation - Facilities</t>
  </si>
  <si>
    <t>Organizational or Management Experience</t>
  </si>
  <si>
    <t>Percentage of Prior ESG Award Expended</t>
  </si>
  <si>
    <t>Previous ESG Reporting and Outcomes</t>
  </si>
  <si>
    <t>VOLUME 2 -  TAB 5: PREVIOUS MONITORING REPORTS</t>
  </si>
  <si>
    <t>Previous Monitoring Reports</t>
  </si>
  <si>
    <t>Priority for Certain Communities</t>
  </si>
  <si>
    <t>Previously Unserved Areas</t>
  </si>
  <si>
    <t>APPLICANT TOTAL SELF SCORE FOR UNIFORM SELECTION CRITERIA:</t>
  </si>
  <si>
    <t>Use Arrow keys to complete form</t>
  </si>
  <si>
    <t>Applications for all Activity types may receive 2 points if at least one colonia is included in the service area identified in the Application.</t>
  </si>
  <si>
    <t>A. Qualifying Counties</t>
  </si>
  <si>
    <t xml:space="preserve">List the counties included in the Applicant's Service Area which qualify the Application to request points for this criterion. </t>
  </si>
  <si>
    <t>Qualifying County 1:</t>
  </si>
  <si>
    <t>Qualifying County 2:</t>
  </si>
  <si>
    <t>Qualifying County 3:</t>
  </si>
  <si>
    <t>Qualifying County 4:</t>
  </si>
  <si>
    <t xml:space="preserve">Qualifying County 5: </t>
  </si>
  <si>
    <t>Anderson</t>
  </si>
  <si>
    <t>Andrews</t>
  </si>
  <si>
    <t>Angelina</t>
  </si>
  <si>
    <t>Archer</t>
  </si>
  <si>
    <t>Armstrong</t>
  </si>
  <si>
    <t>Atascosa</t>
  </si>
  <si>
    <t>Bailey</t>
  </si>
  <si>
    <t>Bandera</t>
  </si>
  <si>
    <t>Baylor</t>
  </si>
  <si>
    <t>Bee</t>
  </si>
  <si>
    <t>Blanco</t>
  </si>
  <si>
    <t>Borden</t>
  </si>
  <si>
    <t>Bosque</t>
  </si>
  <si>
    <t>Brazos</t>
  </si>
  <si>
    <t>Brewster</t>
  </si>
  <si>
    <t>Briscoe</t>
  </si>
  <si>
    <t>Brooks</t>
  </si>
  <si>
    <t>Brown</t>
  </si>
  <si>
    <t>Burleson</t>
  </si>
  <si>
    <t>Burnet</t>
  </si>
  <si>
    <t>Caldwell</t>
  </si>
  <si>
    <t>Callahan</t>
  </si>
  <si>
    <t>Cameron</t>
  </si>
  <si>
    <t>Carson</t>
  </si>
  <si>
    <t>Castro</t>
  </si>
  <si>
    <t>Chambers</t>
  </si>
  <si>
    <t>Cherokee</t>
  </si>
  <si>
    <t>Childress</t>
  </si>
  <si>
    <t>Clay</t>
  </si>
  <si>
    <t>Cochran</t>
  </si>
  <si>
    <t>Coke</t>
  </si>
  <si>
    <t>Coleman</t>
  </si>
  <si>
    <t>Collingsworth</t>
  </si>
  <si>
    <t>Comanche</t>
  </si>
  <si>
    <t>Concho</t>
  </si>
  <si>
    <t>Cooke</t>
  </si>
  <si>
    <t>Cottle</t>
  </si>
  <si>
    <t>Crane</t>
  </si>
  <si>
    <t>Crockett</t>
  </si>
  <si>
    <t>Crosby</t>
  </si>
  <si>
    <t>Culberson</t>
  </si>
  <si>
    <t>Dallam</t>
  </si>
  <si>
    <t>Dawson</t>
  </si>
  <si>
    <t>Deaf Smith</t>
  </si>
  <si>
    <t>Dickens</t>
  </si>
  <si>
    <t>Dimmit</t>
  </si>
  <si>
    <t>Donley</t>
  </si>
  <si>
    <t>Duval</t>
  </si>
  <si>
    <t>Eastland</t>
  </si>
  <si>
    <t>Ector</t>
  </si>
  <si>
    <t>Edwards</t>
  </si>
  <si>
    <t>El Paso</t>
  </si>
  <si>
    <t>Ellis</t>
  </si>
  <si>
    <t>Erath</t>
  </si>
  <si>
    <t>Falls</t>
  </si>
  <si>
    <t>Fannin</t>
  </si>
  <si>
    <t>Fisher</t>
  </si>
  <si>
    <t>Floyd</t>
  </si>
  <si>
    <t>Foard</t>
  </si>
  <si>
    <t>Freestone</t>
  </si>
  <si>
    <t>Frio</t>
  </si>
  <si>
    <t>Gaines</t>
  </si>
  <si>
    <t>Garza</t>
  </si>
  <si>
    <t>Gillespie</t>
  </si>
  <si>
    <t>Glasscock</t>
  </si>
  <si>
    <t>Gray</t>
  </si>
  <si>
    <t>Grayson</t>
  </si>
  <si>
    <t>Grimes</t>
  </si>
  <si>
    <t>Guadalupe</t>
  </si>
  <si>
    <t>Hale</t>
  </si>
  <si>
    <t>Hall</t>
  </si>
  <si>
    <t>Hansford</t>
  </si>
  <si>
    <t>Hardeman</t>
  </si>
  <si>
    <t>Hardin</t>
  </si>
  <si>
    <t>Hartley</t>
  </si>
  <si>
    <t>Haskell</t>
  </si>
  <si>
    <t>Hemphill</t>
  </si>
  <si>
    <t>Henderson</t>
  </si>
  <si>
    <t>Hidalgo</t>
  </si>
  <si>
    <t>Hill</t>
  </si>
  <si>
    <t>Hockley</t>
  </si>
  <si>
    <t>Hood</t>
  </si>
  <si>
    <t>Houston</t>
  </si>
  <si>
    <t>Howard</t>
  </si>
  <si>
    <t>Hudspeth</t>
  </si>
  <si>
    <t>Hunt</t>
  </si>
  <si>
    <t>Hutchinson</t>
  </si>
  <si>
    <t>Irion</t>
  </si>
  <si>
    <t>Jack</t>
  </si>
  <si>
    <t>Jasper</t>
  </si>
  <si>
    <t>Jeff Davis</t>
  </si>
  <si>
    <t>Jefferson</t>
  </si>
  <si>
    <t>Jim Hogg</t>
  </si>
  <si>
    <t>Jim Wells</t>
  </si>
  <si>
    <t>Jones</t>
  </si>
  <si>
    <t>Karnes</t>
  </si>
  <si>
    <t>Kendall</t>
  </si>
  <si>
    <t>Kenedy</t>
  </si>
  <si>
    <t>Kent</t>
  </si>
  <si>
    <t>Kimble</t>
  </si>
  <si>
    <t>King</t>
  </si>
  <si>
    <t>Kinney</t>
  </si>
  <si>
    <t>Knox</t>
  </si>
  <si>
    <t>La Salle</t>
  </si>
  <si>
    <t>Lamb</t>
  </si>
  <si>
    <t>Leon</t>
  </si>
  <si>
    <t>Liberty</t>
  </si>
  <si>
    <t>Limestone</t>
  </si>
  <si>
    <t>Lipscomb</t>
  </si>
  <si>
    <t>Llano</t>
  </si>
  <si>
    <t>Loving</t>
  </si>
  <si>
    <t>Lynn</t>
  </si>
  <si>
    <t>Madison</t>
  </si>
  <si>
    <t>Martin</t>
  </si>
  <si>
    <t>Mason</t>
  </si>
  <si>
    <t>Matagorda</t>
  </si>
  <si>
    <t>Maverick</t>
  </si>
  <si>
    <t>McCulloch</t>
  </si>
  <si>
    <t>McMullen</t>
  </si>
  <si>
    <t>Menard</t>
  </si>
  <si>
    <t>Midland</t>
  </si>
  <si>
    <t>Milam</t>
  </si>
  <si>
    <t>Mills</t>
  </si>
  <si>
    <t>Mitchell</t>
  </si>
  <si>
    <t>Montague</t>
  </si>
  <si>
    <t>Moore</t>
  </si>
  <si>
    <t>Motley</t>
  </si>
  <si>
    <t>Nacogdoches</t>
  </si>
  <si>
    <t>Navarro</t>
  </si>
  <si>
    <t>Newton</t>
  </si>
  <si>
    <t>Nolan</t>
  </si>
  <si>
    <t>Nueces</t>
  </si>
  <si>
    <t>Ochiltree</t>
  </si>
  <si>
    <t>Oldham</t>
  </si>
  <si>
    <t>Orange</t>
  </si>
  <si>
    <t>Palo Pinto</t>
  </si>
  <si>
    <t>Parmer</t>
  </si>
  <si>
    <t>Pecos</t>
  </si>
  <si>
    <t>Polk</t>
  </si>
  <si>
    <t>Presidio</t>
  </si>
  <si>
    <t>Rains</t>
  </si>
  <si>
    <t>Reagan</t>
  </si>
  <si>
    <t>Real</t>
  </si>
  <si>
    <t>Reeves</t>
  </si>
  <si>
    <t>Roberts</t>
  </si>
  <si>
    <t>Robertson</t>
  </si>
  <si>
    <t>Runnels</t>
  </si>
  <si>
    <t>Sabine</t>
  </si>
  <si>
    <t>San Augustine</t>
  </si>
  <si>
    <t>San Jacinto</t>
  </si>
  <si>
    <t>San Saba</t>
  </si>
  <si>
    <t>Schleicher</t>
  </si>
  <si>
    <t>Scurry</t>
  </si>
  <si>
    <t>Shackelford</t>
  </si>
  <si>
    <t>Shelby</t>
  </si>
  <si>
    <t>Sherman</t>
  </si>
  <si>
    <t>Smith</t>
  </si>
  <si>
    <t>Somervell</t>
  </si>
  <si>
    <t>Starr</t>
  </si>
  <si>
    <t>Stephens</t>
  </si>
  <si>
    <t>Sterling</t>
  </si>
  <si>
    <t>Stonewall</t>
  </si>
  <si>
    <t>Sutton</t>
  </si>
  <si>
    <t>Swisher</t>
  </si>
  <si>
    <t>Terrell</t>
  </si>
  <si>
    <t>Terry</t>
  </si>
  <si>
    <t>Throckmorton</t>
  </si>
  <si>
    <t>Tom Green</t>
  </si>
  <si>
    <t>Trinity</t>
  </si>
  <si>
    <t>Tyler</t>
  </si>
  <si>
    <t>Upton</t>
  </si>
  <si>
    <t>Uvalde</t>
  </si>
  <si>
    <t>Val Verde</t>
  </si>
  <si>
    <t>Van Zandt</t>
  </si>
  <si>
    <t>Walker</t>
  </si>
  <si>
    <t>Waller</t>
  </si>
  <si>
    <t>Ward</t>
  </si>
  <si>
    <t>Washington</t>
  </si>
  <si>
    <t>Webb</t>
  </si>
  <si>
    <t>Wheeler</t>
  </si>
  <si>
    <t>Wichita</t>
  </si>
  <si>
    <t>Wilbarger</t>
  </si>
  <si>
    <t>Willacy</t>
  </si>
  <si>
    <t>Wilson</t>
  </si>
  <si>
    <t>Winkler</t>
  </si>
  <si>
    <t>Wood</t>
  </si>
  <si>
    <t>Yoakum</t>
  </si>
  <si>
    <t>Young</t>
  </si>
  <si>
    <t>Zapata</t>
  </si>
  <si>
    <t>CoC List</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</si>
  <si>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</si>
  <si>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</si>
  <si>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</si>
  <si>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</si>
  <si>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</si>
  <si>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</si>
  <si>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</si>
  <si>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</si>
  <si>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</si>
  <si>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</si>
  <si>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Applicant Legal Name</t>
  </si>
  <si>
    <t>Service Area CoC Region</t>
  </si>
  <si>
    <t>Zavala</t>
  </si>
  <si>
    <t>Resume(s) of Applicant's management staff which include sufficient information to determine experience administering federal or State programs.   Include resumes only for staff included to justify points under this scoring criterion.</t>
  </si>
  <si>
    <t>Option 1. Organizational Experience</t>
  </si>
  <si>
    <t>Source</t>
  </si>
  <si>
    <t>Name of Federal or State Program</t>
  </si>
  <si>
    <t>Option 2. Management Experience</t>
  </si>
  <si>
    <t xml:space="preserve">An Application may be awarded points for the Applicant’s or its management’s experience administering federal or State programs.  Select one of the two options below if the Applicant requests points under this criterion. 
An Application may receive a maximum of six points for Applicant’s or its management staff with one to five years of experience; or an Application may receive a maximum of eight points for an Applicant or its management staff with six or more years of experience.   </t>
  </si>
  <si>
    <t>Contract 3:</t>
  </si>
  <si>
    <t>Total:</t>
  </si>
  <si>
    <t>Percentage of ESG funds expended prior to amendment(s):</t>
  </si>
  <si>
    <t>1. ESG Contract Number:</t>
  </si>
  <si>
    <t>3. Amount of ESG award prior to amendment(s):</t>
  </si>
  <si>
    <t>4. Amount of funds voluntarily deobligated from the contract prior to the deadline:</t>
  </si>
  <si>
    <t>5. Total required expenditure:</t>
  </si>
  <si>
    <t>6. Amount of ESG  funds reported as expended as of the Contract End Date prior to amendment(s):</t>
  </si>
  <si>
    <t>Emergency Shelter</t>
  </si>
  <si>
    <t>Homeless Prevention</t>
  </si>
  <si>
    <t>Rapid Rehousing</t>
  </si>
  <si>
    <t xml:space="preserve">Street Outreach </t>
  </si>
  <si>
    <t>Number of points requested under category "PREVIOUS ESG OUTCOME"</t>
  </si>
  <si>
    <t>VOLUME 2 - TAB 4: PREVIOUS ESG OUTCOMES</t>
  </si>
  <si>
    <t xml:space="preserve">Qualifying County 6: </t>
  </si>
  <si>
    <t xml:space="preserve">Qualifying County 7: </t>
  </si>
  <si>
    <t xml:space="preserve">Qualifying County 8: </t>
  </si>
  <si>
    <t>OrgName</t>
  </si>
  <si>
    <t>COC</t>
  </si>
  <si>
    <t>HomelessPrgDesParticipant</t>
  </si>
  <si>
    <t>HPDStart</t>
  </si>
  <si>
    <t>HPDDesc</t>
  </si>
  <si>
    <t>HPDPoints</t>
  </si>
  <si>
    <t>HPDEnd</t>
  </si>
  <si>
    <t>HomelessPrgConstruct</t>
  </si>
  <si>
    <t>HPCStart</t>
  </si>
  <si>
    <t>HPCEnd</t>
  </si>
  <si>
    <t>HPCDesc</t>
  </si>
  <si>
    <t>HPCPoints</t>
  </si>
  <si>
    <t>ProgName</t>
  </si>
  <si>
    <t>AwardYear</t>
  </si>
  <si>
    <t>GrantTerm</t>
  </si>
  <si>
    <t>POINTSMgmtExp</t>
  </si>
  <si>
    <t>Contract1Nbr</t>
  </si>
  <si>
    <t>Contract1EndDate</t>
  </si>
  <si>
    <t>Contract1Amt</t>
  </si>
  <si>
    <t>Contract1DeobAmt</t>
  </si>
  <si>
    <t>Contract1AmtExpend</t>
  </si>
  <si>
    <t>Contract2Nbr</t>
  </si>
  <si>
    <t>Contract2EndDate</t>
  </si>
  <si>
    <t>Contract3Amt</t>
  </si>
  <si>
    <t>Contract2Amt</t>
  </si>
  <si>
    <t>Contract2DeobAmt</t>
  </si>
  <si>
    <t>Contract2AmtExpend</t>
  </si>
  <si>
    <t>Contract3Nbr</t>
  </si>
  <si>
    <t>Contract3EndDate</t>
  </si>
  <si>
    <t>Contract3DeobAmt</t>
  </si>
  <si>
    <t>Contract3AmtExpend</t>
  </si>
  <si>
    <t>ESGAwardPOINTS</t>
  </si>
  <si>
    <t>PrevOutSE</t>
  </si>
  <si>
    <t>MetSEtarget</t>
  </si>
  <si>
    <t>PrevOUtES</t>
  </si>
  <si>
    <t>MetESTarget</t>
  </si>
  <si>
    <t>PrevOutHP</t>
  </si>
  <si>
    <t>MetHPTarget</t>
  </si>
  <si>
    <t>PrevOUtRRH</t>
  </si>
  <si>
    <t>MetRRHTarget</t>
  </si>
  <si>
    <t>Contract1RptsSubmitted</t>
  </si>
  <si>
    <t>Contract2RptsSubmitted</t>
  </si>
  <si>
    <t>Contract3RptsSubmitted</t>
  </si>
  <si>
    <t>Contract1SOTarget</t>
  </si>
  <si>
    <t>Contract1SOOutcome</t>
  </si>
  <si>
    <t>Contract2SOOutcome</t>
  </si>
  <si>
    <t>Contract2SOTarget</t>
  </si>
  <si>
    <t>Contract3SOTarget</t>
  </si>
  <si>
    <t>Contract3SOOutcome</t>
  </si>
  <si>
    <t>Contract1ESTarget</t>
  </si>
  <si>
    <t>Contract1ESOutcome</t>
  </si>
  <si>
    <t>Contract2ESTarget</t>
  </si>
  <si>
    <t>Contract2ESOutcome</t>
  </si>
  <si>
    <t>Contract3ESTarget</t>
  </si>
  <si>
    <t>Contract3ESOutcome</t>
  </si>
  <si>
    <t>Contract1HPTarget</t>
  </si>
  <si>
    <t>Contract1HPOutcome</t>
  </si>
  <si>
    <t>Contract2HPTarget</t>
  </si>
  <si>
    <t>Contract2HPOutcome</t>
  </si>
  <si>
    <t>Contract3HPTarget</t>
  </si>
  <si>
    <t>Contract3HPOutcome</t>
  </si>
  <si>
    <t>Contract1RRHTarget</t>
  </si>
  <si>
    <t>Contract1RRHOutcome</t>
  </si>
  <si>
    <t>Contract2RRHTarget</t>
  </si>
  <si>
    <t>Contract2RRHOutcome</t>
  </si>
  <si>
    <t>Contract3RRHTarget</t>
  </si>
  <si>
    <t>Contract3RRHOutcome</t>
  </si>
  <si>
    <t>PrevESGOutcomePOINTS</t>
  </si>
  <si>
    <t>PrevMonRptPOINTS</t>
  </si>
  <si>
    <t>SvcAreaBee</t>
  </si>
  <si>
    <t>SvcAreaBrewster</t>
  </si>
  <si>
    <t>SvcAreaBrooks</t>
  </si>
  <si>
    <t>SvcAreaCameron</t>
  </si>
  <si>
    <t>SvcAreaCulberson</t>
  </si>
  <si>
    <t>SvcAreaDimmit</t>
  </si>
  <si>
    <t>SvcAreaDuval</t>
  </si>
  <si>
    <t>SvcAreaEdwards</t>
  </si>
  <si>
    <t>SvcAreaElPaso</t>
  </si>
  <si>
    <t>SvcAreaFrio</t>
  </si>
  <si>
    <t>SvcAreaHidalgo</t>
  </si>
  <si>
    <t>SvcAreaHudspeth</t>
  </si>
  <si>
    <t>SvcAreaJeffDavis</t>
  </si>
  <si>
    <t>SvcAreaJimHogg</t>
  </si>
  <si>
    <t>SvcAreaJimWells</t>
  </si>
  <si>
    <t>SvcAreaKinney</t>
  </si>
  <si>
    <t>SvcAreaLaSalle</t>
  </si>
  <si>
    <t>SvcAreaMaverick</t>
  </si>
  <si>
    <t>SvcAreaNueces</t>
  </si>
  <si>
    <t>SvcAreaPecos</t>
  </si>
  <si>
    <t>SvcAreaPresidio</t>
  </si>
  <si>
    <t>SvcAreaReal</t>
  </si>
  <si>
    <t>SvcAreaReeves</t>
  </si>
  <si>
    <t>SvcAreaSanPatricio</t>
  </si>
  <si>
    <t>SvcAreaStarr</t>
  </si>
  <si>
    <t>SvcAreaTerrell</t>
  </si>
  <si>
    <t>SvcAreaUvalde</t>
  </si>
  <si>
    <t>SvcAreaValVerde</t>
  </si>
  <si>
    <t>SvcAreaWebb</t>
  </si>
  <si>
    <t>SvcAreaWillacy</t>
  </si>
  <si>
    <t>SvcAreaZapata</t>
  </si>
  <si>
    <t>SvcAreaZavala</t>
  </si>
  <si>
    <t>CommunitesPOINTS</t>
  </si>
  <si>
    <t>CountyPOINTS</t>
  </si>
  <si>
    <t>Tab1</t>
  </si>
  <si>
    <t>Tab2</t>
  </si>
  <si>
    <t>Tab3</t>
  </si>
  <si>
    <t>Tab4</t>
  </si>
  <si>
    <t>Tab5</t>
  </si>
  <si>
    <t>Tab6</t>
  </si>
  <si>
    <t>Tab2a</t>
  </si>
  <si>
    <t>Tab7</t>
  </si>
  <si>
    <t>TX-503 Austin/Travis County</t>
  </si>
  <si>
    <t>Kerr</t>
  </si>
  <si>
    <t>Wharton</t>
  </si>
  <si>
    <t xml:space="preserve">Qualifying County 9: </t>
  </si>
  <si>
    <t xml:space="preserve">Qualifying County 10: </t>
  </si>
  <si>
    <t xml:space="preserve">Qualifying County 11: </t>
  </si>
  <si>
    <t xml:space="preserve">Qualifying County 12: </t>
  </si>
  <si>
    <t>VOLUME 2 - TAB 8: VOLUME 2 SUBMISSION CHECKLIST</t>
  </si>
  <si>
    <t>2. ESG Contract Number:</t>
  </si>
  <si>
    <t xml:space="preserve">3. Applicant submitted the last three reports  on or before the reporting deadline </t>
  </si>
  <si>
    <r>
      <t xml:space="preserve">Applicants may select a maximum of five points under this scoring criterion:
</t>
    </r>
    <r>
      <rPr>
        <sz val="10"/>
        <color theme="1"/>
        <rFont val="Calibri"/>
        <family val="2"/>
        <scheme val="minor"/>
      </rPr>
      <t xml:space="preserve">(A) One point if the Applicant submitted the last three reports on or before the Contract end date within the reports' respective reporting deadlines;
(B) One point if the Applicant met 100% or more of their street outreach target of persons exiting to temporary or transitional or permanent housing destination;
(C) One point if the Applicant met 100% or more of their emergency shelter exits to permanent housing;   
(D) One point if the Applicant met 100% or more of their Homeless prevention target for maintaining housing for three months or more; and
(E) One point if the Applicant met 100% or more of their rapid re-housing target for maintaining housing for three months or more. 
</t>
    </r>
  </si>
  <si>
    <t>1. Applicant was funded for the following Program Participant services under a contract which closed within 12 months from the date of the Application:</t>
  </si>
  <si>
    <t>Brazoria</t>
  </si>
  <si>
    <t>Comal</t>
  </si>
  <si>
    <t>Hays</t>
  </si>
  <si>
    <t>Johnson</t>
  </si>
  <si>
    <t>Kaufman</t>
  </si>
  <si>
    <t>Lubbock</t>
  </si>
  <si>
    <t>Medina</t>
  </si>
  <si>
    <t>Parker</t>
  </si>
  <si>
    <t>Rockwall</t>
  </si>
  <si>
    <t>Williamson</t>
  </si>
  <si>
    <t>Wise</t>
  </si>
  <si>
    <t>NoESG</t>
  </si>
  <si>
    <t>NoTDHCAESG</t>
  </si>
  <si>
    <t>Counties with no ESG funding in previous federal fiscal year</t>
  </si>
  <si>
    <t>Counties with no TDHCA ESG funding in previous federal fiscal year</t>
  </si>
  <si>
    <t>Number of months that the award was received</t>
  </si>
  <si>
    <t>Year award was first received</t>
  </si>
  <si>
    <t xml:space="preserve">Application may receive a maximum of two points when at least one person who is Homeless or formerly Homeless is a member of or consults with the Applicant’s policy-making entity for facilities, services, or assistance under ESG.
To qualify for points under this criteria, the person must be currently be fulfilling the role. </t>
  </si>
  <si>
    <t xml:space="preserve">Application may receive a maximum of one point when at least one person who is Homeless or formerly Homeless assists in constructing, renovating, or maintaining the Applicant’s ESG facilities.
To qualify for points under this criteria, the person must be currently be fulfilling the role. </t>
  </si>
  <si>
    <t>Colonia Counties</t>
  </si>
  <si>
    <t>A. ESG Contracts closed on or after June 26, 2019.</t>
  </si>
  <si>
    <t>An Applicant may receive a maximum of five points for its prior timeliness of reports and performance achieved for previously awarded ESG Contract(s) that met the second Expenditure benchmark or closed within 12 months prior to June 26, 2020.</t>
  </si>
  <si>
    <t>To be awarded the 2 points, at least one colonia must be listed in the service area identified in the application.  Applicants awarded points under this category will be contractually required to maintain a service area that includes at least one colonia.  
Select an “x” next to the county(s) below within the service area as stated in Volume 1 Tab 3 which include at least one colonia for which points are requested under this criterion. If the county is not in the service area, leave the cell blank.</t>
  </si>
  <si>
    <t>San Patricio</t>
  </si>
  <si>
    <t>Option 1 or 2: Number of points requested under category "ORGANIZATIONAL OR MANAGEMENT EXPERIENCE."</t>
  </si>
  <si>
    <t xml:space="preserve">A. ESG Contracts closed on or after June 26, 2019. </t>
  </si>
  <si>
    <t xml:space="preserve">Number of points requested under category "PREVIOUS MONITORING REPORTS," including Applicants with no previous monitoring history. </t>
  </si>
  <si>
    <t xml:space="preserve">Applicants must select points from the most restrictive of applicable point categories.  Applicants may not combine points to achieve a higher score.  A listing of counties that do not qualify as previously unserved for point selection is included in the ASPM. </t>
  </si>
  <si>
    <t>(A) Five points if at least one county within the Service Area as stated in the Application did not receive an award of ESG funds from the Department within the previous federal funding year; or</t>
  </si>
  <si>
    <t>(B) Ten points if no portion of the Service Area has received ESG funds within the previous federal funding year.</t>
  </si>
  <si>
    <t>NonTDHCAESG</t>
  </si>
  <si>
    <t>NonESG</t>
  </si>
  <si>
    <t>Camp</t>
  </si>
  <si>
    <t>Potter</t>
  </si>
  <si>
    <t>Randall</t>
  </si>
  <si>
    <t>Atacosta</t>
  </si>
  <si>
    <t>SvcAreaAtacosta</t>
  </si>
  <si>
    <t>SvcAreaBandera</t>
  </si>
  <si>
    <t>SvcAreaCrane</t>
  </si>
  <si>
    <t>SvcAreaMedina</t>
  </si>
  <si>
    <t>SvcAreaWard</t>
  </si>
  <si>
    <t>SvcAreaWinkler</t>
  </si>
  <si>
    <t>SvcAreaUpton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</si>
</sst>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m/d/yy;@"/>
  </numFmts>
  <fonts count="22"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font>
    <font>
      <u/>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
      <b/>
      <sz val="7"/>
      <color indexed="8"/>
      <name val="Calibri"/>
      <family val="2"/>
    </font>
    <font>
      <u/>
      <sz val="11"/>
      <color theme="10"/>
      <name val="Calibri"/>
      <family val="2"/>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1"/>
      <name val="Calibri"/>
      <family val="2"/>
      <scheme val="minor"/>
    </font>
    <font>
      <b/>
      <sz val="10"/>
      <color theme="1"/>
      <name val="Calibri"/>
      <family val="2"/>
      <scheme val="minor"/>
    </font>
    <font>
      <sz val="10"/>
      <color indexed="8"/>
      <name val="Arial"/>
      <family val="2"/>
    </font>
    <font>
      <sz val="11"/>
      <color indexed="8"/>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9" fontId="13" fillId="0" borderId="0" applyFont="0" applyFill="0" applyBorder="0" applyAlignment="0" applyProtection="0"/>
    <xf numFmtId="0" fontId="20" fillId="0" borderId="0"/>
  </cellStyleXfs>
  <cellXfs count="324">
    <xf numFmtId="0" fontId="0" fillId="0" borderId="0" xfId="0"/>
    <xf numFmtId="0" fontId="0" fillId="0" borderId="0" xfId="0" applyFont="1"/>
    <xf numFmtId="0" fontId="0" fillId="0" borderId="0" xfId="0" applyFont="1" applyAlignment="1"/>
    <xf numFmtId="0" fontId="0" fillId="0" borderId="1" xfId="0" applyFont="1" applyBorder="1" applyAlignment="1">
      <alignment horizontal="centerContinuous"/>
    </xf>
    <xf numFmtId="0" fontId="3" fillId="0" borderId="1" xfId="0" applyFont="1" applyBorder="1" applyAlignment="1">
      <alignment horizontal="centerContinuous" vertical="center" wrapText="1"/>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3" xfId="0" applyFont="1" applyBorder="1" applyAlignment="1">
      <alignment vertical="top"/>
    </xf>
    <xf numFmtId="0" fontId="0" fillId="0" borderId="5" xfId="0" applyFont="1" applyBorder="1" applyAlignment="1" applyProtection="1">
      <alignment vertical="top"/>
    </xf>
    <xf numFmtId="0" fontId="1" fillId="0" borderId="0" xfId="0" applyFont="1"/>
    <xf numFmtId="0" fontId="0" fillId="0" borderId="0" xfId="0" applyFont="1" applyProtection="1"/>
    <xf numFmtId="0" fontId="0" fillId="0" borderId="0" xfId="0" applyFont="1" applyAlignment="1">
      <alignment wrapText="1"/>
    </xf>
    <xf numFmtId="0" fontId="0" fillId="0" borderId="0" xfId="0" applyAlignment="1"/>
    <xf numFmtId="0" fontId="7"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justify" wrapText="1"/>
    </xf>
    <xf numFmtId="0" fontId="0" fillId="0" borderId="0" xfId="0" applyProtection="1"/>
    <xf numFmtId="0" fontId="0" fillId="0" borderId="0" xfId="0" applyAlignment="1" applyProtection="1"/>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5" fillId="0" borderId="8" xfId="0" applyFont="1" applyFill="1" applyBorder="1" applyProtection="1"/>
    <xf numFmtId="0" fontId="0" fillId="5" borderId="0" xfId="0" applyFont="1" applyFill="1" applyProtection="1"/>
    <xf numFmtId="0" fontId="1" fillId="0" borderId="8" xfId="0" applyFont="1" applyBorder="1" applyAlignment="1" applyProtection="1">
      <alignment horizontal="center" wrapText="1"/>
    </xf>
    <xf numFmtId="0" fontId="10" fillId="0" borderId="0" xfId="1" applyFont="1" applyAlignment="1" applyProtection="1"/>
    <xf numFmtId="0" fontId="1" fillId="0" borderId="0" xfId="0" applyFont="1" applyAlignment="1" applyProtection="1">
      <alignment horizontal="justify"/>
    </xf>
    <xf numFmtId="0" fontId="0" fillId="0" borderId="0" xfId="0" applyFont="1" applyFill="1"/>
    <xf numFmtId="0" fontId="0" fillId="0" borderId="0" xfId="0" applyFill="1" applyBorder="1" applyAlignment="1" applyProtection="1">
      <alignment wrapText="1"/>
      <protection locked="0"/>
    </xf>
    <xf numFmtId="0" fontId="0" fillId="0" borderId="0" xfId="0" applyFont="1" applyFill="1" applyBorder="1"/>
    <xf numFmtId="0" fontId="1" fillId="0" borderId="0" xfId="0" applyFont="1" applyFill="1" applyBorder="1"/>
    <xf numFmtId="0" fontId="4" fillId="0" borderId="0" xfId="0" applyFont="1" applyFill="1" applyBorder="1"/>
    <xf numFmtId="0" fontId="0" fillId="0" borderId="3" xfId="0" applyFont="1" applyFill="1" applyBorder="1"/>
    <xf numFmtId="0" fontId="1" fillId="0" borderId="3" xfId="0" applyFont="1" applyFill="1" applyBorder="1"/>
    <xf numFmtId="0" fontId="4" fillId="0" borderId="3" xfId="0" applyFont="1" applyFill="1" applyBorder="1"/>
    <xf numFmtId="0" fontId="0" fillId="0" borderId="3" xfId="0" applyFill="1" applyBorder="1" applyAlignment="1" applyProtection="1">
      <alignment wrapText="1"/>
      <protection locked="0"/>
    </xf>
    <xf numFmtId="0" fontId="2" fillId="0" borderId="0" xfId="0" applyFo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xf numFmtId="0" fontId="0" fillId="0" borderId="0" xfId="0" applyAlignment="1">
      <alignment wrapText="1"/>
    </xf>
    <xf numFmtId="0" fontId="0" fillId="0" borderId="0" xfId="0" applyFont="1" applyAlignment="1" applyProtection="1">
      <alignment vertical="center" wrapText="1"/>
    </xf>
    <xf numFmtId="0" fontId="0" fillId="0" borderId="6" xfId="0" applyFont="1" applyFill="1" applyBorder="1"/>
    <xf numFmtId="49" fontId="12" fillId="0" borderId="6" xfId="0" applyNumberFormat="1" applyFont="1" applyFill="1" applyBorder="1" applyAlignment="1" applyProtection="1">
      <alignment horizontal="left"/>
      <protection locked="0"/>
    </xf>
    <xf numFmtId="0" fontId="0" fillId="0" borderId="7" xfId="0" applyFont="1" applyFill="1" applyBorder="1" applyAlignment="1" applyProtection="1"/>
    <xf numFmtId="0" fontId="0" fillId="0" borderId="6" xfId="0" applyBorder="1"/>
    <xf numFmtId="0" fontId="0" fillId="0" borderId="10" xfId="0" applyBorder="1" applyAlignment="1">
      <alignment wrapText="1"/>
    </xf>
    <xf numFmtId="0" fontId="0" fillId="0" borderId="10" xfId="0" applyFont="1" applyBorder="1" applyAlignment="1" applyProtection="1">
      <alignment vertical="center" wrapText="1"/>
    </xf>
    <xf numFmtId="0" fontId="1" fillId="0" borderId="8" xfId="0" applyFont="1" applyBorder="1" applyAlignment="1">
      <alignment vertical="top" wrapText="1"/>
    </xf>
    <xf numFmtId="0" fontId="0" fillId="0" borderId="8" xfId="0" applyFont="1" applyBorder="1" applyProtection="1"/>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xf numFmtId="0" fontId="0" fillId="0" borderId="8" xfId="0" applyFont="1" applyBorder="1"/>
    <xf numFmtId="0" fontId="0" fillId="0" borderId="11" xfId="0" applyBorder="1" applyAlignment="1">
      <alignment horizontal="center" vertical="top" wrapText="1"/>
    </xf>
    <xf numFmtId="0" fontId="0" fillId="0" borderId="12" xfId="0" applyBorder="1" applyAlignment="1"/>
    <xf numFmtId="0" fontId="0" fillId="0" borderId="11" xfId="0" applyBorder="1" applyAlignment="1">
      <alignment horizontal="left" vertical="top" wrapText="1"/>
    </xf>
    <xf numFmtId="0" fontId="0" fillId="0" borderId="11" xfId="0" applyFont="1" applyBorder="1" applyAlignment="1"/>
    <xf numFmtId="42" fontId="0" fillId="0" borderId="12" xfId="0" applyNumberFormat="1" applyBorder="1" applyAlignment="1"/>
    <xf numFmtId="42" fontId="0" fillId="0" borderId="8" xfId="0" applyNumberFormat="1" applyFont="1" applyBorder="1"/>
    <xf numFmtId="10" fontId="1" fillId="0" borderId="0" xfId="0" applyNumberFormat="1" applyFont="1" applyFill="1" applyBorder="1" applyAlignment="1" applyProtection="1">
      <alignment horizontal="righ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9" fontId="0" fillId="0" borderId="0" xfId="2" applyFont="1" applyBorder="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6" xfId="0" applyBorder="1" applyAlignment="1" applyProtection="1"/>
    <xf numFmtId="0" fontId="0" fillId="0" borderId="0" xfId="0" applyFont="1" applyBorder="1" applyProtection="1"/>
    <xf numFmtId="0" fontId="0" fillId="0" borderId="0" xfId="0" applyBorder="1" applyAlignment="1" applyProtection="1"/>
    <xf numFmtId="0" fontId="0" fillId="0" borderId="0" xfId="0" applyFont="1" applyBorder="1" applyAlignment="1" applyProtection="1">
      <alignment wrapText="1"/>
    </xf>
    <xf numFmtId="0" fontId="0" fillId="0" borderId="4" xfId="0" applyBorder="1" applyAlignment="1" applyProtection="1"/>
    <xf numFmtId="0" fontId="0" fillId="0" borderId="11" xfId="0" applyBorder="1" applyAlignment="1" applyProtection="1">
      <alignment horizontal="center" vertical="top" wrapText="1"/>
    </xf>
    <xf numFmtId="0" fontId="0" fillId="0" borderId="11" xfId="0" applyBorder="1" applyAlignment="1" applyProtection="1">
      <alignment horizontal="left" vertical="top" wrapText="1"/>
    </xf>
    <xf numFmtId="0" fontId="0" fillId="0" borderId="3" xfId="0" applyFont="1" applyBorder="1" applyAlignment="1" applyProtection="1"/>
    <xf numFmtId="0" fontId="0" fillId="0" borderId="12" xfId="0" applyBorder="1" applyAlignment="1" applyProtection="1"/>
    <xf numFmtId="0" fontId="0" fillId="0" borderId="3" xfId="0" applyBorder="1" applyAlignment="1" applyProtection="1"/>
    <xf numFmtId="0" fontId="0" fillId="0" borderId="9" xfId="0" applyBorder="1" applyAlignment="1" applyProtection="1"/>
    <xf numFmtId="42" fontId="0" fillId="0" borderId="3" xfId="0" applyNumberFormat="1" applyBorder="1" applyAlignment="1" applyProtection="1"/>
    <xf numFmtId="0" fontId="1" fillId="0" borderId="0" xfId="0" applyFont="1" applyBorder="1" applyAlignment="1" applyProtection="1">
      <alignment horizontal="right"/>
    </xf>
    <xf numFmtId="0" fontId="1" fillId="0" borderId="0" xfId="0" applyFont="1" applyBorder="1" applyProtection="1"/>
    <xf numFmtId="0" fontId="1" fillId="0" borderId="0" xfId="0" applyFont="1" applyProtection="1"/>
    <xf numFmtId="0" fontId="3" fillId="0" borderId="1" xfId="0" applyFont="1" applyBorder="1" applyAlignment="1" applyProtection="1">
      <alignment horizontal="centerContinuous" wrapText="1"/>
    </xf>
    <xf numFmtId="0" fontId="0" fillId="0" borderId="1" xfId="0" applyFont="1" applyBorder="1" applyAlignment="1" applyProtection="1">
      <alignment horizontal="centerContinuous"/>
    </xf>
    <xf numFmtId="0" fontId="0" fillId="0" borderId="1" xfId="0" applyFont="1" applyBorder="1" applyProtection="1"/>
    <xf numFmtId="0" fontId="0" fillId="0" borderId="15" xfId="0" applyFont="1" applyBorder="1" applyProtection="1"/>
    <xf numFmtId="0" fontId="0" fillId="0" borderId="0" xfId="0" applyFont="1" applyAlignment="1" applyProtection="1"/>
    <xf numFmtId="0" fontId="1" fillId="7" borderId="0" xfId="0" applyFont="1" applyFill="1" applyProtection="1">
      <protection locked="0"/>
    </xf>
    <xf numFmtId="0" fontId="1" fillId="7" borderId="2" xfId="0" applyFont="1" applyFill="1" applyBorder="1" applyProtection="1">
      <protection locked="0"/>
    </xf>
    <xf numFmtId="0" fontId="0" fillId="7" borderId="8" xfId="0" applyFill="1" applyBorder="1" applyAlignment="1" applyProtection="1">
      <alignment vertical="top" wrapText="1"/>
      <protection locked="0"/>
    </xf>
    <xf numFmtId="0" fontId="0" fillId="7" borderId="8" xfId="0" applyFill="1" applyBorder="1" applyAlignment="1" applyProtection="1">
      <protection locked="0"/>
    </xf>
    <xf numFmtId="0" fontId="0" fillId="7" borderId="7"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8" xfId="0" applyFont="1" applyFill="1" applyBorder="1" applyProtection="1">
      <protection locked="0"/>
    </xf>
    <xf numFmtId="0" fontId="1" fillId="0" borderId="8" xfId="0" applyFont="1" applyFill="1" applyBorder="1" applyAlignment="1" applyProtection="1">
      <alignment horizontal="center" wrapText="1"/>
    </xf>
    <xf numFmtId="0" fontId="0" fillId="7" borderId="8" xfId="0" applyFill="1" applyBorder="1" applyAlignment="1" applyProtection="1">
      <protection locked="0"/>
    </xf>
    <xf numFmtId="0" fontId="0" fillId="0" borderId="4" xfId="0" applyFill="1" applyBorder="1" applyAlignment="1" applyProtection="1"/>
    <xf numFmtId="0" fontId="0" fillId="7" borderId="8" xfId="0" applyFill="1" applyBorder="1" applyAlignment="1" applyProtection="1">
      <alignment vertical="top" wrapText="1"/>
      <protection locked="0"/>
    </xf>
    <xf numFmtId="0" fontId="1" fillId="0" borderId="8" xfId="0" applyFont="1" applyBorder="1" applyAlignment="1">
      <alignment vertical="top" wrapText="1"/>
    </xf>
    <xf numFmtId="9" fontId="0" fillId="7" borderId="8" xfId="0" applyNumberFormat="1" applyFont="1" applyFill="1" applyBorder="1" applyAlignment="1" applyProtection="1">
      <alignment horizontal="left" vertical="top" wrapText="1"/>
      <protection locked="0"/>
    </xf>
    <xf numFmtId="9" fontId="0" fillId="7" borderId="8" xfId="0" applyNumberFormat="1" applyFill="1" applyBorder="1" applyAlignment="1" applyProtection="1">
      <alignment horizontal="left" vertical="top" wrapText="1"/>
      <protection locked="0"/>
    </xf>
    <xf numFmtId="0" fontId="0" fillId="7" borderId="7" xfId="0" applyFill="1" applyBorder="1" applyAlignment="1" applyProtection="1">
      <alignment vertical="top" wrapText="1"/>
      <protection locked="0"/>
    </xf>
    <xf numFmtId="0" fontId="0" fillId="7" borderId="14" xfId="0" applyFill="1" applyBorder="1" applyAlignment="1" applyProtection="1">
      <protection locked="0"/>
    </xf>
    <xf numFmtId="0" fontId="0" fillId="7" borderId="10" xfId="0" applyFill="1" applyBorder="1" applyAlignment="1" applyProtection="1">
      <protection locked="0"/>
    </xf>
    <xf numFmtId="9" fontId="14" fillId="0" borderId="3" xfId="2" applyFont="1" applyBorder="1" applyAlignment="1" applyProtection="1"/>
    <xf numFmtId="0" fontId="1" fillId="0" borderId="2" xfId="0" applyFont="1" applyBorder="1" applyProtection="1"/>
    <xf numFmtId="0" fontId="1" fillId="0" borderId="1" xfId="0"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xf>
    <xf numFmtId="9" fontId="1" fillId="0" borderId="1" xfId="0" applyNumberFormat="1" applyFont="1" applyFill="1" applyBorder="1" applyAlignment="1" applyProtection="1">
      <alignment horizontal="left" vertical="top" wrapText="1"/>
      <protection locked="0"/>
    </xf>
    <xf numFmtId="9" fontId="15" fillId="0" borderId="1" xfId="2" applyFont="1" applyFill="1" applyBorder="1" applyAlignment="1" applyProtection="1"/>
    <xf numFmtId="9" fontId="1" fillId="0" borderId="15" xfId="0" applyNumberFormat="1" applyFont="1" applyFill="1" applyBorder="1" applyAlignment="1" applyProtection="1">
      <alignment horizontal="left" vertical="top" wrapText="1"/>
      <protection locked="0"/>
    </xf>
    <xf numFmtId="9" fontId="0" fillId="4" borderId="1" xfId="0" applyNumberFormat="1" applyFill="1" applyBorder="1" applyAlignment="1" applyProtection="1">
      <alignment horizontal="left" vertical="top" wrapText="1"/>
      <protection locked="0"/>
    </xf>
    <xf numFmtId="9" fontId="14" fillId="4" borderId="1" xfId="2" applyFont="1" applyFill="1" applyBorder="1" applyAlignment="1" applyProtection="1"/>
    <xf numFmtId="9" fontId="0" fillId="4" borderId="1" xfId="0" applyNumberFormat="1" applyFont="1" applyFill="1" applyBorder="1" applyAlignment="1" applyProtection="1">
      <alignment horizontal="left" vertical="top" wrapText="1"/>
      <protection locked="0"/>
    </xf>
    <xf numFmtId="9" fontId="0" fillId="4" borderId="15" xfId="0" applyNumberFormat="1" applyFill="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9" fontId="1" fillId="4" borderId="1" xfId="0" applyNumberFormat="1" applyFont="1" applyFill="1" applyBorder="1" applyAlignment="1" applyProtection="1">
      <alignment horizontal="left" vertical="top" wrapText="1"/>
    </xf>
    <xf numFmtId="0" fontId="1" fillId="0" borderId="1" xfId="0" applyFont="1" applyBorder="1" applyAlignment="1" applyProtection="1">
      <alignment horizontal="right" vertical="top" wrapText="1"/>
    </xf>
    <xf numFmtId="0" fontId="1" fillId="0" borderId="1" xfId="0" applyFont="1" applyBorder="1" applyAlignment="1" applyProtection="1">
      <alignment horizontal="right"/>
    </xf>
    <xf numFmtId="0" fontId="1" fillId="0" borderId="15" xfId="0" applyFont="1" applyBorder="1" applyAlignment="1" applyProtection="1">
      <alignment horizontal="right"/>
    </xf>
    <xf numFmtId="0" fontId="16" fillId="0" borderId="0" xfId="0" applyFont="1" applyAlignment="1" applyProtection="1">
      <alignment horizontal="center"/>
    </xf>
    <xf numFmtId="0" fontId="16" fillId="0" borderId="0" xfId="0" applyFont="1" applyBorder="1" applyAlignment="1" applyProtection="1">
      <alignment horizontal="center"/>
    </xf>
    <xf numFmtId="0" fontId="16" fillId="0" borderId="13" xfId="0" applyFont="1" applyBorder="1" applyAlignment="1" applyProtection="1">
      <alignment horizontal="center"/>
    </xf>
    <xf numFmtId="9" fontId="17" fillId="0" borderId="12" xfId="2" applyFont="1" applyBorder="1" applyAlignment="1" applyProtection="1"/>
    <xf numFmtId="9" fontId="17" fillId="0" borderId="3" xfId="2" applyFont="1" applyBorder="1" applyAlignment="1" applyProtection="1"/>
    <xf numFmtId="49" fontId="0" fillId="0" borderId="0" xfId="0" applyNumberFormat="1"/>
    <xf numFmtId="0" fontId="0" fillId="0" borderId="0" xfId="0" applyNumberFormat="1"/>
    <xf numFmtId="14" fontId="0" fillId="0" borderId="0" xfId="0" applyNumberFormat="1"/>
    <xf numFmtId="1" fontId="0" fillId="0" borderId="0" xfId="0" applyNumberFormat="1"/>
    <xf numFmtId="42" fontId="0" fillId="0" borderId="0" xfId="0" applyNumberFormat="1"/>
    <xf numFmtId="9" fontId="0" fillId="0" borderId="0" xfId="0" applyNumberFormat="1"/>
    <xf numFmtId="9" fontId="12"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alignment horizontal="left" vertical="top" wrapText="1"/>
    </xf>
    <xf numFmtId="42" fontId="1" fillId="0" borderId="1" xfId="0" applyNumberFormat="1" applyFont="1" applyFill="1" applyBorder="1" applyAlignment="1" applyProtection="1"/>
    <xf numFmtId="42" fontId="1" fillId="0" borderId="15" xfId="0" applyNumberFormat="1" applyFont="1" applyFill="1" applyBorder="1" applyAlignment="1" applyProtection="1">
      <alignment horizontal="left" vertical="top" wrapText="1"/>
    </xf>
    <xf numFmtId="42" fontId="1" fillId="0" borderId="0" xfId="0" applyNumberFormat="1" applyFont="1" applyBorder="1" applyAlignment="1" applyProtection="1"/>
    <xf numFmtId="0" fontId="1" fillId="0" borderId="0" xfId="0" applyFont="1" applyAlignment="1" applyProtection="1">
      <alignment horizontal="center" wrapText="1"/>
    </xf>
    <xf numFmtId="0" fontId="0" fillId="0" borderId="0" xfId="0" applyFont="1" applyAlignment="1" applyProtection="1">
      <alignment wrapText="1"/>
    </xf>
    <xf numFmtId="0" fontId="0" fillId="0" borderId="0" xfId="0" applyAlignment="1" applyProtection="1"/>
    <xf numFmtId="0" fontId="0" fillId="0" borderId="0" xfId="0" applyAlignment="1" applyProtection="1">
      <alignment wrapText="1"/>
    </xf>
    <xf numFmtId="0" fontId="6" fillId="0" borderId="0" xfId="0" applyFont="1" applyAlignment="1" applyProtection="1">
      <alignment horizontal="justify" wrapText="1"/>
    </xf>
    <xf numFmtId="0" fontId="0" fillId="0" borderId="0" xfId="0" applyAlignment="1" applyProtection="1">
      <alignment horizontal="left" wrapText="1"/>
    </xf>
    <xf numFmtId="0" fontId="0" fillId="0" borderId="0" xfId="0" applyAlignment="1" applyProtection="1">
      <alignment horizontal="centerContinuous"/>
    </xf>
    <xf numFmtId="0" fontId="3" fillId="0" borderId="0" xfId="0" applyFont="1" applyAlignment="1" applyProtection="1">
      <alignment horizontal="centerContinuous" wrapText="1"/>
      <protection locked="0"/>
    </xf>
    <xf numFmtId="0" fontId="0" fillId="0" borderId="3" xfId="0" applyFont="1" applyBorder="1" applyAlignment="1" applyProtection="1">
      <alignment vertical="top"/>
    </xf>
    <xf numFmtId="0" fontId="0" fillId="0" borderId="13" xfId="0" applyFont="1" applyBorder="1" applyAlignment="1" applyProtection="1">
      <alignment vertical="top" wrapText="1"/>
    </xf>
    <xf numFmtId="0" fontId="0" fillId="0" borderId="0" xfId="0" applyFill="1" applyBorder="1" applyAlignment="1" applyProtection="1">
      <alignment vertical="top" wrapText="1"/>
    </xf>
    <xf numFmtId="0" fontId="0" fillId="0" borderId="3" xfId="0" applyFont="1" applyBorder="1" applyProtection="1"/>
    <xf numFmtId="0" fontId="0" fillId="0" borderId="15" xfId="0" applyFont="1" applyBorder="1" applyAlignment="1">
      <alignment horizontal="centerContinuous"/>
    </xf>
    <xf numFmtId="10" fontId="1" fillId="0" borderId="8" xfId="2" applyNumberFormat="1" applyFont="1" applyBorder="1" applyAlignment="1">
      <alignment horizontal="center"/>
    </xf>
    <xf numFmtId="0" fontId="0" fillId="7" borderId="6" xfId="0" applyFill="1" applyBorder="1" applyAlignment="1" applyProtection="1">
      <alignment wrapText="1"/>
      <protection locked="0"/>
    </xf>
    <xf numFmtId="0" fontId="0" fillId="0" borderId="0" xfId="0" applyFill="1"/>
    <xf numFmtId="14" fontId="0" fillId="0" borderId="0" xfId="0" applyNumberFormat="1" applyFill="1"/>
    <xf numFmtId="0" fontId="21" fillId="0" borderId="0" xfId="3" applyFont="1" applyFill="1" applyBorder="1" applyAlignment="1">
      <alignment wrapText="1"/>
    </xf>
    <xf numFmtId="49" fontId="11" fillId="0" borderId="0" xfId="0" applyNumberFormat="1" applyFont="1" applyFill="1" applyBorder="1" applyAlignment="1" applyProtection="1">
      <alignment horizontal="left"/>
      <protection locked="0"/>
    </xf>
    <xf numFmtId="0" fontId="0" fillId="0" borderId="0" xfId="0" applyBorder="1"/>
    <xf numFmtId="0" fontId="11" fillId="0" borderId="0" xfId="0" applyFont="1" applyBorder="1" applyProtection="1"/>
    <xf numFmtId="0" fontId="0" fillId="8" borderId="0" xfId="0" applyFill="1" applyBorder="1"/>
    <xf numFmtId="0" fontId="0" fillId="8" borderId="0" xfId="0" applyFill="1"/>
    <xf numFmtId="0" fontId="0" fillId="0" borderId="10" xfId="0" applyFont="1" applyFill="1" applyBorder="1" applyAlignment="1" applyProtection="1">
      <alignment vertical="center" wrapText="1"/>
    </xf>
    <xf numFmtId="164" fontId="0" fillId="7" borderId="8" xfId="0" applyNumberFormat="1" applyFont="1" applyFill="1" applyBorder="1" applyAlignment="1" applyProtection="1">
      <alignment vertical="top" wrapText="1"/>
      <protection locked="0"/>
    </xf>
    <xf numFmtId="14" fontId="0" fillId="7" borderId="8" xfId="0" applyNumberFormat="1" applyFont="1" applyFill="1" applyBorder="1" applyAlignment="1" applyProtection="1">
      <alignment vertical="top" wrapText="1"/>
      <protection locked="0"/>
    </xf>
    <xf numFmtId="0" fontId="1" fillId="0" borderId="5" xfId="0" applyFont="1" applyBorder="1"/>
    <xf numFmtId="0" fontId="1" fillId="0" borderId="4" xfId="0" applyFont="1" applyBorder="1"/>
    <xf numFmtId="0" fontId="1" fillId="0" borderId="14" xfId="0" applyFont="1" applyBorder="1"/>
    <xf numFmtId="0" fontId="3" fillId="0" borderId="1" xfId="0" applyFont="1" applyBorder="1" applyAlignment="1">
      <alignment horizontal="centerContinuous" wrapText="1"/>
    </xf>
    <xf numFmtId="0" fontId="0" fillId="0" borderId="1" xfId="0" applyFont="1" applyBorder="1"/>
    <xf numFmtId="0" fontId="0" fillId="0" borderId="15" xfId="0" applyFont="1" applyBorder="1"/>
    <xf numFmtId="0" fontId="0" fillId="0" borderId="0" xfId="0" applyFont="1" applyBorder="1" applyAlignment="1" applyProtection="1">
      <alignment vertical="center" wrapText="1"/>
    </xf>
    <xf numFmtId="0" fontId="0" fillId="0" borderId="5" xfId="0" applyFont="1" applyBorder="1" applyProtection="1"/>
    <xf numFmtId="0" fontId="0" fillId="0" borderId="13" xfId="0" applyFont="1" applyBorder="1" applyAlignment="1" applyProtection="1">
      <alignment vertical="center" wrapText="1"/>
    </xf>
    <xf numFmtId="0" fontId="0" fillId="7" borderId="8" xfId="0" applyFill="1" applyBorder="1" applyAlignment="1" applyProtection="1">
      <alignment wrapText="1"/>
      <protection locked="0"/>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5" xfId="0" applyFont="1" applyBorder="1" applyAlignment="1" applyProtection="1">
      <alignment horizontal="center" wrapText="1"/>
    </xf>
    <xf numFmtId="0" fontId="0" fillId="0" borderId="4" xfId="0" applyFont="1" applyBorder="1" applyAlignment="1" applyProtection="1">
      <alignment wrapText="1"/>
    </xf>
    <xf numFmtId="0" fontId="0" fillId="0" borderId="14" xfId="0" applyFont="1" applyBorder="1" applyAlignment="1" applyProtection="1">
      <alignment wrapText="1"/>
    </xf>
    <xf numFmtId="0" fontId="0" fillId="0" borderId="4" xfId="0" applyBorder="1" applyAlignment="1" applyProtection="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0" xfId="0" applyBorder="1" applyAlignment="1" applyProtection="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3" xfId="0" applyFont="1" applyBorder="1" applyAlignment="1">
      <alignment vertical="top" wrapText="1"/>
    </xf>
    <xf numFmtId="0" fontId="0" fillId="7" borderId="7" xfId="0" applyFont="1" applyFill="1" applyBorder="1" applyAlignment="1" applyProtection="1">
      <alignment vertical="top" wrapText="1"/>
      <protection locked="0"/>
    </xf>
    <xf numFmtId="0" fontId="0" fillId="7" borderId="6" xfId="0" applyFont="1" applyFill="1" applyBorder="1" applyAlignment="1" applyProtection="1">
      <alignment vertical="top" wrapText="1"/>
      <protection locked="0"/>
    </xf>
    <xf numFmtId="0" fontId="0" fillId="7" borderId="10" xfId="0" applyFont="1" applyFill="1" applyBorder="1" applyAlignment="1" applyProtection="1">
      <alignment vertical="top" wrapText="1"/>
      <protection locked="0"/>
    </xf>
    <xf numFmtId="49" fontId="12" fillId="7" borderId="6" xfId="0" applyNumberFormat="1" applyFont="1" applyFill="1" applyBorder="1" applyAlignment="1" applyProtection="1">
      <alignment horizontal="left"/>
      <protection locked="0"/>
    </xf>
    <xf numFmtId="0" fontId="0" fillId="7" borderId="6" xfId="0" applyFill="1" applyBorder="1" applyAlignment="1"/>
    <xf numFmtId="0" fontId="0" fillId="7" borderId="10" xfId="0" applyFill="1" applyBorder="1" applyAlignment="1"/>
    <xf numFmtId="0" fontId="0" fillId="0" borderId="7" xfId="0" applyFill="1" applyBorder="1" applyAlignment="1" applyProtection="1"/>
    <xf numFmtId="0" fontId="0" fillId="0" borderId="6" xfId="0" applyBorder="1" applyAlignment="1"/>
    <xf numFmtId="49" fontId="11" fillId="7" borderId="6" xfId="0" applyNumberFormat="1" applyFont="1" applyFill="1" applyBorder="1" applyAlignment="1" applyProtection="1">
      <alignment horizontal="left"/>
      <protection locked="0"/>
    </xf>
    <xf numFmtId="0" fontId="0" fillId="0" borderId="3" xfId="0" applyFont="1"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7" borderId="5" xfId="0" applyFont="1" applyFill="1" applyBorder="1" applyAlignment="1" applyProtection="1">
      <alignment vertical="top" wrapText="1"/>
      <protection locked="0"/>
    </xf>
    <xf numFmtId="0" fontId="0" fillId="7" borderId="4" xfId="0" applyFill="1" applyBorder="1" applyAlignment="1">
      <alignment wrapText="1"/>
    </xf>
    <xf numFmtId="0" fontId="0" fillId="7" borderId="14" xfId="0" applyFill="1" applyBorder="1" applyAlignment="1">
      <alignment wrapText="1"/>
    </xf>
    <xf numFmtId="0" fontId="0" fillId="7" borderId="2" xfId="0" applyFill="1" applyBorder="1" applyAlignment="1">
      <alignment wrapText="1"/>
    </xf>
    <xf numFmtId="0" fontId="0" fillId="7" borderId="1" xfId="0" applyFill="1" applyBorder="1" applyAlignment="1">
      <alignment wrapText="1"/>
    </xf>
    <xf numFmtId="0" fontId="0" fillId="7" borderId="15" xfId="0" applyFill="1" applyBorder="1" applyAlignment="1">
      <alignment wrapText="1"/>
    </xf>
    <xf numFmtId="0" fontId="12" fillId="3" borderId="7" xfId="0" applyFont="1" applyFill="1" applyBorder="1" applyAlignment="1" applyProtection="1">
      <protection locked="0"/>
    </xf>
    <xf numFmtId="0" fontId="1" fillId="3" borderId="6" xfId="0" applyFont="1" applyFill="1" applyBorder="1" applyAlignment="1"/>
    <xf numFmtId="0" fontId="1" fillId="3" borderId="10" xfId="0" applyFont="1" applyFill="1" applyBorder="1" applyAlignment="1"/>
    <xf numFmtId="0" fontId="1" fillId="0" borderId="0" xfId="0" applyFont="1" applyAlignment="1" applyProtection="1">
      <alignment horizontal="center" wrapText="1"/>
    </xf>
    <xf numFmtId="0" fontId="0" fillId="0" borderId="0" xfId="0" applyFont="1" applyAlignment="1" applyProtection="1">
      <alignment wrapText="1"/>
    </xf>
    <xf numFmtId="0" fontId="1" fillId="7" borderId="7"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0" fillId="7" borderId="10" xfId="0" applyFill="1" applyBorder="1" applyAlignment="1" applyProtection="1">
      <alignment vertical="top" wrapText="1"/>
      <protection locked="0"/>
    </xf>
    <xf numFmtId="0" fontId="1" fillId="0" borderId="4" xfId="0" applyFont="1" applyBorder="1" applyAlignment="1">
      <alignment vertical="top" wrapText="1"/>
    </xf>
    <xf numFmtId="0" fontId="1" fillId="0" borderId="7" xfId="0" applyFont="1" applyBorder="1" applyAlignment="1">
      <alignment vertical="top" wrapText="1"/>
    </xf>
    <xf numFmtId="0" fontId="0" fillId="0" borderId="10" xfId="0" applyBorder="1" applyAlignment="1"/>
    <xf numFmtId="0" fontId="0" fillId="0" borderId="3"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xf numFmtId="0" fontId="0" fillId="0" borderId="13" xfId="0" applyFill="1" applyBorder="1" applyAlignment="1"/>
    <xf numFmtId="42" fontId="0" fillId="7" borderId="8" xfId="0" applyNumberFormat="1" applyFont="1" applyFill="1" applyBorder="1" applyAlignment="1" applyProtection="1">
      <alignment horizontal="left" vertical="top" wrapText="1"/>
      <protection locked="0"/>
    </xf>
    <xf numFmtId="42" fontId="0" fillId="7" borderId="8" xfId="0" applyNumberFormat="1" applyFill="1" applyBorder="1" applyAlignment="1" applyProtection="1">
      <alignment horizontal="left" vertical="top" wrapText="1"/>
      <protection locked="0"/>
    </xf>
    <xf numFmtId="42" fontId="0" fillId="7" borderId="11" xfId="0" applyNumberFormat="1" applyFont="1" applyFill="1" applyBorder="1" applyAlignment="1" applyProtection="1">
      <alignment horizontal="left" vertical="top" wrapText="1"/>
      <protection locked="0"/>
    </xf>
    <xf numFmtId="42" fontId="0" fillId="7" borderId="11" xfId="0" applyNumberFormat="1" applyFill="1" applyBorder="1" applyAlignment="1" applyProtection="1">
      <alignment horizontal="left" vertical="top" wrapText="1"/>
      <protection locked="0"/>
    </xf>
    <xf numFmtId="42" fontId="0" fillId="4" borderId="7" xfId="0" applyNumberFormat="1" applyFont="1" applyFill="1" applyBorder="1" applyAlignment="1" applyProtection="1">
      <alignment horizontal="left" vertical="top" wrapText="1"/>
    </xf>
    <xf numFmtId="42" fontId="0" fillId="4" borderId="10" xfId="0" applyNumberFormat="1" applyFill="1" applyBorder="1" applyAlignment="1" applyProtection="1">
      <alignment horizontal="left" vertical="top" wrapText="1"/>
    </xf>
    <xf numFmtId="10" fontId="1" fillId="0" borderId="8" xfId="0" applyNumberFormat="1" applyFont="1" applyFill="1" applyBorder="1" applyAlignment="1" applyProtection="1">
      <alignment horizontal="right" vertical="top" wrapText="1"/>
    </xf>
    <xf numFmtId="0" fontId="1" fillId="0" borderId="8" xfId="0" applyFont="1" applyBorder="1" applyAlignment="1">
      <alignment horizontal="right" vertical="top" wrapText="1"/>
    </xf>
    <xf numFmtId="0" fontId="1" fillId="0" borderId="8" xfId="0" applyFont="1" applyBorder="1" applyAlignment="1">
      <alignment horizontal="right"/>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7" xfId="0" applyFont="1"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horizontal="left" vertical="top" wrapText="1"/>
    </xf>
    <xf numFmtId="0" fontId="0" fillId="0" borderId="8" xfId="0" applyBorder="1" applyAlignment="1">
      <alignment horizontal="left" vertical="top" wrapText="1"/>
    </xf>
    <xf numFmtId="1" fontId="0" fillId="7" borderId="8" xfId="0" applyNumberFormat="1" applyFont="1" applyFill="1" applyBorder="1" applyAlignment="1" applyProtection="1">
      <alignment wrapText="1"/>
      <protection locked="0"/>
    </xf>
    <xf numFmtId="1" fontId="0" fillId="7" borderId="8" xfId="0" applyNumberFormat="1" applyFill="1" applyBorder="1" applyAlignment="1" applyProtection="1">
      <alignment wrapText="1"/>
      <protection locked="0"/>
    </xf>
    <xf numFmtId="42" fontId="0" fillId="7" borderId="7" xfId="0" applyNumberFormat="1" applyFont="1" applyFill="1" applyBorder="1" applyAlignment="1" applyProtection="1">
      <alignment horizontal="left" vertical="top" wrapText="1"/>
      <protection locked="0"/>
    </xf>
    <xf numFmtId="42" fontId="0" fillId="7" borderId="10" xfId="0" applyNumberFormat="1" applyFill="1" applyBorder="1" applyAlignment="1">
      <alignment horizontal="left" vertical="top" wrapText="1"/>
    </xf>
    <xf numFmtId="164" fontId="0" fillId="7" borderId="8" xfId="0" applyNumberFormat="1" applyFont="1" applyFill="1" applyBorder="1" applyAlignment="1" applyProtection="1">
      <alignment wrapText="1"/>
      <protection locked="0"/>
    </xf>
    <xf numFmtId="164" fontId="0" fillId="7" borderId="8" xfId="0" applyNumberFormat="1" applyFill="1" applyBorder="1" applyAlignment="1" applyProtection="1">
      <alignment wrapText="1"/>
      <protection locked="0"/>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Alignment="1"/>
    <xf numFmtId="0" fontId="1" fillId="0" borderId="0" xfId="0" applyFont="1" applyAlignment="1">
      <alignment horizontal="center" wrapText="1"/>
    </xf>
    <xf numFmtId="0" fontId="0" fillId="0" borderId="0" xfId="0" applyFont="1" applyAlignment="1">
      <alignment wrapText="1"/>
    </xf>
    <xf numFmtId="0" fontId="0" fillId="6" borderId="11" xfId="0" applyFont="1" applyFill="1" applyBorder="1" applyAlignment="1"/>
    <xf numFmtId="0" fontId="0" fillId="6" borderId="9" xfId="0" applyFill="1" applyBorder="1" applyAlignment="1"/>
    <xf numFmtId="0" fontId="1" fillId="0" borderId="7" xfId="0" applyFont="1" applyBorder="1" applyAlignment="1">
      <alignment horizontal="left" vertical="top" wrapText="1"/>
    </xf>
    <xf numFmtId="0" fontId="0" fillId="0" borderId="7" xfId="0" applyFont="1" applyBorder="1" applyAlignment="1"/>
    <xf numFmtId="0" fontId="1" fillId="0" borderId="8" xfId="0" applyFont="1" applyBorder="1" applyAlignment="1">
      <alignment horizontal="center"/>
    </xf>
    <xf numFmtId="0" fontId="0" fillId="0" borderId="8" xfId="0" applyFont="1" applyBorder="1" applyAlignment="1">
      <alignment horizontal="left" wrapText="1"/>
    </xf>
    <xf numFmtId="0" fontId="1"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pplyProtection="1">
      <alignment horizontal="left" wrapText="1"/>
    </xf>
    <xf numFmtId="0" fontId="0" fillId="0" borderId="4" xfId="0" applyBorder="1" applyAlignment="1" applyProtection="1"/>
    <xf numFmtId="0" fontId="0" fillId="0" borderId="14" xfId="0" applyBorder="1" applyAlignment="1" applyProtection="1"/>
    <xf numFmtId="0" fontId="0" fillId="0" borderId="7" xfId="0" applyFont="1" applyBorder="1" applyAlignment="1" applyProtection="1">
      <alignment horizontal="left" vertical="top" wrapText="1"/>
    </xf>
    <xf numFmtId="0" fontId="0" fillId="0" borderId="6" xfId="0" applyBorder="1" applyAlignment="1" applyProtection="1">
      <alignment wrapText="1"/>
    </xf>
    <xf numFmtId="0" fontId="0" fillId="0" borderId="10" xfId="0" applyBorder="1" applyAlignment="1" applyProtection="1">
      <alignment wrapText="1"/>
    </xf>
    <xf numFmtId="0" fontId="1" fillId="3" borderId="7" xfId="0" applyFont="1" applyFill="1" applyBorder="1" applyAlignment="1" applyProtection="1"/>
    <xf numFmtId="0" fontId="0" fillId="3" borderId="6" xfId="0" applyFill="1" applyBorder="1" applyAlignment="1" applyProtection="1"/>
    <xf numFmtId="0" fontId="0" fillId="3" borderId="10" xfId="0" applyFill="1" applyBorder="1" applyAlignment="1" applyProtection="1"/>
    <xf numFmtId="0" fontId="0" fillId="0" borderId="3" xfId="0" applyFont="1" applyBorder="1" applyAlignment="1" applyProtection="1">
      <alignment horizontal="left" vertical="top" wrapText="1"/>
    </xf>
    <xf numFmtId="0" fontId="0" fillId="0" borderId="0" xfId="0" applyAlignment="1" applyProtection="1"/>
    <xf numFmtId="0" fontId="0" fillId="0" borderId="13" xfId="0" applyBorder="1" applyAlignment="1" applyProtection="1"/>
    <xf numFmtId="0" fontId="0" fillId="0" borderId="0" xfId="0" applyBorder="1" applyAlignment="1" applyProtection="1">
      <alignment horizontal="left" vertical="top" wrapText="1"/>
    </xf>
    <xf numFmtId="0" fontId="0" fillId="0" borderId="13" xfId="0" applyBorder="1" applyAlignment="1" applyProtection="1">
      <alignment horizontal="left" vertical="top" wrapText="1"/>
    </xf>
    <xf numFmtId="9" fontId="0" fillId="0" borderId="3" xfId="0" applyNumberFormat="1" applyFont="1" applyBorder="1" applyAlignment="1" applyProtection="1">
      <alignment horizontal="left" vertical="top" wrapText="1"/>
    </xf>
    <xf numFmtId="0" fontId="0" fillId="0" borderId="8" xfId="0" applyFont="1" applyBorder="1" applyAlignment="1" applyProtection="1">
      <alignment horizontal="left" wrapText="1"/>
    </xf>
    <xf numFmtId="1" fontId="0" fillId="0" borderId="8" xfId="0" applyNumberFormat="1" applyFont="1" applyFill="1" applyBorder="1" applyAlignment="1" applyProtection="1">
      <alignment wrapText="1"/>
    </xf>
    <xf numFmtId="1" fontId="0" fillId="0" borderId="8" xfId="0" applyNumberFormat="1" applyFill="1" applyBorder="1" applyAlignment="1" applyProtection="1">
      <alignment wrapText="1"/>
    </xf>
    <xf numFmtId="0" fontId="5" fillId="2" borderId="0" xfId="0" applyFont="1" applyFill="1" applyBorder="1" applyAlignment="1" applyProtection="1">
      <alignment horizontal="center" vertical="center"/>
    </xf>
    <xf numFmtId="0" fontId="0" fillId="0" borderId="0" xfId="0" applyBorder="1" applyAlignment="1" applyProtection="1"/>
    <xf numFmtId="0" fontId="0"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164" fontId="0" fillId="7" borderId="7" xfId="0" applyNumberFormat="1" applyFont="1" applyFill="1" applyBorder="1" applyAlignment="1" applyProtection="1">
      <alignment wrapText="1"/>
      <protection locked="0"/>
    </xf>
    <xf numFmtId="0" fontId="0" fillId="7" borderId="10" xfId="0" applyFill="1" applyBorder="1" applyAlignment="1" applyProtection="1">
      <alignment wrapText="1"/>
      <protection locked="0"/>
    </xf>
    <xf numFmtId="0" fontId="0" fillId="0" borderId="7" xfId="0" applyFont="1" applyFill="1" applyBorder="1" applyAlignment="1" applyProtection="1"/>
    <xf numFmtId="0" fontId="0" fillId="0" borderId="6" xfId="0" applyFill="1" applyBorder="1" applyAlignment="1" applyProtection="1"/>
    <xf numFmtId="0" fontId="0" fillId="0" borderId="10" xfId="0" applyFill="1" applyBorder="1" applyAlignment="1" applyProtection="1"/>
    <xf numFmtId="0" fontId="1" fillId="0" borderId="8" xfId="0" applyFont="1" applyBorder="1" applyAlignment="1" applyProtection="1">
      <alignment horizontal="center" vertical="top" wrapText="1"/>
    </xf>
    <xf numFmtId="0" fontId="0" fillId="0" borderId="8" xfId="0" applyBorder="1" applyAlignment="1" applyProtection="1">
      <alignment horizontal="center" vertical="top" wrapText="1"/>
    </xf>
    <xf numFmtId="0" fontId="1" fillId="0" borderId="8" xfId="0" applyFont="1" applyBorder="1" applyAlignment="1" applyProtection="1">
      <alignment horizontal="center"/>
    </xf>
    <xf numFmtId="0" fontId="1" fillId="3" borderId="7" xfId="0" applyFont="1" applyFill="1" applyBorder="1" applyAlignment="1" applyProtection="1">
      <alignment horizontal="left" vertical="top" wrapText="1"/>
    </xf>
    <xf numFmtId="0" fontId="3" fillId="0" borderId="0" xfId="0" applyFont="1" applyAlignment="1">
      <alignment horizontal="center" wrapText="1"/>
    </xf>
    <xf numFmtId="0" fontId="0" fillId="0" borderId="0" xfId="0" applyAlignment="1">
      <alignment horizontal="left" vertical="top" wrapText="1"/>
    </xf>
    <xf numFmtId="0" fontId="0" fillId="0" borderId="0" xfId="0" applyFont="1" applyAlignment="1">
      <alignment horizontal="left" vertical="top"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vertical="center" wrapText="1"/>
    </xf>
    <xf numFmtId="0" fontId="1"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left" wrapText="1"/>
    </xf>
    <xf numFmtId="0" fontId="19" fillId="0" borderId="8" xfId="0" applyFont="1" applyBorder="1" applyAlignment="1" applyProtection="1">
      <alignment horizontal="center" wrapText="1"/>
    </xf>
    <xf numFmtId="0" fontId="18" fillId="0" borderId="8" xfId="0" applyFont="1" applyBorder="1" applyAlignment="1" applyProtection="1">
      <alignment wrapText="1"/>
    </xf>
    <xf numFmtId="0" fontId="0" fillId="7" borderId="8" xfId="0" applyFill="1" applyBorder="1" applyAlignment="1" applyProtection="1">
      <alignment wrapText="1"/>
      <protection locked="0"/>
    </xf>
    <xf numFmtId="0" fontId="1" fillId="0" borderId="0" xfId="0" applyFont="1" applyAlignment="1" applyProtection="1">
      <alignment horizontal="left" wrapText="1"/>
    </xf>
    <xf numFmtId="0" fontId="0" fillId="0" borderId="0" xfId="0" applyFont="1" applyAlignment="1" applyProtection="1">
      <alignment horizontal="left" wrapText="1"/>
    </xf>
    <xf numFmtId="0" fontId="1" fillId="0" borderId="8" xfId="0" applyFont="1" applyBorder="1" applyAlignment="1" applyProtection="1">
      <alignment horizontal="left" wrapText="1"/>
    </xf>
    <xf numFmtId="0" fontId="0" fillId="0" borderId="6" xfId="0" applyBorder="1" applyAlignment="1" applyProtection="1">
      <alignment horizontal="justify" vertical="top" wrapText="1"/>
    </xf>
    <xf numFmtId="0" fontId="0" fillId="0" borderId="6" xfId="0" applyFont="1" applyBorder="1" applyAlignment="1" applyProtection="1">
      <alignment horizontal="justify" vertical="top" wrapText="1"/>
    </xf>
    <xf numFmtId="0" fontId="0" fillId="0" borderId="10" xfId="0" applyFont="1" applyBorder="1" applyAlignment="1" applyProtection="1">
      <alignment horizontal="justify" vertical="top" wrapText="1"/>
    </xf>
    <xf numFmtId="0" fontId="5" fillId="0" borderId="7" xfId="0" applyFont="1" applyBorder="1" applyAlignment="1" applyProtection="1">
      <alignment horizontal="right" vertical="top" wrapText="1"/>
    </xf>
    <xf numFmtId="0" fontId="5" fillId="0" borderId="6" xfId="0" applyFont="1" applyBorder="1" applyAlignment="1" applyProtection="1">
      <alignment horizontal="right" vertical="top" wrapText="1"/>
    </xf>
    <xf numFmtId="0" fontId="6" fillId="0" borderId="10" xfId="0" applyFont="1" applyBorder="1" applyAlignment="1" applyProtection="1">
      <alignment horizontal="right"/>
    </xf>
    <xf numFmtId="0" fontId="0" fillId="0" borderId="7" xfId="0" applyBorder="1" applyAlignment="1" applyProtection="1">
      <alignment horizontal="justify" vertical="top" wrapText="1"/>
    </xf>
    <xf numFmtId="0" fontId="0" fillId="0" borderId="10" xfId="0" applyBorder="1" applyAlignment="1" applyProtection="1">
      <alignment horizontal="justify" vertical="top" wrapText="1"/>
    </xf>
    <xf numFmtId="0" fontId="5" fillId="2" borderId="7" xfId="0" applyFont="1" applyFill="1" applyBorder="1" applyAlignment="1" applyProtection="1">
      <alignment horizontal="center"/>
    </xf>
    <xf numFmtId="0" fontId="5" fillId="2" borderId="6" xfId="0" applyFont="1" applyFill="1" applyBorder="1" applyAlignment="1" applyProtection="1">
      <alignment horizontal="center"/>
    </xf>
    <xf numFmtId="0" fontId="0" fillId="0" borderId="10" xfId="0" applyBorder="1" applyAlignment="1" applyProtection="1">
      <alignment horizontal="center"/>
    </xf>
    <xf numFmtId="0" fontId="1" fillId="0" borderId="0" xfId="0" applyFont="1" applyAlignment="1" applyProtection="1">
      <alignment horizontal="justify"/>
    </xf>
    <xf numFmtId="0" fontId="0" fillId="0" borderId="0" xfId="0" applyAlignment="1" applyProtection="1">
      <alignment horizontal="justify"/>
    </xf>
    <xf numFmtId="0" fontId="1" fillId="0" borderId="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center" wrapText="1"/>
    </xf>
    <xf numFmtId="0" fontId="1" fillId="0" borderId="11" xfId="0" applyFont="1" applyBorder="1" applyAlignment="1" applyProtection="1">
      <alignment horizontal="center" vertical="top" wrapText="1"/>
    </xf>
    <xf numFmtId="0" fontId="0" fillId="0" borderId="9" xfId="0" applyBorder="1" applyAlignment="1" applyProtection="1">
      <alignment horizontal="center" wrapText="1"/>
    </xf>
    <xf numFmtId="0" fontId="0" fillId="0" borderId="7" xfId="0" applyFont="1" applyBorder="1" applyAlignment="1" applyProtection="1"/>
    <xf numFmtId="0" fontId="0" fillId="0" borderId="6" xfId="0" applyBorder="1" applyAlignment="1" applyProtection="1"/>
    <xf numFmtId="0" fontId="0" fillId="0" borderId="10" xfId="0" applyBorder="1" applyAlignment="1" applyProtection="1"/>
    <xf numFmtId="0" fontId="0" fillId="7" borderId="8" xfId="0" applyFont="1" applyFill="1" applyBorder="1" applyAlignment="1" applyProtection="1">
      <protection locked="0"/>
    </xf>
    <xf numFmtId="0" fontId="0" fillId="7" borderId="8" xfId="0" applyFill="1" applyBorder="1" applyAlignment="1" applyProtection="1">
      <protection locked="0"/>
    </xf>
  </cellXfs>
  <cellStyles count="4">
    <cellStyle name="Hyperlink" xfId="1" builtinId="8"/>
    <cellStyle name="Normal" xfId="0" builtinId="0"/>
    <cellStyle name="Normal_Sheet1" xfId="3"/>
    <cellStyle name="Percent" xfId="2" builtinId="5"/>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20</xdr:row>
      <xdr:rowOff>85725</xdr:rowOff>
    </xdr:from>
    <xdr:ext cx="419100" cy="361950"/>
    <xdr:pic>
      <xdr:nvPicPr>
        <xdr:cNvPr id="2"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2579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HRA_TBRA_HBA\2016\2016%20Competitive%20Apps\2016_comp_H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ngaroo\sections\hmhm\Applications\Application_Materials\ESG\2019-2020%20ESG%20Application\2019%20Draft%20Uniform%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1 Tab 1 Applicant Info"/>
      <sheetName val="Vol1 Tab2 Disclosures"/>
      <sheetName val="Vol1 Tab3 Nonprofit"/>
      <sheetName val="Vol1 Tab4 CoC Consultation"/>
      <sheetName val="Vol1 Tab5 Resolution"/>
      <sheetName val="Vol1Tab6 Funding Request"/>
      <sheetName val="Vol1 Tab7 Standards"/>
      <sheetName val="Vol1Tab8 Previous Participation"/>
      <sheetName val="Vol1Tab9 Admin Forms"/>
      <sheetName val="Vol1Tab10-Certification"/>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row r="1">
          <cell r="A1" t="str">
            <v>Yes</v>
          </cell>
        </row>
        <row r="2">
          <cell r="A2" t="str">
            <v>No</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topLeftCell="A173" workbookViewId="0">
      <selection activeCell="C197" sqref="C197"/>
    </sheetView>
  </sheetViews>
  <sheetFormatPr defaultColWidth="9.109375" defaultRowHeight="14.4" x14ac:dyDescent="0.3"/>
  <cols>
    <col min="1" max="1" width="73.109375" style="153" bestFit="1" customWidth="1"/>
    <col min="2" max="2" width="9.109375" style="153"/>
    <col min="3" max="3" width="14.109375" style="153" bestFit="1" customWidth="1"/>
    <col min="4" max="4" width="9.109375" style="153"/>
    <col min="5" max="5" width="9.109375" style="153" customWidth="1"/>
    <col min="6" max="6" width="16.109375" style="153" customWidth="1"/>
    <col min="7" max="7" width="9.109375" style="153" customWidth="1"/>
    <col min="8" max="16384" width="9.109375" style="153"/>
  </cols>
  <sheetData>
    <row r="1" spans="1:6" x14ac:dyDescent="0.3">
      <c r="A1" s="152" t="s">
        <v>253</v>
      </c>
      <c r="C1" s="153" t="s">
        <v>443</v>
      </c>
      <c r="D1" s="153" t="s">
        <v>444</v>
      </c>
      <c r="F1" s="153" t="s">
        <v>432</v>
      </c>
    </row>
    <row r="2" spans="1:6" x14ac:dyDescent="0.3">
      <c r="A2" s="154" t="s">
        <v>254</v>
      </c>
      <c r="C2" s="153" t="s">
        <v>64</v>
      </c>
      <c r="D2" t="s">
        <v>64</v>
      </c>
      <c r="F2" s="155" t="s">
        <v>448</v>
      </c>
    </row>
    <row r="3" spans="1:6" x14ac:dyDescent="0.3">
      <c r="A3" s="154" t="s">
        <v>401</v>
      </c>
      <c r="C3" s="153" t="s">
        <v>65</v>
      </c>
      <c r="D3" t="s">
        <v>65</v>
      </c>
      <c r="F3" s="155" t="s">
        <v>71</v>
      </c>
    </row>
    <row r="4" spans="1:6" x14ac:dyDescent="0.3">
      <c r="A4" s="154" t="s">
        <v>255</v>
      </c>
      <c r="C4" s="153" t="s">
        <v>66</v>
      </c>
      <c r="D4" t="s">
        <v>66</v>
      </c>
      <c r="F4" s="153" t="s">
        <v>73</v>
      </c>
    </row>
    <row r="5" spans="1:6" x14ac:dyDescent="0.3">
      <c r="A5" s="154" t="s">
        <v>256</v>
      </c>
      <c r="C5" s="153" t="s">
        <v>67</v>
      </c>
      <c r="D5" t="s">
        <v>67</v>
      </c>
      <c r="F5" s="153" t="s">
        <v>78</v>
      </c>
    </row>
    <row r="6" spans="1:6" x14ac:dyDescent="0.3">
      <c r="A6" s="154" t="s">
        <v>257</v>
      </c>
      <c r="C6" s="153" t="s">
        <v>68</v>
      </c>
      <c r="D6" t="s">
        <v>68</v>
      </c>
      <c r="F6" s="153" t="s">
        <v>80</v>
      </c>
    </row>
    <row r="7" spans="1:6" x14ac:dyDescent="0.3">
      <c r="A7" s="154" t="s">
        <v>258</v>
      </c>
      <c r="B7" s="151"/>
      <c r="C7" s="153" t="s">
        <v>69</v>
      </c>
      <c r="D7" t="s">
        <v>69</v>
      </c>
      <c r="F7" s="153" t="s">
        <v>86</v>
      </c>
    </row>
    <row r="8" spans="1:6" x14ac:dyDescent="0.3">
      <c r="A8" s="66" t="s">
        <v>259</v>
      </c>
      <c r="B8" s="151"/>
      <c r="C8" s="153" t="s">
        <v>70</v>
      </c>
      <c r="D8" t="s">
        <v>70</v>
      </c>
      <c r="F8" s="155" t="s">
        <v>101</v>
      </c>
    </row>
    <row r="9" spans="1:6" x14ac:dyDescent="0.3">
      <c r="A9" s="66" t="s">
        <v>260</v>
      </c>
      <c r="B9" s="151"/>
      <c r="C9" s="153" t="s">
        <v>71</v>
      </c>
      <c r="D9" t="s">
        <v>71</v>
      </c>
      <c r="F9" s="153" t="s">
        <v>104</v>
      </c>
    </row>
    <row r="10" spans="1:6" x14ac:dyDescent="0.3">
      <c r="A10" s="66" t="s">
        <v>261</v>
      </c>
      <c r="B10" s="151"/>
      <c r="C10" s="153" t="s">
        <v>72</v>
      </c>
      <c r="D10" t="s">
        <v>72</v>
      </c>
      <c r="F10" s="153" t="s">
        <v>109</v>
      </c>
    </row>
    <row r="11" spans="1:6" x14ac:dyDescent="0.3">
      <c r="A11" s="66" t="s">
        <v>262</v>
      </c>
      <c r="B11" s="151"/>
      <c r="C11" s="153" t="s">
        <v>74</v>
      </c>
      <c r="D11" t="s">
        <v>74</v>
      </c>
      <c r="F11" s="153" t="s">
        <v>111</v>
      </c>
    </row>
    <row r="12" spans="1:6" x14ac:dyDescent="0.3">
      <c r="A12" s="66" t="s">
        <v>263</v>
      </c>
      <c r="B12" s="151"/>
      <c r="C12" s="153" t="s">
        <v>75</v>
      </c>
      <c r="D12" t="s">
        <v>75</v>
      </c>
      <c r="F12" s="153" t="s">
        <v>114</v>
      </c>
    </row>
    <row r="13" spans="1:6" x14ac:dyDescent="0.3">
      <c r="B13" s="151"/>
      <c r="C13" s="153" t="s">
        <v>76</v>
      </c>
      <c r="D13" t="s">
        <v>76</v>
      </c>
      <c r="F13" s="153" t="s">
        <v>115</v>
      </c>
    </row>
    <row r="14" spans="1:6" x14ac:dyDescent="0.3">
      <c r="B14" s="151"/>
      <c r="C14" s="153" t="s">
        <v>413</v>
      </c>
      <c r="D14" t="s">
        <v>77</v>
      </c>
      <c r="F14" s="153" t="s">
        <v>124</v>
      </c>
    </row>
    <row r="15" spans="1:6" x14ac:dyDescent="0.3">
      <c r="B15" s="151"/>
      <c r="C15" s="153" t="s">
        <v>77</v>
      </c>
      <c r="D15" t="s">
        <v>78</v>
      </c>
      <c r="F15" s="153" t="s">
        <v>142</v>
      </c>
    </row>
    <row r="16" spans="1:6" x14ac:dyDescent="0.3">
      <c r="B16" s="151"/>
      <c r="C16" s="153" t="s">
        <v>78</v>
      </c>
      <c r="D16" t="s">
        <v>79</v>
      </c>
      <c r="F16" s="153" t="s">
        <v>148</v>
      </c>
    </row>
    <row r="17" spans="2:6" x14ac:dyDescent="0.3">
      <c r="B17" s="151"/>
      <c r="C17" s="153" t="s">
        <v>79</v>
      </c>
      <c r="D17" t="s">
        <v>80</v>
      </c>
      <c r="F17" s="153" t="s">
        <v>154</v>
      </c>
    </row>
    <row r="18" spans="2:6" x14ac:dyDescent="0.3">
      <c r="B18" s="151"/>
      <c r="C18" s="153" t="s">
        <v>80</v>
      </c>
      <c r="D18" t="s">
        <v>81</v>
      </c>
      <c r="F18" s="153" t="s">
        <v>156</v>
      </c>
    </row>
    <row r="19" spans="2:6" x14ac:dyDescent="0.3">
      <c r="B19" s="151"/>
      <c r="C19" s="153" t="s">
        <v>81</v>
      </c>
      <c r="D19" t="s">
        <v>82</v>
      </c>
      <c r="F19" s="153" t="s">
        <v>157</v>
      </c>
    </row>
    <row r="20" spans="2:6" x14ac:dyDescent="0.3">
      <c r="B20" s="151"/>
      <c r="C20" s="153" t="s">
        <v>82</v>
      </c>
      <c r="D20" t="s">
        <v>83</v>
      </c>
      <c r="F20" s="153" t="s">
        <v>165</v>
      </c>
    </row>
    <row r="21" spans="2:6" x14ac:dyDescent="0.3">
      <c r="B21" s="151"/>
      <c r="C21" s="153" t="s">
        <v>83</v>
      </c>
      <c r="D21" t="s">
        <v>84</v>
      </c>
      <c r="F21" s="153" t="s">
        <v>167</v>
      </c>
    </row>
    <row r="22" spans="2:6" x14ac:dyDescent="0.3">
      <c r="B22" s="151"/>
      <c r="C22" s="153" t="s">
        <v>84</v>
      </c>
      <c r="D22" t="s">
        <v>85</v>
      </c>
      <c r="F22" s="153" t="s">
        <v>180</v>
      </c>
    </row>
    <row r="23" spans="2:6" x14ac:dyDescent="0.3">
      <c r="B23" s="151"/>
      <c r="C23" s="153" t="s">
        <v>85</v>
      </c>
      <c r="D23" t="s">
        <v>445</v>
      </c>
      <c r="F23" s="155" t="s">
        <v>419</v>
      </c>
    </row>
    <row r="24" spans="2:6" x14ac:dyDescent="0.3">
      <c r="B24" s="151"/>
      <c r="C24" s="153" t="s">
        <v>445</v>
      </c>
      <c r="D24" t="s">
        <v>87</v>
      </c>
      <c r="F24" s="153" t="s">
        <v>195</v>
      </c>
    </row>
    <row r="25" spans="2:6" x14ac:dyDescent="0.3">
      <c r="B25" s="151"/>
      <c r="C25" s="153" t="s">
        <v>87</v>
      </c>
      <c r="D25" t="s">
        <v>88</v>
      </c>
      <c r="F25" s="153" t="s">
        <v>201</v>
      </c>
    </row>
    <row r="26" spans="2:6" x14ac:dyDescent="0.3">
      <c r="B26" s="151"/>
      <c r="C26" s="153" t="s">
        <v>88</v>
      </c>
      <c r="D26" t="s">
        <v>89</v>
      </c>
      <c r="F26" s="153" t="s">
        <v>203</v>
      </c>
    </row>
    <row r="27" spans="2:6" x14ac:dyDescent="0.3">
      <c r="B27" s="151"/>
      <c r="C27" s="153" t="s">
        <v>89</v>
      </c>
      <c r="D27" t="s">
        <v>90</v>
      </c>
      <c r="F27" s="153" t="s">
        <v>206</v>
      </c>
    </row>
    <row r="28" spans="2:6" x14ac:dyDescent="0.3">
      <c r="B28" s="151"/>
      <c r="C28" s="153" t="s">
        <v>90</v>
      </c>
      <c r="D28" t="s">
        <v>91</v>
      </c>
      <c r="F28" s="153" t="s">
        <v>207</v>
      </c>
    </row>
    <row r="29" spans="2:6" x14ac:dyDescent="0.3">
      <c r="B29" s="151"/>
      <c r="C29" s="153" t="s">
        <v>91</v>
      </c>
      <c r="D29" t="s">
        <v>92</v>
      </c>
      <c r="F29" s="153" t="s">
        <v>436</v>
      </c>
    </row>
    <row r="30" spans="2:6" x14ac:dyDescent="0.3">
      <c r="B30" s="151"/>
      <c r="C30" s="153" t="s">
        <v>92</v>
      </c>
      <c r="D30" t="s">
        <v>93</v>
      </c>
      <c r="F30" s="153" t="s">
        <v>222</v>
      </c>
    </row>
    <row r="31" spans="2:6" x14ac:dyDescent="0.3">
      <c r="B31" s="151"/>
      <c r="C31" s="153" t="s">
        <v>93</v>
      </c>
      <c r="D31" t="s">
        <v>94</v>
      </c>
      <c r="F31" s="153" t="s">
        <v>228</v>
      </c>
    </row>
    <row r="32" spans="2:6" x14ac:dyDescent="0.3">
      <c r="B32" s="151"/>
      <c r="C32" s="153" t="s">
        <v>94</v>
      </c>
      <c r="D32" t="s">
        <v>95</v>
      </c>
      <c r="F32" s="153" t="s">
        <v>235</v>
      </c>
    </row>
    <row r="33" spans="2:6" x14ac:dyDescent="0.3">
      <c r="B33" s="151"/>
      <c r="C33" s="153" t="s">
        <v>95</v>
      </c>
      <c r="D33" t="s">
        <v>96</v>
      </c>
      <c r="F33" s="153" t="s">
        <v>236</v>
      </c>
    </row>
    <row r="34" spans="2:6" x14ac:dyDescent="0.3">
      <c r="B34" s="151"/>
      <c r="C34" s="153" t="s">
        <v>96</v>
      </c>
      <c r="D34" t="s">
        <v>97</v>
      </c>
      <c r="F34" s="155" t="s">
        <v>240</v>
      </c>
    </row>
    <row r="35" spans="2:6" x14ac:dyDescent="0.3">
      <c r="B35" s="151"/>
      <c r="C35" s="153" t="s">
        <v>414</v>
      </c>
      <c r="D35" t="s">
        <v>98</v>
      </c>
      <c r="F35" s="153" t="s">
        <v>242</v>
      </c>
    </row>
    <row r="36" spans="2:6" x14ac:dyDescent="0.3">
      <c r="B36" s="151"/>
      <c r="C36" s="153" t="s">
        <v>97</v>
      </c>
      <c r="D36" t="s">
        <v>99</v>
      </c>
      <c r="F36" s="153" t="s">
        <v>246</v>
      </c>
    </row>
    <row r="37" spans="2:6" x14ac:dyDescent="0.3">
      <c r="B37" s="151"/>
      <c r="C37" s="153" t="s">
        <v>98</v>
      </c>
      <c r="D37" t="s">
        <v>100</v>
      </c>
      <c r="F37" s="155" t="s">
        <v>248</v>
      </c>
    </row>
    <row r="38" spans="2:6" x14ac:dyDescent="0.3">
      <c r="B38" s="151"/>
      <c r="C38" s="153" t="s">
        <v>99</v>
      </c>
      <c r="D38" t="s">
        <v>101</v>
      </c>
      <c r="F38" s="155" t="s">
        <v>234</v>
      </c>
    </row>
    <row r="39" spans="2:6" x14ac:dyDescent="0.3">
      <c r="B39" s="151"/>
      <c r="C39" s="153" t="s">
        <v>100</v>
      </c>
      <c r="D39" t="s">
        <v>102</v>
      </c>
      <c r="F39" s="153" t="s">
        <v>252</v>
      </c>
    </row>
    <row r="40" spans="2:6" x14ac:dyDescent="0.3">
      <c r="B40" s="151"/>
      <c r="C40" s="153" t="s">
        <v>101</v>
      </c>
      <c r="D40" t="s">
        <v>103</v>
      </c>
      <c r="F40" s="153" t="s">
        <v>266</v>
      </c>
    </row>
    <row r="41" spans="2:6" x14ac:dyDescent="0.3">
      <c r="B41" s="151"/>
      <c r="C41" s="153" t="s">
        <v>102</v>
      </c>
      <c r="D41" t="s">
        <v>104</v>
      </c>
    </row>
    <row r="42" spans="2:6" x14ac:dyDescent="0.3">
      <c r="B42" s="151"/>
      <c r="C42" s="153" t="s">
        <v>103</v>
      </c>
      <c r="D42" t="s">
        <v>105</v>
      </c>
    </row>
    <row r="43" spans="2:6" x14ac:dyDescent="0.3">
      <c r="B43" s="151"/>
      <c r="C43" s="153" t="s">
        <v>104</v>
      </c>
      <c r="D43" t="s">
        <v>106</v>
      </c>
    </row>
    <row r="44" spans="2:6" x14ac:dyDescent="0.3">
      <c r="B44" s="151"/>
      <c r="C44" s="153" t="s">
        <v>105</v>
      </c>
      <c r="D44" t="s">
        <v>107</v>
      </c>
    </row>
    <row r="45" spans="2:6" x14ac:dyDescent="0.3">
      <c r="B45" s="151"/>
      <c r="C45" s="153" t="s">
        <v>106</v>
      </c>
      <c r="D45" t="s">
        <v>108</v>
      </c>
    </row>
    <row r="46" spans="2:6" x14ac:dyDescent="0.3">
      <c r="B46" s="151"/>
      <c r="C46" s="153" t="s">
        <v>107</v>
      </c>
      <c r="D46" t="s">
        <v>109</v>
      </c>
    </row>
    <row r="47" spans="2:6" x14ac:dyDescent="0.3">
      <c r="B47" s="151"/>
      <c r="C47" s="153" t="s">
        <v>108</v>
      </c>
      <c r="D47" t="s">
        <v>110</v>
      </c>
    </row>
    <row r="48" spans="2:6" x14ac:dyDescent="0.3">
      <c r="B48" s="151"/>
      <c r="C48" s="153" t="s">
        <v>109</v>
      </c>
      <c r="D48" t="s">
        <v>111</v>
      </c>
    </row>
    <row r="49" spans="2:4" x14ac:dyDescent="0.3">
      <c r="B49" s="151"/>
      <c r="C49" s="153" t="s">
        <v>110</v>
      </c>
      <c r="D49" t="s">
        <v>112</v>
      </c>
    </row>
    <row r="50" spans="2:4" x14ac:dyDescent="0.3">
      <c r="B50" s="151"/>
      <c r="C50" s="153" t="s">
        <v>111</v>
      </c>
      <c r="D50" t="s">
        <v>113</v>
      </c>
    </row>
    <row r="51" spans="2:4" x14ac:dyDescent="0.3">
      <c r="B51" s="151"/>
      <c r="C51" s="153" t="s">
        <v>112</v>
      </c>
      <c r="D51" t="s">
        <v>114</v>
      </c>
    </row>
    <row r="52" spans="2:4" x14ac:dyDescent="0.3">
      <c r="B52" s="151"/>
      <c r="C52" s="153" t="s">
        <v>113</v>
      </c>
      <c r="D52" t="s">
        <v>116</v>
      </c>
    </row>
    <row r="53" spans="2:4" x14ac:dyDescent="0.3">
      <c r="B53" s="151"/>
      <c r="C53" s="153" t="s">
        <v>114</v>
      </c>
      <c r="D53" t="s">
        <v>117</v>
      </c>
    </row>
    <row r="54" spans="2:4" x14ac:dyDescent="0.3">
      <c r="B54" s="151"/>
      <c r="C54" s="153" t="s">
        <v>116</v>
      </c>
      <c r="D54" t="s">
        <v>118</v>
      </c>
    </row>
    <row r="55" spans="2:4" x14ac:dyDescent="0.3">
      <c r="B55" s="151"/>
      <c r="C55" s="153" t="s">
        <v>117</v>
      </c>
      <c r="D55" t="s">
        <v>119</v>
      </c>
    </row>
    <row r="56" spans="2:4" x14ac:dyDescent="0.3">
      <c r="B56" s="151"/>
      <c r="C56" s="153" t="s">
        <v>118</v>
      </c>
      <c r="D56" t="s">
        <v>120</v>
      </c>
    </row>
    <row r="57" spans="2:4" x14ac:dyDescent="0.3">
      <c r="B57" s="151"/>
      <c r="C57" s="153" t="s">
        <v>119</v>
      </c>
      <c r="D57" t="s">
        <v>121</v>
      </c>
    </row>
    <row r="58" spans="2:4" x14ac:dyDescent="0.3">
      <c r="B58" s="151"/>
      <c r="C58" s="153" t="s">
        <v>120</v>
      </c>
      <c r="D58" t="s">
        <v>122</v>
      </c>
    </row>
    <row r="59" spans="2:4" x14ac:dyDescent="0.3">
      <c r="B59" s="151"/>
      <c r="C59" s="153" t="s">
        <v>121</v>
      </c>
      <c r="D59" t="s">
        <v>123</v>
      </c>
    </row>
    <row r="60" spans="2:4" x14ac:dyDescent="0.3">
      <c r="B60" s="151"/>
      <c r="C60" s="153" t="s">
        <v>122</v>
      </c>
      <c r="D60" t="s">
        <v>125</v>
      </c>
    </row>
    <row r="61" spans="2:4" x14ac:dyDescent="0.3">
      <c r="B61" s="151"/>
      <c r="C61" s="153" t="s">
        <v>123</v>
      </c>
      <c r="D61" t="s">
        <v>126</v>
      </c>
    </row>
    <row r="62" spans="2:4" x14ac:dyDescent="0.3">
      <c r="B62" s="151"/>
      <c r="C62" s="153" t="s">
        <v>125</v>
      </c>
      <c r="D62" t="s">
        <v>127</v>
      </c>
    </row>
    <row r="63" spans="2:4" x14ac:dyDescent="0.3">
      <c r="B63" s="151"/>
      <c r="C63" s="153" t="s">
        <v>126</v>
      </c>
      <c r="D63" t="s">
        <v>128</v>
      </c>
    </row>
    <row r="64" spans="2:4" x14ac:dyDescent="0.3">
      <c r="B64" s="151"/>
      <c r="C64" s="153" t="s">
        <v>127</v>
      </c>
      <c r="D64" t="s">
        <v>129</v>
      </c>
    </row>
    <row r="65" spans="2:4" x14ac:dyDescent="0.3">
      <c r="B65" s="151"/>
      <c r="C65" s="153" t="s">
        <v>128</v>
      </c>
      <c r="D65" t="s">
        <v>130</v>
      </c>
    </row>
    <row r="66" spans="2:4" x14ac:dyDescent="0.3">
      <c r="B66" s="151"/>
      <c r="C66" s="153" t="s">
        <v>129</v>
      </c>
      <c r="D66" t="s">
        <v>131</v>
      </c>
    </row>
    <row r="67" spans="2:4" x14ac:dyDescent="0.3">
      <c r="B67" s="151"/>
      <c r="C67" s="153" t="s">
        <v>130</v>
      </c>
      <c r="D67" t="s">
        <v>132</v>
      </c>
    </row>
    <row r="68" spans="2:4" x14ac:dyDescent="0.3">
      <c r="B68" s="151"/>
      <c r="C68" s="153" t="s">
        <v>131</v>
      </c>
      <c r="D68" t="s">
        <v>133</v>
      </c>
    </row>
    <row r="69" spans="2:4" x14ac:dyDescent="0.3">
      <c r="B69" s="151"/>
      <c r="C69" s="153" t="s">
        <v>132</v>
      </c>
      <c r="D69" t="s">
        <v>134</v>
      </c>
    </row>
    <row r="70" spans="2:4" x14ac:dyDescent="0.3">
      <c r="B70" s="151"/>
      <c r="C70" s="153" t="s">
        <v>133</v>
      </c>
      <c r="D70" t="s">
        <v>135</v>
      </c>
    </row>
    <row r="71" spans="2:4" x14ac:dyDescent="0.3">
      <c r="B71" s="151"/>
      <c r="C71" s="153" t="s">
        <v>134</v>
      </c>
      <c r="D71" t="s">
        <v>136</v>
      </c>
    </row>
    <row r="72" spans="2:4" x14ac:dyDescent="0.3">
      <c r="B72" s="151"/>
      <c r="C72" s="153" t="s">
        <v>135</v>
      </c>
      <c r="D72" t="s">
        <v>137</v>
      </c>
    </row>
    <row r="73" spans="2:4" x14ac:dyDescent="0.3">
      <c r="B73" s="151"/>
      <c r="C73" s="153" t="s">
        <v>136</v>
      </c>
      <c r="D73" t="s">
        <v>138</v>
      </c>
    </row>
    <row r="74" spans="2:4" x14ac:dyDescent="0.3">
      <c r="B74" s="151"/>
      <c r="C74" s="153" t="s">
        <v>137</v>
      </c>
      <c r="D74" t="s">
        <v>139</v>
      </c>
    </row>
    <row r="75" spans="2:4" x14ac:dyDescent="0.3">
      <c r="B75" s="151"/>
      <c r="C75" s="153" t="s">
        <v>138</v>
      </c>
      <c r="D75" t="s">
        <v>140</v>
      </c>
    </row>
    <row r="76" spans="2:4" x14ac:dyDescent="0.3">
      <c r="B76" s="151"/>
      <c r="C76" s="153" t="s">
        <v>139</v>
      </c>
      <c r="D76" t="s">
        <v>141</v>
      </c>
    </row>
    <row r="77" spans="2:4" x14ac:dyDescent="0.3">
      <c r="B77" s="151"/>
      <c r="C77" s="153" t="s">
        <v>415</v>
      </c>
      <c r="D77" t="s">
        <v>143</v>
      </c>
    </row>
    <row r="78" spans="2:4" x14ac:dyDescent="0.3">
      <c r="B78" s="151"/>
      <c r="C78" s="153" t="s">
        <v>140</v>
      </c>
      <c r="D78" t="s">
        <v>144</v>
      </c>
    </row>
    <row r="79" spans="2:4" x14ac:dyDescent="0.3">
      <c r="B79" s="151"/>
      <c r="C79" s="153" t="s">
        <v>141</v>
      </c>
      <c r="D79" t="s">
        <v>145</v>
      </c>
    </row>
    <row r="80" spans="2:4" x14ac:dyDescent="0.3">
      <c r="B80" s="151"/>
      <c r="C80" s="153" t="s">
        <v>143</v>
      </c>
      <c r="D80" t="s">
        <v>146</v>
      </c>
    </row>
    <row r="81" spans="2:4" x14ac:dyDescent="0.3">
      <c r="B81" s="151"/>
      <c r="C81" s="153" t="s">
        <v>144</v>
      </c>
      <c r="D81" t="s">
        <v>147</v>
      </c>
    </row>
    <row r="82" spans="2:4" x14ac:dyDescent="0.3">
      <c r="B82" s="151"/>
      <c r="C82" s="153" t="s">
        <v>145</v>
      </c>
      <c r="D82" t="s">
        <v>148</v>
      </c>
    </row>
    <row r="83" spans="2:4" x14ac:dyDescent="0.3">
      <c r="B83" s="151"/>
      <c r="C83" s="153" t="s">
        <v>146</v>
      </c>
      <c r="D83" t="s">
        <v>149</v>
      </c>
    </row>
    <row r="84" spans="2:4" x14ac:dyDescent="0.3">
      <c r="B84" s="151"/>
      <c r="C84" s="153" t="s">
        <v>147</v>
      </c>
      <c r="D84" t="s">
        <v>150</v>
      </c>
    </row>
    <row r="85" spans="2:4" x14ac:dyDescent="0.3">
      <c r="B85" s="151"/>
      <c r="C85" s="153" t="s">
        <v>148</v>
      </c>
      <c r="D85" t="s">
        <v>151</v>
      </c>
    </row>
    <row r="86" spans="2:4" x14ac:dyDescent="0.3">
      <c r="B86" s="151"/>
      <c r="C86" s="153" t="s">
        <v>149</v>
      </c>
      <c r="D86" t="s">
        <v>152</v>
      </c>
    </row>
    <row r="87" spans="2:4" x14ac:dyDescent="0.3">
      <c r="B87" s="151"/>
      <c r="C87" s="153" t="s">
        <v>150</v>
      </c>
      <c r="D87" t="s">
        <v>153</v>
      </c>
    </row>
    <row r="88" spans="2:4" x14ac:dyDescent="0.3">
      <c r="B88" s="151"/>
      <c r="C88" s="153" t="s">
        <v>151</v>
      </c>
      <c r="D88" t="s">
        <v>154</v>
      </c>
    </row>
    <row r="89" spans="2:4" x14ac:dyDescent="0.3">
      <c r="B89" s="151"/>
      <c r="C89" s="153" t="s">
        <v>152</v>
      </c>
      <c r="D89" t="s">
        <v>155</v>
      </c>
    </row>
    <row r="90" spans="2:4" x14ac:dyDescent="0.3">
      <c r="B90" s="151"/>
      <c r="C90" s="153" t="s">
        <v>153</v>
      </c>
      <c r="D90" t="s">
        <v>156</v>
      </c>
    </row>
    <row r="91" spans="2:4" x14ac:dyDescent="0.3">
      <c r="B91" s="151"/>
      <c r="C91" s="153" t="s">
        <v>154</v>
      </c>
      <c r="D91" t="s">
        <v>158</v>
      </c>
    </row>
    <row r="92" spans="2:4" x14ac:dyDescent="0.3">
      <c r="B92" s="151"/>
      <c r="C92" s="153" t="s">
        <v>155</v>
      </c>
      <c r="D92" t="s">
        <v>159</v>
      </c>
    </row>
    <row r="93" spans="2:4" x14ac:dyDescent="0.3">
      <c r="B93" s="151"/>
      <c r="C93" s="153" t="s">
        <v>156</v>
      </c>
      <c r="D93" t="s">
        <v>160</v>
      </c>
    </row>
    <row r="94" spans="2:4" x14ac:dyDescent="0.3">
      <c r="B94" s="151"/>
      <c r="C94" s="153" t="s">
        <v>416</v>
      </c>
      <c r="D94" t="s">
        <v>161</v>
      </c>
    </row>
    <row r="95" spans="2:4" x14ac:dyDescent="0.3">
      <c r="B95" s="151"/>
      <c r="C95" s="153" t="s">
        <v>158</v>
      </c>
      <c r="D95" t="s">
        <v>162</v>
      </c>
    </row>
    <row r="96" spans="2:4" x14ac:dyDescent="0.3">
      <c r="B96" s="151"/>
      <c r="C96" s="153" t="s">
        <v>159</v>
      </c>
      <c r="D96" t="s">
        <v>402</v>
      </c>
    </row>
    <row r="97" spans="2:4" x14ac:dyDescent="0.3">
      <c r="B97" s="151"/>
      <c r="C97" s="153" t="s">
        <v>417</v>
      </c>
      <c r="D97" t="s">
        <v>163</v>
      </c>
    </row>
    <row r="98" spans="2:4" x14ac:dyDescent="0.3">
      <c r="B98" s="151"/>
      <c r="C98" s="153" t="s">
        <v>160</v>
      </c>
      <c r="D98" t="s">
        <v>164</v>
      </c>
    </row>
    <row r="99" spans="2:4" x14ac:dyDescent="0.3">
      <c r="B99" s="151"/>
      <c r="C99" s="153" t="s">
        <v>161</v>
      </c>
      <c r="D99" t="s">
        <v>165</v>
      </c>
    </row>
    <row r="100" spans="2:4" x14ac:dyDescent="0.3">
      <c r="B100" s="151"/>
      <c r="C100" s="153" t="s">
        <v>162</v>
      </c>
      <c r="D100" t="s">
        <v>166</v>
      </c>
    </row>
    <row r="101" spans="2:4" x14ac:dyDescent="0.3">
      <c r="B101" s="151"/>
      <c r="C101" s="153" t="s">
        <v>402</v>
      </c>
      <c r="D101" t="s">
        <v>167</v>
      </c>
    </row>
    <row r="102" spans="2:4" x14ac:dyDescent="0.3">
      <c r="B102" s="151"/>
      <c r="C102" s="153" t="s">
        <v>163</v>
      </c>
      <c r="D102" t="s">
        <v>168</v>
      </c>
    </row>
    <row r="103" spans="2:4" x14ac:dyDescent="0.3">
      <c r="B103" s="151"/>
      <c r="C103" s="153" t="s">
        <v>164</v>
      </c>
      <c r="D103" t="s">
        <v>169</v>
      </c>
    </row>
    <row r="104" spans="2:4" x14ac:dyDescent="0.3">
      <c r="B104" s="151"/>
      <c r="C104" s="153" t="s">
        <v>165</v>
      </c>
      <c r="D104" t="s">
        <v>170</v>
      </c>
    </row>
    <row r="105" spans="2:4" x14ac:dyDescent="0.3">
      <c r="B105" s="151"/>
      <c r="C105" s="153" t="s">
        <v>166</v>
      </c>
      <c r="D105" t="s">
        <v>171</v>
      </c>
    </row>
    <row r="106" spans="2:4" x14ac:dyDescent="0.3">
      <c r="B106" s="151"/>
      <c r="C106" s="153" t="s">
        <v>167</v>
      </c>
      <c r="D106" t="s">
        <v>172</v>
      </c>
    </row>
    <row r="107" spans="2:4" x14ac:dyDescent="0.3">
      <c r="B107" s="151"/>
      <c r="C107" s="153" t="s">
        <v>168</v>
      </c>
      <c r="D107" t="s">
        <v>173</v>
      </c>
    </row>
    <row r="108" spans="2:4" x14ac:dyDescent="0.3">
      <c r="B108" s="151"/>
      <c r="C108" s="153" t="s">
        <v>169</v>
      </c>
      <c r="D108" t="s">
        <v>174</v>
      </c>
    </row>
    <row r="109" spans="2:4" x14ac:dyDescent="0.3">
      <c r="B109" s="151"/>
      <c r="C109" s="153" t="s">
        <v>170</v>
      </c>
      <c r="D109" t="s">
        <v>175</v>
      </c>
    </row>
    <row r="110" spans="2:4" x14ac:dyDescent="0.3">
      <c r="B110" s="151"/>
      <c r="C110" s="153" t="s">
        <v>171</v>
      </c>
      <c r="D110" t="s">
        <v>176</v>
      </c>
    </row>
    <row r="111" spans="2:4" x14ac:dyDescent="0.3">
      <c r="B111" s="151"/>
      <c r="C111" s="153" t="s">
        <v>172</v>
      </c>
      <c r="D111" t="s">
        <v>177</v>
      </c>
    </row>
    <row r="112" spans="2:4" x14ac:dyDescent="0.3">
      <c r="B112" s="151"/>
      <c r="C112" s="153" t="s">
        <v>173</v>
      </c>
      <c r="D112" t="s">
        <v>178</v>
      </c>
    </row>
    <row r="113" spans="2:4" x14ac:dyDescent="0.3">
      <c r="B113" s="151"/>
      <c r="C113" s="153" t="s">
        <v>174</v>
      </c>
      <c r="D113" t="s">
        <v>179</v>
      </c>
    </row>
    <row r="114" spans="2:4" x14ac:dyDescent="0.3">
      <c r="B114" s="151"/>
      <c r="C114" s="153" t="s">
        <v>418</v>
      </c>
      <c r="D114" t="s">
        <v>180</v>
      </c>
    </row>
    <row r="115" spans="2:4" x14ac:dyDescent="0.3">
      <c r="B115" s="151"/>
      <c r="C115" s="153" t="s">
        <v>175</v>
      </c>
      <c r="D115" t="s">
        <v>181</v>
      </c>
    </row>
    <row r="116" spans="2:4" x14ac:dyDescent="0.3">
      <c r="B116" s="151"/>
      <c r="C116" s="153" t="s">
        <v>176</v>
      </c>
      <c r="D116" t="s">
        <v>182</v>
      </c>
    </row>
    <row r="117" spans="2:4" x14ac:dyDescent="0.3">
      <c r="B117" s="151"/>
      <c r="C117" s="153" t="s">
        <v>177</v>
      </c>
      <c r="D117" t="s">
        <v>183</v>
      </c>
    </row>
    <row r="118" spans="2:4" x14ac:dyDescent="0.3">
      <c r="B118" s="151"/>
      <c r="C118" s="153" t="s">
        <v>178</v>
      </c>
      <c r="D118" t="s">
        <v>184</v>
      </c>
    </row>
    <row r="119" spans="2:4" x14ac:dyDescent="0.3">
      <c r="B119" s="151"/>
      <c r="C119" s="153" t="s">
        <v>179</v>
      </c>
      <c r="D119" t="s">
        <v>185</v>
      </c>
    </row>
    <row r="120" spans="2:4" x14ac:dyDescent="0.3">
      <c r="B120" s="151"/>
      <c r="C120" s="153" t="s">
        <v>180</v>
      </c>
      <c r="D120" t="s">
        <v>186</v>
      </c>
    </row>
    <row r="121" spans="2:4" x14ac:dyDescent="0.3">
      <c r="B121" s="151"/>
      <c r="C121" s="153" t="s">
        <v>181</v>
      </c>
      <c r="D121" t="s">
        <v>187</v>
      </c>
    </row>
    <row r="122" spans="2:4" x14ac:dyDescent="0.3">
      <c r="B122" s="151"/>
      <c r="C122" s="153" t="s">
        <v>182</v>
      </c>
      <c r="D122" t="s">
        <v>188</v>
      </c>
    </row>
    <row r="123" spans="2:4" x14ac:dyDescent="0.3">
      <c r="B123" s="151"/>
      <c r="C123" s="153" t="s">
        <v>419</v>
      </c>
      <c r="D123" t="s">
        <v>189</v>
      </c>
    </row>
    <row r="124" spans="2:4" x14ac:dyDescent="0.3">
      <c r="B124" s="151"/>
      <c r="C124" s="153" t="s">
        <v>183</v>
      </c>
      <c r="D124" t="s">
        <v>190</v>
      </c>
    </row>
    <row r="125" spans="2:4" x14ac:dyDescent="0.3">
      <c r="B125" s="151"/>
      <c r="C125" s="153" t="s">
        <v>184</v>
      </c>
      <c r="D125" t="s">
        <v>191</v>
      </c>
    </row>
    <row r="126" spans="2:4" x14ac:dyDescent="0.3">
      <c r="B126" s="151"/>
      <c r="C126" s="153" t="s">
        <v>185</v>
      </c>
      <c r="D126" t="s">
        <v>192</v>
      </c>
    </row>
    <row r="127" spans="2:4" x14ac:dyDescent="0.3">
      <c r="B127" s="151"/>
      <c r="C127" s="153" t="s">
        <v>186</v>
      </c>
      <c r="D127" t="s">
        <v>193</v>
      </c>
    </row>
    <row r="128" spans="2:4" x14ac:dyDescent="0.3">
      <c r="B128" s="151"/>
      <c r="C128" s="153" t="s">
        <v>187</v>
      </c>
      <c r="D128" t="s">
        <v>194</v>
      </c>
    </row>
    <row r="129" spans="2:4" x14ac:dyDescent="0.3">
      <c r="B129" s="151"/>
      <c r="C129" s="153" t="s">
        <v>188</v>
      </c>
      <c r="D129" t="s">
        <v>196</v>
      </c>
    </row>
    <row r="130" spans="2:4" x14ac:dyDescent="0.3">
      <c r="B130" s="151"/>
      <c r="C130" s="153" t="s">
        <v>189</v>
      </c>
      <c r="D130" t="s">
        <v>197</v>
      </c>
    </row>
    <row r="131" spans="2:4" x14ac:dyDescent="0.3">
      <c r="B131" s="151"/>
      <c r="C131" s="153" t="s">
        <v>190</v>
      </c>
      <c r="D131" t="s">
        <v>198</v>
      </c>
    </row>
    <row r="132" spans="2:4" x14ac:dyDescent="0.3">
      <c r="B132" s="151"/>
      <c r="C132" s="153" t="s">
        <v>191</v>
      </c>
      <c r="D132" t="s">
        <v>199</v>
      </c>
    </row>
    <row r="133" spans="2:4" x14ac:dyDescent="0.3">
      <c r="B133" s="151"/>
      <c r="C133" s="153" t="s">
        <v>192</v>
      </c>
      <c r="D133" t="s">
        <v>200</v>
      </c>
    </row>
    <row r="134" spans="2:4" x14ac:dyDescent="0.3">
      <c r="B134" s="151"/>
      <c r="C134" s="153" t="s">
        <v>193</v>
      </c>
      <c r="D134" t="s">
        <v>201</v>
      </c>
    </row>
    <row r="135" spans="2:4" x14ac:dyDescent="0.3">
      <c r="B135" s="151"/>
      <c r="C135" s="153" t="s">
        <v>194</v>
      </c>
      <c r="D135" t="s">
        <v>202</v>
      </c>
    </row>
    <row r="136" spans="2:4" x14ac:dyDescent="0.3">
      <c r="B136" s="151"/>
      <c r="C136" s="153" t="s">
        <v>196</v>
      </c>
      <c r="D136" t="s">
        <v>446</v>
      </c>
    </row>
    <row r="137" spans="2:4" x14ac:dyDescent="0.3">
      <c r="B137" s="151"/>
      <c r="C137" s="153" t="s">
        <v>197</v>
      </c>
      <c r="D137" t="s">
        <v>203</v>
      </c>
    </row>
    <row r="138" spans="2:4" x14ac:dyDescent="0.3">
      <c r="B138" s="151"/>
      <c r="C138" s="153" t="s">
        <v>198</v>
      </c>
      <c r="D138" t="s">
        <v>204</v>
      </c>
    </row>
    <row r="139" spans="2:4" x14ac:dyDescent="0.3">
      <c r="B139" s="151"/>
      <c r="C139" s="153" t="s">
        <v>199</v>
      </c>
      <c r="D139" t="s">
        <v>447</v>
      </c>
    </row>
    <row r="140" spans="2:4" x14ac:dyDescent="0.3">
      <c r="B140" s="151"/>
      <c r="C140" s="153" t="s">
        <v>420</v>
      </c>
      <c r="D140" t="s">
        <v>205</v>
      </c>
    </row>
    <row r="141" spans="2:4" x14ac:dyDescent="0.3">
      <c r="B141" s="151"/>
      <c r="C141" s="153" t="s">
        <v>200</v>
      </c>
      <c r="D141" t="s">
        <v>206</v>
      </c>
    </row>
    <row r="142" spans="2:4" x14ac:dyDescent="0.3">
      <c r="B142" s="151"/>
      <c r="C142" s="153" t="s">
        <v>201</v>
      </c>
      <c r="D142" t="s">
        <v>207</v>
      </c>
    </row>
    <row r="143" spans="2:4" x14ac:dyDescent="0.3">
      <c r="B143" s="151"/>
      <c r="C143" s="153" t="s">
        <v>202</v>
      </c>
      <c r="D143" t="s">
        <v>208</v>
      </c>
    </row>
    <row r="144" spans="2:4" x14ac:dyDescent="0.3">
      <c r="B144" s="151"/>
      <c r="C144" s="153" t="s">
        <v>446</v>
      </c>
      <c r="D144" t="s">
        <v>209</v>
      </c>
    </row>
    <row r="145" spans="2:4" x14ac:dyDescent="0.3">
      <c r="B145" s="151"/>
      <c r="C145" s="153" t="s">
        <v>203</v>
      </c>
      <c r="D145" t="s">
        <v>210</v>
      </c>
    </row>
    <row r="146" spans="2:4" x14ac:dyDescent="0.3">
      <c r="B146" s="151"/>
      <c r="C146" s="153" t="s">
        <v>204</v>
      </c>
      <c r="D146" t="s">
        <v>211</v>
      </c>
    </row>
    <row r="147" spans="2:4" x14ac:dyDescent="0.3">
      <c r="B147" s="151"/>
      <c r="C147" s="153" t="s">
        <v>447</v>
      </c>
      <c r="D147" t="s">
        <v>212</v>
      </c>
    </row>
    <row r="148" spans="2:4" x14ac:dyDescent="0.3">
      <c r="B148" s="151"/>
      <c r="C148" s="153" t="s">
        <v>205</v>
      </c>
      <c r="D148" t="s">
        <v>213</v>
      </c>
    </row>
    <row r="149" spans="2:4" x14ac:dyDescent="0.3">
      <c r="B149" s="151"/>
      <c r="C149" s="153" t="s">
        <v>206</v>
      </c>
      <c r="D149" t="s">
        <v>214</v>
      </c>
    </row>
    <row r="150" spans="2:4" x14ac:dyDescent="0.3">
      <c r="B150" s="151"/>
      <c r="C150" s="153" t="s">
        <v>207</v>
      </c>
      <c r="D150" t="s">
        <v>215</v>
      </c>
    </row>
    <row r="151" spans="2:4" x14ac:dyDescent="0.3">
      <c r="B151" s="151"/>
      <c r="C151" s="153" t="s">
        <v>208</v>
      </c>
      <c r="D151" t="s">
        <v>216</v>
      </c>
    </row>
    <row r="152" spans="2:4" x14ac:dyDescent="0.3">
      <c r="B152" s="151"/>
      <c r="C152" s="153" t="s">
        <v>209</v>
      </c>
      <c r="D152" t="s">
        <v>217</v>
      </c>
    </row>
    <row r="153" spans="2:4" x14ac:dyDescent="0.3">
      <c r="B153" s="151"/>
      <c r="C153" s="153" t="s">
        <v>421</v>
      </c>
      <c r="D153" t="s">
        <v>218</v>
      </c>
    </row>
    <row r="154" spans="2:4" x14ac:dyDescent="0.3">
      <c r="B154" s="151"/>
      <c r="C154" s="153" t="s">
        <v>210</v>
      </c>
      <c r="D154" t="s">
        <v>219</v>
      </c>
    </row>
    <row r="155" spans="2:4" x14ac:dyDescent="0.3">
      <c r="B155" s="151"/>
      <c r="C155" s="153" t="s">
        <v>211</v>
      </c>
      <c r="D155" t="s">
        <v>220</v>
      </c>
    </row>
    <row r="156" spans="2:4" x14ac:dyDescent="0.3">
      <c r="B156" s="151"/>
      <c r="C156" s="153" t="s">
        <v>212</v>
      </c>
      <c r="D156" t="s">
        <v>221</v>
      </c>
    </row>
    <row r="157" spans="2:4" x14ac:dyDescent="0.3">
      <c r="B157" s="151"/>
      <c r="C157" s="153" t="s">
        <v>213</v>
      </c>
      <c r="D157" t="s">
        <v>223</v>
      </c>
    </row>
    <row r="158" spans="2:4" x14ac:dyDescent="0.3">
      <c r="B158" s="151"/>
      <c r="C158" s="153" t="s">
        <v>214</v>
      </c>
      <c r="D158" t="s">
        <v>224</v>
      </c>
    </row>
    <row r="159" spans="2:4" x14ac:dyDescent="0.3">
      <c r="B159" s="151"/>
      <c r="C159" s="153" t="s">
        <v>215</v>
      </c>
      <c r="D159" t="s">
        <v>225</v>
      </c>
    </row>
    <row r="160" spans="2:4" x14ac:dyDescent="0.3">
      <c r="B160" s="151"/>
      <c r="C160" s="153" t="s">
        <v>216</v>
      </c>
      <c r="D160" t="s">
        <v>226</v>
      </c>
    </row>
    <row r="161" spans="2:4" x14ac:dyDescent="0.3">
      <c r="B161" s="151"/>
      <c r="C161" s="153" t="s">
        <v>217</v>
      </c>
      <c r="D161" t="s">
        <v>227</v>
      </c>
    </row>
    <row r="162" spans="2:4" x14ac:dyDescent="0.3">
      <c r="B162" s="151"/>
      <c r="C162" s="153" t="s">
        <v>218</v>
      </c>
      <c r="D162" t="s">
        <v>228</v>
      </c>
    </row>
    <row r="163" spans="2:4" x14ac:dyDescent="0.3">
      <c r="B163" s="151"/>
      <c r="C163" s="153" t="s">
        <v>219</v>
      </c>
      <c r="D163" t="s">
        <v>229</v>
      </c>
    </row>
    <row r="164" spans="2:4" x14ac:dyDescent="0.3">
      <c r="B164" s="151"/>
      <c r="C164" s="153" t="s">
        <v>220</v>
      </c>
      <c r="D164" t="s">
        <v>230</v>
      </c>
    </row>
    <row r="165" spans="2:4" x14ac:dyDescent="0.3">
      <c r="B165" s="151"/>
      <c r="C165" s="153" t="s">
        <v>221</v>
      </c>
      <c r="D165" t="s">
        <v>231</v>
      </c>
    </row>
    <row r="166" spans="2:4" x14ac:dyDescent="0.3">
      <c r="B166" s="151"/>
      <c r="C166" s="153" t="s">
        <v>223</v>
      </c>
      <c r="D166" t="s">
        <v>232</v>
      </c>
    </row>
    <row r="167" spans="2:4" x14ac:dyDescent="0.3">
      <c r="B167" s="151"/>
      <c r="C167" s="153" t="s">
        <v>224</v>
      </c>
      <c r="D167" t="s">
        <v>233</v>
      </c>
    </row>
    <row r="168" spans="2:4" x14ac:dyDescent="0.3">
      <c r="B168" s="151"/>
      <c r="C168" s="153" t="s">
        <v>225</v>
      </c>
      <c r="D168" t="s">
        <v>234</v>
      </c>
    </row>
    <row r="169" spans="2:4" x14ac:dyDescent="0.3">
      <c r="B169" s="151"/>
      <c r="C169" s="153" t="s">
        <v>226</v>
      </c>
      <c r="D169" t="s">
        <v>235</v>
      </c>
    </row>
    <row r="170" spans="2:4" x14ac:dyDescent="0.3">
      <c r="B170" s="151"/>
      <c r="C170" s="153" t="s">
        <v>227</v>
      </c>
      <c r="D170" t="s">
        <v>236</v>
      </c>
    </row>
    <row r="171" spans="2:4" x14ac:dyDescent="0.3">
      <c r="B171" s="151"/>
      <c r="C171" s="153" t="s">
        <v>228</v>
      </c>
      <c r="D171" t="s">
        <v>237</v>
      </c>
    </row>
    <row r="172" spans="2:4" x14ac:dyDescent="0.3">
      <c r="B172" s="151"/>
      <c r="C172" s="153" t="s">
        <v>229</v>
      </c>
      <c r="D172" t="s">
        <v>238</v>
      </c>
    </row>
    <row r="173" spans="2:4" x14ac:dyDescent="0.3">
      <c r="B173" s="151"/>
      <c r="C173" s="153" t="s">
        <v>230</v>
      </c>
      <c r="D173" t="s">
        <v>239</v>
      </c>
    </row>
    <row r="174" spans="2:4" x14ac:dyDescent="0.3">
      <c r="B174" s="151"/>
      <c r="C174" s="153" t="s">
        <v>231</v>
      </c>
      <c r="D174" t="s">
        <v>240</v>
      </c>
    </row>
    <row r="175" spans="2:4" x14ac:dyDescent="0.3">
      <c r="B175" s="151"/>
      <c r="C175" s="153" t="s">
        <v>232</v>
      </c>
      <c r="D175" t="s">
        <v>241</v>
      </c>
    </row>
    <row r="176" spans="2:4" x14ac:dyDescent="0.3">
      <c r="B176" s="151"/>
      <c r="C176" s="153" t="s">
        <v>233</v>
      </c>
      <c r="D176" t="s">
        <v>403</v>
      </c>
    </row>
    <row r="177" spans="2:4" x14ac:dyDescent="0.3">
      <c r="B177" s="151"/>
      <c r="C177" s="153" t="s">
        <v>234</v>
      </c>
      <c r="D177" t="s">
        <v>243</v>
      </c>
    </row>
    <row r="178" spans="2:4" x14ac:dyDescent="0.3">
      <c r="B178" s="151"/>
      <c r="C178" s="153" t="s">
        <v>235</v>
      </c>
      <c r="D178" t="s">
        <v>244</v>
      </c>
    </row>
    <row r="179" spans="2:4" x14ac:dyDescent="0.3">
      <c r="B179" s="151"/>
      <c r="C179" s="153" t="s">
        <v>236</v>
      </c>
      <c r="D179" t="s">
        <v>245</v>
      </c>
    </row>
    <row r="180" spans="2:4" x14ac:dyDescent="0.3">
      <c r="C180" s="153" t="s">
        <v>237</v>
      </c>
      <c r="D180" t="s">
        <v>247</v>
      </c>
    </row>
    <row r="181" spans="2:4" x14ac:dyDescent="0.3">
      <c r="C181" s="153" t="s">
        <v>238</v>
      </c>
      <c r="D181" t="s">
        <v>248</v>
      </c>
    </row>
    <row r="182" spans="2:4" x14ac:dyDescent="0.3">
      <c r="C182" s="153" t="s">
        <v>239</v>
      </c>
      <c r="D182" t="s">
        <v>249</v>
      </c>
    </row>
    <row r="183" spans="2:4" x14ac:dyDescent="0.3">
      <c r="C183" s="153" t="s">
        <v>240</v>
      </c>
      <c r="D183" t="s">
        <v>250</v>
      </c>
    </row>
    <row r="184" spans="2:4" x14ac:dyDescent="0.3">
      <c r="C184" s="153" t="s">
        <v>241</v>
      </c>
      <c r="D184" t="s">
        <v>251</v>
      </c>
    </row>
    <row r="185" spans="2:4" x14ac:dyDescent="0.3">
      <c r="C185" s="153" t="s">
        <v>403</v>
      </c>
      <c r="D185" t="s">
        <v>252</v>
      </c>
    </row>
    <row r="186" spans="2:4" x14ac:dyDescent="0.3">
      <c r="C186" s="153" t="s">
        <v>243</v>
      </c>
      <c r="D186" t="s">
        <v>266</v>
      </c>
    </row>
    <row r="187" spans="2:4" x14ac:dyDescent="0.3">
      <c r="C187" s="153" t="s">
        <v>244</v>
      </c>
    </row>
    <row r="188" spans="2:4" x14ac:dyDescent="0.3">
      <c r="C188" s="153" t="s">
        <v>245</v>
      </c>
    </row>
    <row r="189" spans="2:4" x14ac:dyDescent="0.3">
      <c r="C189" s="153" t="s">
        <v>422</v>
      </c>
    </row>
    <row r="190" spans="2:4" x14ac:dyDescent="0.3">
      <c r="C190" s="153" t="s">
        <v>247</v>
      </c>
    </row>
    <row r="191" spans="2:4" x14ac:dyDescent="0.3">
      <c r="C191" s="153" t="s">
        <v>248</v>
      </c>
    </row>
    <row r="192" spans="2:4" x14ac:dyDescent="0.3">
      <c r="C192" s="153" t="s">
        <v>423</v>
      </c>
    </row>
    <row r="193" spans="3:3" x14ac:dyDescent="0.3">
      <c r="C193" s="153" t="s">
        <v>249</v>
      </c>
    </row>
    <row r="194" spans="3:3" x14ac:dyDescent="0.3">
      <c r="C194" s="153" t="s">
        <v>250</v>
      </c>
    </row>
    <row r="195" spans="3:3" x14ac:dyDescent="0.3">
      <c r="C195" s="153" t="s">
        <v>251</v>
      </c>
    </row>
    <row r="196" spans="3:3" x14ac:dyDescent="0.3">
      <c r="C196" s="153" t="s">
        <v>252</v>
      </c>
    </row>
    <row r="197" spans="3:3" x14ac:dyDescent="0.3">
      <c r="C197" s="153" t="s">
        <v>266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L2"/>
  <sheetViews>
    <sheetView topLeftCell="CO1" workbookViewId="0">
      <selection activeCell="CV1" sqref="CV1"/>
    </sheetView>
  </sheetViews>
  <sheetFormatPr defaultRowHeight="14.4" x14ac:dyDescent="0.3"/>
  <cols>
    <col min="15" max="15" width="17" style="149" bestFit="1" customWidth="1"/>
    <col min="20" max="20" width="9.109375" style="149"/>
    <col min="25" max="25" width="9.109375" style="149"/>
    <col min="68" max="68" width="15.6640625" style="149" bestFit="1" customWidth="1"/>
    <col min="69" max="69" width="15.44140625" style="149" bestFit="1" customWidth="1"/>
    <col min="70" max="70" width="11.44140625" bestFit="1" customWidth="1"/>
    <col min="71" max="71" width="16.109375" bestFit="1" customWidth="1"/>
    <col min="72" max="72" width="14.109375" bestFit="1" customWidth="1"/>
    <col min="73" max="73" width="16.109375" bestFit="1" customWidth="1"/>
    <col min="74" max="74" width="13.33203125" bestFit="1" customWidth="1"/>
    <col min="75" max="75" width="17.33203125" bestFit="1" customWidth="1"/>
    <col min="76" max="76" width="14.6640625" bestFit="1" customWidth="1"/>
    <col min="77" max="77" width="13.109375" bestFit="1" customWidth="1"/>
    <col min="78" max="78" width="15.5546875" bestFit="1" customWidth="1"/>
    <col min="79" max="79" width="13.88671875" bestFit="1" customWidth="1"/>
    <col min="80" max="80" width="11.44140625" bestFit="1" customWidth="1"/>
    <col min="81" max="81" width="14.88671875" bestFit="1" customWidth="1"/>
    <col min="82" max="82" width="16.6640625" bestFit="1" customWidth="1"/>
    <col min="83" max="83" width="16.109375" bestFit="1" customWidth="1"/>
    <col min="84" max="84" width="15.5546875" bestFit="1" customWidth="1"/>
    <col min="85" max="85" width="16.109375" bestFit="1" customWidth="1"/>
    <col min="86" max="87" width="14.33203125" bestFit="1" customWidth="1"/>
    <col min="88" max="88" width="16.109375" bestFit="1" customWidth="1"/>
    <col min="89" max="89" width="14.88671875" bestFit="1" customWidth="1"/>
    <col min="90" max="90" width="14.6640625" bestFit="1" customWidth="1"/>
    <col min="91" max="91" width="13.33203125" bestFit="1" customWidth="1"/>
    <col min="92" max="92" width="15.44140625" bestFit="1" customWidth="1"/>
    <col min="93" max="93" width="11.88671875" bestFit="1" customWidth="1"/>
    <col min="94" max="94" width="14.5546875" bestFit="1" customWidth="1"/>
    <col min="95" max="95" width="18.109375" bestFit="1" customWidth="1"/>
    <col min="96" max="96" width="12.109375" bestFit="1" customWidth="1"/>
    <col min="97" max="97" width="14" bestFit="1" customWidth="1"/>
    <col min="98" max="98" width="14.33203125" bestFit="1" customWidth="1"/>
    <col min="99" max="99" width="16.44140625" bestFit="1" customWidth="1"/>
    <col min="100" max="100" width="12.6640625" bestFit="1" customWidth="1"/>
    <col min="101" max="101" width="13.44140625" bestFit="1" customWidth="1"/>
    <col min="102" max="102" width="14.5546875" bestFit="1" customWidth="1"/>
    <col min="103" max="103" width="15.109375" bestFit="1" customWidth="1"/>
    <col min="104" max="104" width="13.5546875" bestFit="1" customWidth="1"/>
    <col min="105" max="105" width="14" bestFit="1" customWidth="1"/>
    <col min="106" max="106" width="13.6640625" bestFit="1" customWidth="1"/>
  </cols>
  <sheetData>
    <row r="1" spans="1:116" x14ac:dyDescent="0.3">
      <c r="A1" t="s">
        <v>290</v>
      </c>
      <c r="B1" t="s">
        <v>291</v>
      </c>
      <c r="C1" t="s">
        <v>292</v>
      </c>
      <c r="D1" t="s">
        <v>293</v>
      </c>
      <c r="E1" t="s">
        <v>296</v>
      </c>
      <c r="F1" t="s">
        <v>294</v>
      </c>
      <c r="G1" t="s">
        <v>295</v>
      </c>
      <c r="H1" t="s">
        <v>297</v>
      </c>
      <c r="I1" t="s">
        <v>298</v>
      </c>
      <c r="J1" t="s">
        <v>299</v>
      </c>
      <c r="K1" t="s">
        <v>300</v>
      </c>
      <c r="L1" t="s">
        <v>301</v>
      </c>
      <c r="M1" t="s">
        <v>305</v>
      </c>
      <c r="N1" t="s">
        <v>306</v>
      </c>
      <c r="O1" s="149" t="s">
        <v>307</v>
      </c>
      <c r="P1" t="s">
        <v>308</v>
      </c>
      <c r="Q1" t="s">
        <v>309</v>
      </c>
      <c r="R1" t="s">
        <v>310</v>
      </c>
      <c r="S1" t="s">
        <v>311</v>
      </c>
      <c r="T1" s="149" t="s">
        <v>312</v>
      </c>
      <c r="U1" t="s">
        <v>314</v>
      </c>
      <c r="V1" t="s">
        <v>315</v>
      </c>
      <c r="W1" t="s">
        <v>316</v>
      </c>
      <c r="Y1" s="149" t="s">
        <v>317</v>
      </c>
      <c r="Z1" t="s">
        <v>318</v>
      </c>
      <c r="AA1" t="s">
        <v>313</v>
      </c>
      <c r="AB1" t="s">
        <v>319</v>
      </c>
      <c r="AC1" t="s">
        <v>320</v>
      </c>
      <c r="AD1" t="s">
        <v>321</v>
      </c>
      <c r="AE1" t="s">
        <v>322</v>
      </c>
      <c r="AF1" t="s">
        <v>323</v>
      </c>
      <c r="AG1" t="s">
        <v>324</v>
      </c>
      <c r="AH1" t="s">
        <v>325</v>
      </c>
      <c r="AI1" t="s">
        <v>326</v>
      </c>
      <c r="AJ1" t="s">
        <v>327</v>
      </c>
      <c r="AK1" t="s">
        <v>328</v>
      </c>
      <c r="AL1" t="s">
        <v>329</v>
      </c>
      <c r="AM1" t="s">
        <v>330</v>
      </c>
      <c r="AN1" t="s">
        <v>331</v>
      </c>
      <c r="AO1" t="s">
        <v>332</v>
      </c>
      <c r="AP1" t="s">
        <v>333</v>
      </c>
      <c r="AQ1" t="s">
        <v>334</v>
      </c>
      <c r="AR1" t="s">
        <v>336</v>
      </c>
      <c r="AS1" t="s">
        <v>335</v>
      </c>
      <c r="AT1" t="s">
        <v>337</v>
      </c>
      <c r="AU1" t="s">
        <v>338</v>
      </c>
      <c r="AV1" t="s">
        <v>339</v>
      </c>
      <c r="AW1" t="s">
        <v>340</v>
      </c>
      <c r="AX1" t="s">
        <v>341</v>
      </c>
      <c r="AY1" t="s">
        <v>342</v>
      </c>
      <c r="AZ1" t="s">
        <v>343</v>
      </c>
      <c r="BA1" t="s">
        <v>344</v>
      </c>
      <c r="BB1" t="s">
        <v>345</v>
      </c>
      <c r="BC1" t="s">
        <v>346</v>
      </c>
      <c r="BD1" t="s">
        <v>347</v>
      </c>
      <c r="BE1" t="s">
        <v>348</v>
      </c>
      <c r="BF1" t="s">
        <v>349</v>
      </c>
      <c r="BG1" t="s">
        <v>350</v>
      </c>
      <c r="BH1" t="s">
        <v>351</v>
      </c>
      <c r="BI1" t="s">
        <v>352</v>
      </c>
      <c r="BJ1" t="s">
        <v>353</v>
      </c>
      <c r="BK1" t="s">
        <v>354</v>
      </c>
      <c r="BL1" t="s">
        <v>355</v>
      </c>
      <c r="BM1" t="s">
        <v>356</v>
      </c>
      <c r="BN1" t="s">
        <v>357</v>
      </c>
      <c r="BO1" t="s">
        <v>358</v>
      </c>
      <c r="BP1" s="156" t="s">
        <v>449</v>
      </c>
      <c r="BQ1" s="156" t="s">
        <v>450</v>
      </c>
      <c r="BR1" t="s">
        <v>359</v>
      </c>
      <c r="BS1" t="s">
        <v>360</v>
      </c>
      <c r="BT1" t="s">
        <v>361</v>
      </c>
      <c r="BU1" t="s">
        <v>362</v>
      </c>
      <c r="BV1" s="156" t="s">
        <v>451</v>
      </c>
      <c r="BW1" t="s">
        <v>363</v>
      </c>
      <c r="BX1" t="s">
        <v>364</v>
      </c>
      <c r="BY1" t="s">
        <v>365</v>
      </c>
      <c r="BZ1" t="s">
        <v>366</v>
      </c>
      <c r="CA1" t="s">
        <v>367</v>
      </c>
      <c r="CB1" t="s">
        <v>368</v>
      </c>
      <c r="CC1" t="s">
        <v>369</v>
      </c>
      <c r="CD1" t="s">
        <v>370</v>
      </c>
      <c r="CE1" t="s">
        <v>371</v>
      </c>
      <c r="CF1" t="s">
        <v>372</v>
      </c>
      <c r="CG1" t="s">
        <v>373</v>
      </c>
      <c r="CH1" t="s">
        <v>374</v>
      </c>
      <c r="CI1" t="s">
        <v>375</v>
      </c>
      <c r="CJ1" t="s">
        <v>376</v>
      </c>
      <c r="CK1" s="156" t="s">
        <v>452</v>
      </c>
      <c r="CL1" t="s">
        <v>377</v>
      </c>
      <c r="CM1" t="s">
        <v>378</v>
      </c>
      <c r="CN1" t="s">
        <v>379</v>
      </c>
      <c r="CO1" t="s">
        <v>380</v>
      </c>
      <c r="CP1" t="s">
        <v>381</v>
      </c>
      <c r="CQ1" t="s">
        <v>382</v>
      </c>
      <c r="CR1" t="s">
        <v>383</v>
      </c>
      <c r="CS1" t="s">
        <v>384</v>
      </c>
      <c r="CT1" t="s">
        <v>385</v>
      </c>
      <c r="CU1" t="s">
        <v>386</v>
      </c>
      <c r="CV1" s="156" t="s">
        <v>453</v>
      </c>
      <c r="CW1" t="s">
        <v>387</v>
      </c>
      <c r="CX1" t="s">
        <v>388</v>
      </c>
      <c r="CY1" s="156" t="s">
        <v>454</v>
      </c>
      <c r="CZ1" s="156" t="s">
        <v>455</v>
      </c>
      <c r="DA1" t="s">
        <v>389</v>
      </c>
      <c r="DB1" t="s">
        <v>390</v>
      </c>
      <c r="DC1" t="s">
        <v>391</v>
      </c>
      <c r="DD1" t="s">
        <v>392</v>
      </c>
      <c r="DE1" t="s">
        <v>393</v>
      </c>
      <c r="DF1" t="s">
        <v>394</v>
      </c>
      <c r="DG1" t="s">
        <v>399</v>
      </c>
      <c r="DH1" t="s">
        <v>395</v>
      </c>
      <c r="DI1" t="s">
        <v>396</v>
      </c>
      <c r="DJ1" t="s">
        <v>397</v>
      </c>
      <c r="DK1" t="s">
        <v>398</v>
      </c>
      <c r="DL1" t="s">
        <v>400</v>
      </c>
    </row>
    <row r="2" spans="1:116" x14ac:dyDescent="0.3">
      <c r="A2" s="123">
        <f>'2-1 Homeless Participation'!D3</f>
        <v>0</v>
      </c>
      <c r="B2" s="123">
        <f>'2-1 Homeless Participation'!D4</f>
        <v>0</v>
      </c>
      <c r="C2">
        <f>'2-1 Homeless Participation'!F7</f>
        <v>0</v>
      </c>
      <c r="D2" s="125">
        <f>'2-1 Homeless Participation'!F8</f>
        <v>0</v>
      </c>
      <c r="E2" s="125">
        <f>'2-1 Homeless Participation'!H8</f>
        <v>0</v>
      </c>
      <c r="F2">
        <f>'2-1 Homeless Participation'!C9</f>
        <v>0</v>
      </c>
      <c r="G2" s="124">
        <f>'2-1 Homeless Participation'!A12</f>
        <v>0</v>
      </c>
      <c r="H2">
        <f>'2-1 Homeless Participation'!F14</f>
        <v>0</v>
      </c>
      <c r="I2" s="125">
        <f>'2-1 Homeless Participation'!F15</f>
        <v>0</v>
      </c>
      <c r="J2" s="125">
        <f>'2-1 Homeless Participation'!H15</f>
        <v>0</v>
      </c>
      <c r="K2">
        <f>'2-1 Homeless Participation'!C16</f>
        <v>0</v>
      </c>
      <c r="L2" s="124">
        <f>'2-1 Homeless Participation'!A18</f>
        <v>0</v>
      </c>
      <c r="M2">
        <f>'2-2 Org Experience'!A23</f>
        <v>0</v>
      </c>
      <c r="N2" s="126">
        <f>'2-3 Prior Expenditures'!D7</f>
        <v>0</v>
      </c>
      <c r="O2" s="150">
        <f>'2-3 Prior Expenditures'!D8</f>
        <v>0</v>
      </c>
      <c r="P2" s="127">
        <f>'2-3 Prior Expenditures'!D9</f>
        <v>0</v>
      </c>
      <c r="Q2" s="127">
        <f>'2-3 Prior Expenditures'!D10</f>
        <v>0</v>
      </c>
      <c r="R2" s="127">
        <f>'2-3 Prior Expenditures'!D12</f>
        <v>0</v>
      </c>
      <c r="S2" s="126">
        <f>'2-3 Prior Expenditures'!G7</f>
        <v>0</v>
      </c>
      <c r="T2" s="150">
        <f>'2-3 Prior Expenditures'!G8</f>
        <v>0</v>
      </c>
      <c r="U2" s="127">
        <f>'2-3 Prior Expenditures'!G9</f>
        <v>0</v>
      </c>
      <c r="V2" s="127">
        <f>'2-3 Prior Expenditures'!G10</f>
        <v>0</v>
      </c>
      <c r="W2" s="127">
        <f>'2-3 Prior Expenditures'!G12</f>
        <v>0</v>
      </c>
      <c r="X2" s="126">
        <f>'2-3 Prior Expenditures'!J7</f>
        <v>0</v>
      </c>
      <c r="Y2" s="150">
        <f>'2-3 Prior Expenditures'!J8</f>
        <v>0</v>
      </c>
      <c r="Z2" s="127">
        <f>'2-3 Prior Expenditures'!J9</f>
        <v>0</v>
      </c>
      <c r="AA2" s="127">
        <f>'2-3 Prior Expenditures'!J10</f>
        <v>0</v>
      </c>
      <c r="AB2" s="127">
        <f>'2-3 Prior Expenditures'!J11</f>
        <v>0</v>
      </c>
      <c r="AC2" s="127">
        <f>'2-3 Prior Expenditures'!J12</f>
        <v>0</v>
      </c>
      <c r="AD2" s="126">
        <f>'2-3 Prior Expenditures'!A17</f>
        <v>0</v>
      </c>
      <c r="AE2">
        <f>'2-4 Previous ESG Outcome'!A7</f>
        <v>0</v>
      </c>
      <c r="AF2">
        <f>'2-4 Previous ESG Outcome'!K7</f>
        <v>0</v>
      </c>
      <c r="AG2">
        <f>'2-4 Previous ESG Outcome'!A8</f>
        <v>0</v>
      </c>
      <c r="AH2">
        <f>'2-4 Previous ESG Outcome'!K8</f>
        <v>0</v>
      </c>
      <c r="AI2">
        <f>'2-4 Previous ESG Outcome'!A9</f>
        <v>0</v>
      </c>
      <c r="AJ2">
        <f>'2-4 Previous ESG Outcome'!K9</f>
        <v>0</v>
      </c>
      <c r="AK2">
        <f>'2-4 Previous ESG Outcome'!A10</f>
        <v>0</v>
      </c>
      <c r="AL2">
        <f>'2-4 Previous ESG Outcome'!K10</f>
        <v>0</v>
      </c>
      <c r="AM2">
        <f>'2-4 Previous ESG Outcome'!D13</f>
        <v>0</v>
      </c>
      <c r="AN2">
        <f>'2-4 Previous ESG Outcome'!G13</f>
        <v>0</v>
      </c>
      <c r="AO2">
        <f>'2-4 Previous ESG Outcome'!J13</f>
        <v>0</v>
      </c>
      <c r="AP2" s="128">
        <f>'2-4 Previous ESG Outcome'!D16</f>
        <v>0</v>
      </c>
      <c r="AQ2" s="128">
        <f>'2-4 Previous ESG Outcome'!E16</f>
        <v>0</v>
      </c>
      <c r="AR2" s="128">
        <f>'2-4 Previous ESG Outcome'!G16</f>
        <v>0</v>
      </c>
      <c r="AS2" s="128">
        <f>'2-4 Previous ESG Outcome'!H16</f>
        <v>0</v>
      </c>
      <c r="AT2" s="128">
        <f>'2-4 Previous ESG Outcome'!J16</f>
        <v>0</v>
      </c>
      <c r="AU2" s="128">
        <f>'2-4 Previous ESG Outcome'!K16</f>
        <v>0</v>
      </c>
      <c r="AV2" s="128">
        <f>'2-4 Previous ESG Outcome'!D20</f>
        <v>0</v>
      </c>
      <c r="AW2" s="128">
        <f>'2-4 Previous ESG Outcome'!E20</f>
        <v>0</v>
      </c>
      <c r="AX2" s="128">
        <f>'2-4 Previous ESG Outcome'!G20</f>
        <v>0</v>
      </c>
      <c r="AY2" s="128">
        <f>'2-4 Previous ESG Outcome'!H20</f>
        <v>0</v>
      </c>
      <c r="AZ2" s="128">
        <f>'2-4 Previous ESG Outcome'!J20</f>
        <v>0</v>
      </c>
      <c r="BA2" s="128">
        <f>'2-4 Previous ESG Outcome'!K20</f>
        <v>0</v>
      </c>
      <c r="BB2" s="128">
        <f>'2-4 Previous ESG Outcome'!D24</f>
        <v>0</v>
      </c>
      <c r="BC2" s="128">
        <f>'2-4 Previous ESG Outcome'!E24</f>
        <v>0</v>
      </c>
      <c r="BD2" s="128">
        <f>'2-4 Previous ESG Outcome'!G24</f>
        <v>0</v>
      </c>
      <c r="BE2" s="128">
        <f>'2-4 Previous ESG Outcome'!H24</f>
        <v>0</v>
      </c>
      <c r="BF2" s="128">
        <f>'2-4 Previous ESG Outcome'!J24</f>
        <v>0</v>
      </c>
      <c r="BG2" s="128">
        <f>'2-4 Previous ESG Outcome'!K24</f>
        <v>0</v>
      </c>
      <c r="BH2" s="128">
        <f>'2-4 Previous ESG Outcome'!D28</f>
        <v>0</v>
      </c>
      <c r="BI2" s="128">
        <f>'2-4 Previous ESG Outcome'!E28</f>
        <v>0</v>
      </c>
      <c r="BJ2" s="128">
        <f>'2-4 Previous ESG Outcome'!G28</f>
        <v>0</v>
      </c>
      <c r="BK2" s="128">
        <f>'2-4 Previous ESG Outcome'!H28</f>
        <v>0</v>
      </c>
      <c r="BL2" s="128">
        <f>'2-4 Previous ESG Outcome'!J28</f>
        <v>0</v>
      </c>
      <c r="BM2" s="128">
        <f>'2-4 Previous ESG Outcome'!K28</f>
        <v>0</v>
      </c>
      <c r="BN2">
        <f>'2-4 Previous ESG Outcome'!A32</f>
        <v>0</v>
      </c>
      <c r="BO2">
        <f>'2-5 Monitoring Results'!A16</f>
        <v>0</v>
      </c>
      <c r="BP2" s="149">
        <f>'2-6 Priority Communities'!A7</f>
        <v>0</v>
      </c>
      <c r="BQ2" s="149">
        <f>'2-6 Priority Communities'!A8</f>
        <v>0</v>
      </c>
      <c r="BR2">
        <f>'2-6 Priority Communities'!A9</f>
        <v>0</v>
      </c>
      <c r="BS2">
        <f>'2-6 Priority Communities'!A10</f>
        <v>0</v>
      </c>
      <c r="BT2">
        <f>'2-6 Priority Communities'!A11</f>
        <v>0</v>
      </c>
      <c r="BU2">
        <f>'2-6 Priority Communities'!A12</f>
        <v>0</v>
      </c>
      <c r="BV2">
        <f>'2-6 Priority Communities'!A13</f>
        <v>0</v>
      </c>
      <c r="BW2">
        <f>'2-6 Priority Communities'!A14</f>
        <v>0</v>
      </c>
      <c r="BX2">
        <f>'2-6 Priority Communities'!A15</f>
        <v>0</v>
      </c>
      <c r="BY2">
        <f>'2-6 Priority Communities'!A16</f>
        <v>0</v>
      </c>
      <c r="BZ2">
        <f>'2-6 Priority Communities'!A17</f>
        <v>0</v>
      </c>
      <c r="CA2">
        <f>'2-6 Priority Communities'!A18</f>
        <v>0</v>
      </c>
      <c r="CB2">
        <f>'2-6 Priority Communities'!A19</f>
        <v>0</v>
      </c>
      <c r="CC2">
        <f>'2-6 Priority Communities'!D7</f>
        <v>0</v>
      </c>
      <c r="CD2">
        <f>'2-6 Priority Communities'!D8</f>
        <v>0</v>
      </c>
      <c r="CE2">
        <f>'2-6 Priority Communities'!D9</f>
        <v>0</v>
      </c>
      <c r="CF2">
        <f>'2-6 Priority Communities'!D10</f>
        <v>0</v>
      </c>
      <c r="CG2">
        <f>'2-6 Priority Communities'!D11</f>
        <v>0</v>
      </c>
      <c r="CH2">
        <f>'2-6 Priority Communities'!D12</f>
        <v>0</v>
      </c>
      <c r="CI2">
        <f>'2-6 Priority Communities'!D13</f>
        <v>0</v>
      </c>
      <c r="CJ2">
        <f>'2-6 Priority Communities'!D14</f>
        <v>0</v>
      </c>
      <c r="CK2">
        <f>'2-6 Priority Communities'!D15</f>
        <v>0</v>
      </c>
      <c r="CL2">
        <f>'2-6 Priority Communities'!D16</f>
        <v>0</v>
      </c>
      <c r="CM2">
        <f>'2-6 Priority Communities'!D17</f>
        <v>0</v>
      </c>
      <c r="CN2">
        <f>'2-6 Priority Communities'!D18</f>
        <v>0</v>
      </c>
      <c r="CO2">
        <f>'2-6 Priority Communities'!D19</f>
        <v>0</v>
      </c>
      <c r="CP2">
        <f>'2-6 Priority Communities'!G7</f>
        <v>0</v>
      </c>
      <c r="CQ2">
        <f>'2-6 Priority Communities'!G8</f>
        <v>0</v>
      </c>
      <c r="CR2">
        <f>'2-6 Priority Communities'!G9</f>
        <v>0</v>
      </c>
      <c r="CS2">
        <f>'2-6 Priority Communities'!G10</f>
        <v>0</v>
      </c>
      <c r="CT2">
        <f>'2-6 Priority Communities'!G11</f>
        <v>0</v>
      </c>
      <c r="CU2">
        <f>'2-6 Priority Communities'!G12</f>
        <v>0</v>
      </c>
      <c r="CV2">
        <f>'2-6 Priority Communities'!G13</f>
        <v>0</v>
      </c>
      <c r="CW2">
        <f>'2-6 Priority Communities'!G14</f>
        <v>0</v>
      </c>
      <c r="CX2">
        <f>'2-6 Priority Communities'!G15</f>
        <v>0</v>
      </c>
      <c r="CY2">
        <f>'2-6 Priority Communities'!G16</f>
        <v>0</v>
      </c>
      <c r="CZ2">
        <f>'2-6 Priority Communities'!G17</f>
        <v>0</v>
      </c>
      <c r="DA2">
        <f>'2-6 Priority Communities'!G18</f>
        <v>0</v>
      </c>
      <c r="DB2">
        <f>'2-6 Priority Communities'!G19</f>
        <v>0</v>
      </c>
      <c r="DC2">
        <f>'2-6 Priority Communities'!A23</f>
        <v>0</v>
      </c>
      <c r="DD2">
        <f>'2-7 Unserved Areas'!A27</f>
        <v>0</v>
      </c>
      <c r="DE2">
        <f>'2-8 Checklist and Score'!G6</f>
        <v>0</v>
      </c>
      <c r="DF2">
        <f>'2-8 Checklist and Score'!G8</f>
        <v>0</v>
      </c>
      <c r="DG2">
        <f>'2-8 Checklist and Score'!G9</f>
        <v>0</v>
      </c>
      <c r="DH2">
        <f>'2-8 Checklist and Score'!G10</f>
        <v>0</v>
      </c>
      <c r="DI2">
        <f>'2-8 Checklist and Score'!G11</f>
        <v>0</v>
      </c>
      <c r="DJ2">
        <f>'2-8 Checklist and Score'!G12</f>
        <v>0</v>
      </c>
      <c r="DK2">
        <f>'2-8 Checklist and Score'!G13</f>
        <v>0</v>
      </c>
      <c r="DL2">
        <f>'2-8 Checklist and Score'!G14</f>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workbookViewId="0">
      <selection activeCell="K19" sqref="K19"/>
    </sheetView>
  </sheetViews>
  <sheetFormatPr defaultRowHeight="14.4" x14ac:dyDescent="0.3"/>
  <sheetData>
    <row r="1" spans="1:4" x14ac:dyDescent="0.3">
      <c r="A1" t="s">
        <v>302</v>
      </c>
      <c r="B1" t="s">
        <v>269</v>
      </c>
      <c r="C1" t="s">
        <v>303</v>
      </c>
      <c r="D1" t="s">
        <v>304</v>
      </c>
    </row>
    <row r="2" spans="1:4" x14ac:dyDescent="0.3">
      <c r="A2">
        <f>'2-2 Org Experience'!B7</f>
        <v>0</v>
      </c>
      <c r="B2">
        <f>'2-2 Org Experience'!G7</f>
        <v>0</v>
      </c>
      <c r="C2">
        <f>'2-2 Org Experience'!H7</f>
        <v>0</v>
      </c>
      <c r="D2">
        <f>'2-2 Org Experience'!I7</f>
        <v>0</v>
      </c>
    </row>
    <row r="3" spans="1:4" x14ac:dyDescent="0.3">
      <c r="A3">
        <f>'2-2 Org Experience'!B8</f>
        <v>0</v>
      </c>
      <c r="B3">
        <f>'2-2 Org Experience'!G8</f>
        <v>0</v>
      </c>
      <c r="C3">
        <f>'2-2 Org Experience'!H8</f>
        <v>0</v>
      </c>
      <c r="D3">
        <f>'2-2 Org Experience'!I8</f>
        <v>0</v>
      </c>
    </row>
    <row r="4" spans="1:4" x14ac:dyDescent="0.3">
      <c r="A4">
        <f>'2-2 Org Experience'!B9</f>
        <v>0</v>
      </c>
      <c r="B4">
        <f>'2-2 Org Experience'!G9</f>
        <v>0</v>
      </c>
      <c r="C4">
        <f>'2-2 Org Experience'!H9</f>
        <v>0</v>
      </c>
      <c r="D4">
        <f>'2-2 Org Experience'!I9</f>
        <v>0</v>
      </c>
    </row>
    <row r="5" spans="1:4" x14ac:dyDescent="0.3">
      <c r="A5">
        <f>'2-2 Org Experience'!B10</f>
        <v>0</v>
      </c>
      <c r="B5">
        <f>'2-2 Org Experience'!G10</f>
        <v>0</v>
      </c>
      <c r="C5">
        <f>'2-2 Org Experience'!H10</f>
        <v>0</v>
      </c>
      <c r="D5">
        <f>'2-2 Org Experience'!I10</f>
        <v>0</v>
      </c>
    </row>
    <row r="6" spans="1:4" x14ac:dyDescent="0.3">
      <c r="A6">
        <f>'2-2 Org Experience'!B11</f>
        <v>0</v>
      </c>
      <c r="B6">
        <f>'2-2 Org Experience'!G11</f>
        <v>0</v>
      </c>
      <c r="C6">
        <f>'2-2 Org Experience'!H11</f>
        <v>0</v>
      </c>
      <c r="D6">
        <f>'2-2 Org Experience'!I11</f>
        <v>0</v>
      </c>
    </row>
    <row r="7" spans="1:4" x14ac:dyDescent="0.3">
      <c r="A7">
        <f>'2-2 Org Experience'!B12</f>
        <v>0</v>
      </c>
      <c r="B7">
        <f>'2-2 Org Experience'!G12</f>
        <v>0</v>
      </c>
      <c r="C7">
        <f>'2-2 Org Experience'!H12</f>
        <v>0</v>
      </c>
      <c r="D7">
        <f>'2-2 Org Experience'!I12</f>
        <v>0</v>
      </c>
    </row>
    <row r="8" spans="1:4" x14ac:dyDescent="0.3">
      <c r="A8">
        <f>'2-2 Org Experience'!B13</f>
        <v>0</v>
      </c>
      <c r="B8">
        <f>'2-2 Org Experience'!G13</f>
        <v>0</v>
      </c>
      <c r="C8">
        <f>'2-2 Org Experience'!H13</f>
        <v>0</v>
      </c>
      <c r="D8">
        <f>'2-2 Org Experience'!I13</f>
        <v>0</v>
      </c>
    </row>
    <row r="9" spans="1:4" x14ac:dyDescent="0.3">
      <c r="A9">
        <f>'2-2 Org Experience'!B14</f>
        <v>0</v>
      </c>
      <c r="B9">
        <f>'2-2 Org Experience'!G14</f>
        <v>0</v>
      </c>
      <c r="C9">
        <f>'2-2 Org Experience'!H14</f>
        <v>0</v>
      </c>
      <c r="D9">
        <f>'2-2 Org Experience'!I14</f>
        <v>0</v>
      </c>
    </row>
    <row r="10" spans="1:4" x14ac:dyDescent="0.3">
      <c r="A10">
        <f>'2-2 Org Experience'!B15</f>
        <v>0</v>
      </c>
      <c r="B10">
        <f>'2-2 Org Experience'!G15</f>
        <v>0</v>
      </c>
      <c r="C10">
        <f>'2-2 Org Experience'!H15</f>
        <v>0</v>
      </c>
      <c r="D10">
        <f>'2-2 Org Experience'!I15</f>
        <v>0</v>
      </c>
    </row>
    <row r="11" spans="1:4" x14ac:dyDescent="0.3">
      <c r="A11">
        <f>'2-2 Org Experience'!B16</f>
        <v>0</v>
      </c>
      <c r="B11">
        <f>'2-2 Org Experience'!G16</f>
        <v>0</v>
      </c>
      <c r="C11">
        <f>'2-2 Org Experience'!H16</f>
        <v>0</v>
      </c>
      <c r="D11">
        <f>'2-2 Org Experience'!I16</f>
        <v>0</v>
      </c>
    </row>
    <row r="12" spans="1:4" x14ac:dyDescent="0.3">
      <c r="A12">
        <f>'2-2 Org Experience'!B17</f>
        <v>0</v>
      </c>
      <c r="B12">
        <f>'2-2 Org Experience'!G17</f>
        <v>0</v>
      </c>
      <c r="C12">
        <f>'2-2 Org Experience'!H17</f>
        <v>0</v>
      </c>
      <c r="D12">
        <f>'2-2 Org Experience'!I17</f>
        <v>0</v>
      </c>
    </row>
    <row r="13" spans="1:4" x14ac:dyDescent="0.3">
      <c r="A13">
        <f>'2-2 Org Experience'!B18</f>
        <v>0</v>
      </c>
      <c r="B13">
        <f>'2-2 Org Experience'!G18</f>
        <v>0</v>
      </c>
      <c r="C13">
        <f>'2-2 Org Experience'!H18</f>
        <v>0</v>
      </c>
      <c r="D13">
        <f>'2-2 Org Experience'!I18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F22" sqref="F22"/>
    </sheetView>
  </sheetViews>
  <sheetFormatPr defaultRowHeight="14.4" x14ac:dyDescent="0.3"/>
  <cols>
    <col min="1" max="1" width="13.5546875" customWidth="1"/>
    <col min="2" max="2" width="16.44140625" customWidth="1"/>
  </cols>
  <sheetData>
    <row r="1" spans="1:2" x14ac:dyDescent="0.3">
      <c r="A1" t="s">
        <v>424</v>
      </c>
      <c r="B1" t="s">
        <v>425</v>
      </c>
    </row>
    <row r="2" spans="1:2" x14ac:dyDescent="0.3">
      <c r="A2">
        <f>'2-7 Unserved Areas'!D8</f>
        <v>0</v>
      </c>
      <c r="B2">
        <f>'2-7 Unserved Areas'!I8</f>
        <v>0</v>
      </c>
    </row>
    <row r="3" spans="1:2" x14ac:dyDescent="0.3">
      <c r="A3">
        <f>'2-7 Unserved Areas'!D9</f>
        <v>0</v>
      </c>
      <c r="B3">
        <f>'2-7 Unserved Areas'!I9</f>
        <v>0</v>
      </c>
    </row>
    <row r="4" spans="1:2" x14ac:dyDescent="0.3">
      <c r="A4">
        <f>'2-7 Unserved Areas'!D10</f>
        <v>0</v>
      </c>
      <c r="B4">
        <f>'2-7 Unserved Areas'!I10</f>
        <v>0</v>
      </c>
    </row>
    <row r="5" spans="1:2" x14ac:dyDescent="0.3">
      <c r="A5">
        <f>'2-7 Unserved Areas'!D11</f>
        <v>0</v>
      </c>
      <c r="B5">
        <f>'2-7 Unserved Areas'!I11</f>
        <v>0</v>
      </c>
    </row>
    <row r="6" spans="1:2" x14ac:dyDescent="0.3">
      <c r="A6">
        <f>'2-7 Unserved Areas'!D12</f>
        <v>0</v>
      </c>
      <c r="B6">
        <f>'2-7 Unserved Areas'!I12</f>
        <v>0</v>
      </c>
    </row>
    <row r="7" spans="1:2" x14ac:dyDescent="0.3">
      <c r="A7">
        <f>'2-7 Unserved Areas'!D13</f>
        <v>0</v>
      </c>
      <c r="B7">
        <f>'2-7 Unserved Areas'!I13</f>
        <v>0</v>
      </c>
    </row>
    <row r="8" spans="1:2" x14ac:dyDescent="0.3">
      <c r="A8">
        <f>'2-7 Unserved Areas'!D14</f>
        <v>0</v>
      </c>
      <c r="B8">
        <f>'2-7 Unserved Areas'!I14</f>
        <v>0</v>
      </c>
    </row>
    <row r="9" spans="1:2" x14ac:dyDescent="0.3">
      <c r="A9">
        <f>'2-7 Unserved Areas'!D15</f>
        <v>0</v>
      </c>
      <c r="B9">
        <f>'2-7 Unserved Areas'!I15</f>
        <v>0</v>
      </c>
    </row>
    <row r="10" spans="1:2" x14ac:dyDescent="0.3">
      <c r="A10">
        <f>'2-7 Unserved Areas'!D16</f>
        <v>0</v>
      </c>
      <c r="B10">
        <f>'2-7 Unserved Areas'!I16</f>
        <v>0</v>
      </c>
    </row>
    <row r="11" spans="1:2" x14ac:dyDescent="0.3">
      <c r="A11">
        <f>'2-7 Unserved Areas'!D17</f>
        <v>0</v>
      </c>
      <c r="B11">
        <f>'2-7 Unserved Areas'!I17</f>
        <v>0</v>
      </c>
    </row>
    <row r="12" spans="1:2" x14ac:dyDescent="0.3">
      <c r="A12">
        <f>'2-7 Unserved Areas'!D18</f>
        <v>0</v>
      </c>
      <c r="B12">
        <f>'2-7 Unserved Areas'!I18</f>
        <v>0</v>
      </c>
    </row>
    <row r="13" spans="1:2" x14ac:dyDescent="0.3">
      <c r="A13">
        <f>'2-7 Unserved Areas'!D19</f>
        <v>0</v>
      </c>
      <c r="B13">
        <f>'2-7 Unserved Areas'!I19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9"/>
  <sheetViews>
    <sheetView showGridLines="0" tabSelected="1" showWhiteSpace="0" view="pageLayout" zoomScaleNormal="100" workbookViewId="0">
      <selection activeCell="D3" sqref="D3:I3"/>
    </sheetView>
  </sheetViews>
  <sheetFormatPr defaultColWidth="0" defaultRowHeight="0" customHeight="1" zeroHeight="1" x14ac:dyDescent="0.3"/>
  <cols>
    <col min="1" max="1" width="6.5546875" style="1" customWidth="1"/>
    <col min="2" max="2" width="11.44140625" style="1" customWidth="1"/>
    <col min="3" max="3" width="12.44140625" style="1" customWidth="1"/>
    <col min="4" max="4" width="7.88671875" style="1" customWidth="1"/>
    <col min="5" max="5" width="10.6640625" style="1" customWidth="1"/>
    <col min="6" max="6" width="10.5546875" style="1" customWidth="1"/>
    <col min="7" max="7" width="9.109375" style="1" customWidth="1"/>
    <col min="8" max="8" width="10.5546875" style="1" customWidth="1"/>
    <col min="9" max="9" width="18.109375" style="1" customWidth="1"/>
    <col min="10" max="10" width="1.88671875" style="28" customWidth="1"/>
    <col min="11" max="16384" width="9.109375" style="28" hidden="1"/>
  </cols>
  <sheetData>
    <row r="1" spans="1:10" ht="14.4" x14ac:dyDescent="0.3"/>
    <row r="2" spans="1:10" ht="15.6" x14ac:dyDescent="0.3">
      <c r="A2" s="170" t="s">
        <v>37</v>
      </c>
      <c r="B2" s="171"/>
      <c r="C2" s="171"/>
      <c r="D2" s="171"/>
      <c r="E2" s="171"/>
      <c r="F2" s="171"/>
      <c r="G2" s="171"/>
      <c r="H2" s="171"/>
      <c r="I2" s="171"/>
      <c r="J2" s="31"/>
    </row>
    <row r="3" spans="1:10" ht="14.4" x14ac:dyDescent="0.3">
      <c r="A3" s="43" t="s">
        <v>264</v>
      </c>
      <c r="B3" s="41"/>
      <c r="C3" s="42"/>
      <c r="D3" s="185"/>
      <c r="E3" s="186"/>
      <c r="F3" s="186"/>
      <c r="G3" s="186"/>
      <c r="H3" s="186"/>
      <c r="I3" s="187"/>
      <c r="J3" s="31"/>
    </row>
    <row r="4" spans="1:10" ht="14.4" x14ac:dyDescent="0.3">
      <c r="A4" s="188" t="s">
        <v>265</v>
      </c>
      <c r="B4" s="189"/>
      <c r="C4" s="189"/>
      <c r="D4" s="190"/>
      <c r="E4" s="186"/>
      <c r="F4" s="186"/>
      <c r="G4" s="186"/>
      <c r="H4" s="186"/>
      <c r="I4" s="187"/>
      <c r="J4" s="31"/>
    </row>
    <row r="5" spans="1:10" ht="42" customHeight="1" x14ac:dyDescent="0.3">
      <c r="A5" s="172" t="s">
        <v>10</v>
      </c>
      <c r="B5" s="173"/>
      <c r="C5" s="173"/>
      <c r="D5" s="173"/>
      <c r="E5" s="173"/>
      <c r="F5" s="173"/>
      <c r="G5" s="173"/>
      <c r="H5" s="173"/>
      <c r="I5" s="174"/>
      <c r="J5" s="31"/>
    </row>
    <row r="6" spans="1:10" s="29" customFormat="1" ht="85.5" customHeight="1" x14ac:dyDescent="0.3">
      <c r="A6" s="142" t="s">
        <v>9</v>
      </c>
      <c r="B6" s="178" t="s">
        <v>430</v>
      </c>
      <c r="C6" s="179"/>
      <c r="D6" s="179"/>
      <c r="E6" s="179"/>
      <c r="F6" s="179"/>
      <c r="G6" s="179"/>
      <c r="H6" s="179"/>
      <c r="I6" s="180"/>
      <c r="J6" s="32"/>
    </row>
    <row r="7" spans="1:10" s="30" customFormat="1" ht="16.5" customHeight="1" x14ac:dyDescent="0.3">
      <c r="A7" s="181" t="s">
        <v>5</v>
      </c>
      <c r="B7" s="179"/>
      <c r="C7" s="179"/>
      <c r="D7" s="179"/>
      <c r="E7" s="179"/>
      <c r="F7" s="182"/>
      <c r="G7" s="183"/>
      <c r="H7" s="183"/>
      <c r="I7" s="184"/>
      <c r="J7" s="33"/>
    </row>
    <row r="8" spans="1:10" ht="21" customHeight="1" x14ac:dyDescent="0.3">
      <c r="A8" s="7" t="s">
        <v>8</v>
      </c>
      <c r="B8" s="5"/>
      <c r="C8" s="6"/>
      <c r="D8" s="6"/>
      <c r="E8" s="6" t="s">
        <v>3</v>
      </c>
      <c r="F8" s="158"/>
      <c r="G8" s="6" t="s">
        <v>2</v>
      </c>
      <c r="H8" s="159"/>
      <c r="I8" s="143"/>
      <c r="J8" s="31"/>
    </row>
    <row r="9" spans="1:10" s="27" customFormat="1" ht="14.4" x14ac:dyDescent="0.3">
      <c r="A9" s="31" t="s">
        <v>1</v>
      </c>
      <c r="B9" s="144"/>
      <c r="C9" s="194"/>
      <c r="D9" s="195"/>
      <c r="E9" s="195"/>
      <c r="F9" s="195"/>
      <c r="G9" s="195"/>
      <c r="H9" s="195"/>
      <c r="I9" s="196"/>
      <c r="J9" s="34"/>
    </row>
    <row r="10" spans="1:10" s="27" customFormat="1" ht="41.25" customHeight="1" x14ac:dyDescent="0.3">
      <c r="A10" s="31"/>
      <c r="B10" s="144"/>
      <c r="C10" s="197"/>
      <c r="D10" s="198"/>
      <c r="E10" s="198"/>
      <c r="F10" s="198"/>
      <c r="G10" s="198"/>
      <c r="H10" s="198"/>
      <c r="I10" s="199"/>
      <c r="J10" s="34"/>
    </row>
    <row r="11" spans="1:10" s="29" customFormat="1" ht="12" customHeight="1" x14ac:dyDescent="0.3">
      <c r="A11" s="145"/>
      <c r="B11" s="6"/>
      <c r="C11" s="6"/>
      <c r="D11" s="6"/>
      <c r="E11" s="6"/>
      <c r="F11" s="6"/>
      <c r="G11" s="6"/>
      <c r="H11" s="6"/>
      <c r="I11" s="143"/>
      <c r="J11" s="32"/>
    </row>
    <row r="12" spans="1:10" ht="31.5" customHeight="1" x14ac:dyDescent="0.3">
      <c r="A12" s="86">
        <v>0</v>
      </c>
      <c r="B12" s="4" t="s">
        <v>7</v>
      </c>
      <c r="C12" s="3"/>
      <c r="D12" s="3"/>
      <c r="E12" s="3"/>
      <c r="F12" s="3"/>
      <c r="G12" s="3"/>
      <c r="H12" s="3"/>
      <c r="I12" s="146"/>
      <c r="J12" s="31"/>
    </row>
    <row r="13" spans="1:10" s="29" customFormat="1" ht="66" customHeight="1" x14ac:dyDescent="0.3">
      <c r="A13" s="8" t="s">
        <v>6</v>
      </c>
      <c r="B13" s="175" t="s">
        <v>431</v>
      </c>
      <c r="C13" s="176"/>
      <c r="D13" s="176"/>
      <c r="E13" s="176"/>
      <c r="F13" s="176"/>
      <c r="G13" s="176"/>
      <c r="H13" s="176"/>
      <c r="I13" s="177"/>
      <c r="J13" s="32"/>
    </row>
    <row r="14" spans="1:10" ht="16.5" customHeight="1" x14ac:dyDescent="0.3">
      <c r="A14" s="181" t="s">
        <v>5</v>
      </c>
      <c r="B14" s="179"/>
      <c r="C14" s="179"/>
      <c r="D14" s="179"/>
      <c r="E14" s="179"/>
      <c r="F14" s="182"/>
      <c r="G14" s="183"/>
      <c r="H14" s="183"/>
      <c r="I14" s="184"/>
      <c r="J14" s="31"/>
    </row>
    <row r="15" spans="1:10" ht="21" customHeight="1" x14ac:dyDescent="0.3">
      <c r="A15" s="7" t="s">
        <v>4</v>
      </c>
      <c r="B15" s="5"/>
      <c r="C15" s="6"/>
      <c r="D15" s="6"/>
      <c r="E15" s="6" t="s">
        <v>3</v>
      </c>
      <c r="F15" s="158"/>
      <c r="G15" s="6" t="s">
        <v>2</v>
      </c>
      <c r="H15" s="159"/>
      <c r="I15" s="143"/>
      <c r="J15" s="31"/>
    </row>
    <row r="16" spans="1:10" s="27" customFormat="1" ht="14.4" x14ac:dyDescent="0.3">
      <c r="A16" s="191" t="s">
        <v>44</v>
      </c>
      <c r="B16" s="192"/>
      <c r="C16" s="194"/>
      <c r="D16" s="195"/>
      <c r="E16" s="195"/>
      <c r="F16" s="195"/>
      <c r="G16" s="195"/>
      <c r="H16" s="195"/>
      <c r="I16" s="196"/>
      <c r="J16" s="34"/>
    </row>
    <row r="17" spans="1:10" s="27" customFormat="1" ht="41.25" customHeight="1" x14ac:dyDescent="0.3">
      <c r="A17" s="193"/>
      <c r="B17" s="192"/>
      <c r="C17" s="197"/>
      <c r="D17" s="198"/>
      <c r="E17" s="198"/>
      <c r="F17" s="198"/>
      <c r="G17" s="198"/>
      <c r="H17" s="198"/>
      <c r="I17" s="199"/>
      <c r="J17" s="34"/>
    </row>
    <row r="18" spans="1:10" ht="31.5" customHeight="1" x14ac:dyDescent="0.3">
      <c r="A18" s="86">
        <v>0</v>
      </c>
      <c r="B18" s="4" t="s">
        <v>0</v>
      </c>
      <c r="C18" s="3"/>
      <c r="D18" s="3"/>
      <c r="E18" s="3"/>
      <c r="F18" s="3"/>
      <c r="G18" s="3"/>
      <c r="H18" s="3"/>
      <c r="I18" s="146"/>
      <c r="J18" s="31"/>
    </row>
    <row r="19" spans="1:10" ht="15.75" customHeight="1" x14ac:dyDescent="0.3">
      <c r="B19" s="2"/>
      <c r="C19" s="2"/>
      <c r="D19" s="2"/>
      <c r="E19" s="2"/>
      <c r="F19" s="2"/>
      <c r="G19" s="2"/>
      <c r="H19" s="2"/>
      <c r="I19" s="2"/>
    </row>
    <row r="20" spans="1:10" ht="14.4" x14ac:dyDescent="0.3"/>
    <row r="21" spans="1:10" ht="14.4" x14ac:dyDescent="0.3"/>
    <row r="22" spans="1:10" ht="14.4" x14ac:dyDescent="0.3"/>
    <row r="23" spans="1:10" ht="14.4" x14ac:dyDescent="0.3"/>
    <row r="24" spans="1:10" ht="14.4" x14ac:dyDescent="0.3"/>
    <row r="25" spans="1:10" ht="14.4" x14ac:dyDescent="0.3"/>
    <row r="26" spans="1:10" ht="14.4" x14ac:dyDescent="0.3"/>
    <row r="27" spans="1:10" ht="14.4" x14ac:dyDescent="0.3"/>
    <row r="28" spans="1:10" ht="14.4" x14ac:dyDescent="0.3">
      <c r="C28" s="26"/>
    </row>
    <row r="29" spans="1:10" ht="14.4" x14ac:dyDescent="0.3"/>
    <row r="30" spans="1:10" ht="14.4" x14ac:dyDescent="0.3"/>
    <row r="31" spans="1:10" ht="14.4" x14ac:dyDescent="0.3"/>
    <row r="32" spans="1:10"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sheetData>
  <sheetProtection algorithmName="SHA-512" hashValue="Iuu3KwqMsrixGO3NEjjtjj1ZKiDTaFHL2xvG5kpqFR7r4+Myi5Yp+6+kn+GO7EqPDb1xwts9TLWN/ZBxCAx2TQ==" saltValue="VESvRBBtDrsHSkQ/MZ9j4w==" spinCount="100000" sheet="1" objects="1" scenarios="1"/>
  <mergeCells count="14">
    <mergeCell ref="A16:B17"/>
    <mergeCell ref="C9:I10"/>
    <mergeCell ref="C16:I17"/>
    <mergeCell ref="A14:E14"/>
    <mergeCell ref="F14:I14"/>
    <mergeCell ref="A2:I2"/>
    <mergeCell ref="A5:I5"/>
    <mergeCell ref="B13:I13"/>
    <mergeCell ref="B6:I6"/>
    <mergeCell ref="A7:E7"/>
    <mergeCell ref="F7:I7"/>
    <mergeCell ref="D3:I3"/>
    <mergeCell ref="A4:C4"/>
    <mergeCell ref="D4:I4"/>
  </mergeCells>
  <dataValidations xWindow="443" yWindow="422" count="10">
    <dataValidation type="list" allowBlank="1" showInputMessage="1" showErrorMessage="1" promptTitle="POINTS SELECTION" prompt="Number of points requested under category &quot;Homeless Facilities Participation.&quot;" sqref="A18">
      <formula1>"0,1"</formula1>
    </dataValidation>
    <dataValidation type="list" allowBlank="1" showInputMessage="1" showErrorMessage="1" promptTitle="Homeless Policy Coordination" prompt="Number of points requested under category &quot;Homeless Policy Consultation.&quot;" sqref="A12">
      <formula1>"0,2"</formula1>
    </dataValidation>
    <dataValidation allowBlank="1" showInputMessage="1" showErrorMessage="1" prompt="Name or client number of Program Participant" sqref="F14:I14 F7:I7"/>
    <dataValidation type="date" allowBlank="1" showInputMessage="1" showErrorMessage="1" errorTitle="Enter a date" error="Enter a date in this cell." promptTitle="Date" prompt="Start date of role" sqref="F8">
      <formula1>18264</formula1>
      <formula2>44008</formula2>
    </dataValidation>
    <dataValidation allowBlank="1" showInputMessage="1" showErrorMessage="1" promptTitle="Date" prompt="End date of role" sqref="H8"/>
    <dataValidation allowBlank="1" showInputMessage="1" showErrorMessage="1" prompt="Brief description of role " sqref="J9:XFD10 C9"/>
    <dataValidation type="date" allowBlank="1" showInputMessage="1" showErrorMessage="1" errorTitle="Enter a date" error="Enter a date in this cell" promptTitle="Date" prompt="Start date of participation" sqref="F15">
      <formula1>18264</formula1>
      <formula2>44008</formula2>
    </dataValidation>
    <dataValidation allowBlank="1" showInputMessage="1" showErrorMessage="1" promptTitle="Date" prompt="End date of participation" sqref="H15"/>
    <dataValidation allowBlank="1" showInputMessage="1" showErrorMessage="1" prompt="Brief description of participation" sqref="J16:XFD17 C16"/>
    <dataValidation type="textLength" operator="greaterThan" allowBlank="1" showInputMessage="1" showErrorMessage="1" errorTitle="Legal Name Missing" error="Please enter your organization's name." promptTitle="Contact Information" prompt="Applicant Legal Name" sqref="D3:I3">
      <formula1>1</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443" yWindow="422" count="1">
        <x14:dataValidation type="list" operator="greaterThan" allowBlank="1" showInputMessage="1" showErrorMessage="1" errorTitle="Legal Name Missing" error="Please enter your organization's name." promptTitle="Service Area Region" prompt="Choose your Service Area Region">
          <x14:formula1>
            <xm:f>'HIDE VLOOKUP TABLES'!$A$2:$A$12</xm:f>
          </x14:formula1>
          <xm:sqref>D4:I4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55"/>
  <sheetViews>
    <sheetView showGridLines="0" view="pageLayout" zoomScaleNormal="100" workbookViewId="0">
      <selection activeCell="B7" sqref="B7:F7"/>
    </sheetView>
  </sheetViews>
  <sheetFormatPr defaultColWidth="0" defaultRowHeight="0" customHeight="1" zeroHeight="1" x14ac:dyDescent="0.3"/>
  <cols>
    <col min="1" max="1" width="6.5546875" style="1" customWidth="1"/>
    <col min="2" max="5" width="9.109375" style="1" customWidth="1"/>
    <col min="6" max="6" width="5" style="1" customWidth="1"/>
    <col min="7" max="7" width="7.5546875" style="1" customWidth="1"/>
    <col min="8" max="8" width="10.5546875" style="1" customWidth="1"/>
    <col min="9" max="9" width="13.33203125" style="1" customWidth="1"/>
    <col min="10" max="10" width="6.44140625" style="1" customWidth="1"/>
    <col min="11" max="16384" width="9.109375" style="1" hidden="1"/>
  </cols>
  <sheetData>
    <row r="1" spans="1:9" ht="14.4" x14ac:dyDescent="0.3"/>
    <row r="2" spans="1:9" ht="15.75" customHeight="1" x14ac:dyDescent="0.3">
      <c r="A2" s="170" t="s">
        <v>38</v>
      </c>
      <c r="B2" s="171"/>
      <c r="C2" s="171"/>
      <c r="D2" s="171"/>
      <c r="E2" s="171"/>
      <c r="F2" s="171"/>
      <c r="G2" s="171"/>
      <c r="H2" s="171"/>
      <c r="I2" s="171"/>
    </row>
    <row r="3" spans="1:9" ht="111.75" customHeight="1" x14ac:dyDescent="0.3">
      <c r="A3" s="203" t="s">
        <v>272</v>
      </c>
      <c r="B3" s="204"/>
      <c r="C3" s="204"/>
      <c r="D3" s="204"/>
      <c r="E3" s="204"/>
      <c r="F3" s="204"/>
      <c r="G3" s="204"/>
      <c r="H3" s="204"/>
      <c r="I3" s="204"/>
    </row>
    <row r="4" spans="1:9" ht="16.5" customHeight="1" x14ac:dyDescent="0.3">
      <c r="A4" s="36"/>
      <c r="B4" s="37"/>
      <c r="C4" s="37"/>
      <c r="D4" s="37"/>
      <c r="E4" s="37"/>
      <c r="F4" s="37"/>
      <c r="G4" s="37"/>
      <c r="H4" s="37"/>
      <c r="I4" s="37"/>
    </row>
    <row r="5" spans="1:9" ht="17.25" customHeight="1" x14ac:dyDescent="0.3">
      <c r="A5" s="200" t="s">
        <v>268</v>
      </c>
      <c r="B5" s="201"/>
      <c r="C5" s="201"/>
      <c r="D5" s="201"/>
      <c r="E5" s="201"/>
      <c r="F5" s="201"/>
      <c r="G5" s="201"/>
      <c r="H5" s="201"/>
      <c r="I5" s="202"/>
    </row>
    <row r="6" spans="1:9" s="9" customFormat="1" ht="60.75" customHeight="1" x14ac:dyDescent="0.3">
      <c r="A6" s="10"/>
      <c r="B6" s="209" t="s">
        <v>270</v>
      </c>
      <c r="C6" s="189"/>
      <c r="D6" s="189"/>
      <c r="E6" s="189"/>
      <c r="F6" s="210"/>
      <c r="G6" s="96" t="s">
        <v>269</v>
      </c>
      <c r="H6" s="96" t="s">
        <v>429</v>
      </c>
      <c r="I6" s="47" t="s">
        <v>428</v>
      </c>
    </row>
    <row r="7" spans="1:9" s="9" customFormat="1" ht="18" customHeight="1" x14ac:dyDescent="0.3">
      <c r="A7" s="48">
        <v>1</v>
      </c>
      <c r="B7" s="205"/>
      <c r="C7" s="206"/>
      <c r="D7" s="206"/>
      <c r="E7" s="206"/>
      <c r="F7" s="207"/>
      <c r="G7" s="99"/>
      <c r="H7" s="95"/>
      <c r="I7" s="87"/>
    </row>
    <row r="8" spans="1:9" s="9" customFormat="1" ht="18" customHeight="1" x14ac:dyDescent="0.3">
      <c r="A8" s="48">
        <v>2</v>
      </c>
      <c r="B8" s="205"/>
      <c r="C8" s="206"/>
      <c r="D8" s="206"/>
      <c r="E8" s="206"/>
      <c r="F8" s="207"/>
      <c r="G8" s="99"/>
      <c r="H8" s="95"/>
      <c r="I8" s="95"/>
    </row>
    <row r="9" spans="1:9" s="9" customFormat="1" ht="18" customHeight="1" x14ac:dyDescent="0.3">
      <c r="A9" s="48">
        <v>3</v>
      </c>
      <c r="B9" s="205"/>
      <c r="C9" s="206"/>
      <c r="D9" s="206"/>
      <c r="E9" s="206"/>
      <c r="F9" s="207"/>
      <c r="G9" s="99"/>
      <c r="H9" s="95"/>
      <c r="I9" s="95"/>
    </row>
    <row r="10" spans="1:9" s="9" customFormat="1" ht="18" customHeight="1" x14ac:dyDescent="0.3">
      <c r="A10" s="48">
        <v>4</v>
      </c>
      <c r="B10" s="205"/>
      <c r="C10" s="206"/>
      <c r="D10" s="206"/>
      <c r="E10" s="206"/>
      <c r="F10" s="207"/>
      <c r="G10" s="99"/>
      <c r="H10" s="95"/>
      <c r="I10" s="95"/>
    </row>
    <row r="11" spans="1:9" s="9" customFormat="1" ht="18" customHeight="1" x14ac:dyDescent="0.3">
      <c r="A11" s="48">
        <v>5</v>
      </c>
      <c r="B11" s="205"/>
      <c r="C11" s="206"/>
      <c r="D11" s="206"/>
      <c r="E11" s="206"/>
      <c r="F11" s="207"/>
      <c r="G11" s="99"/>
      <c r="H11" s="95"/>
      <c r="I11" s="95"/>
    </row>
    <row r="12" spans="1:9" s="9" customFormat="1" ht="18" customHeight="1" x14ac:dyDescent="0.3">
      <c r="A12" s="48">
        <v>6</v>
      </c>
      <c r="B12" s="205"/>
      <c r="C12" s="206"/>
      <c r="D12" s="206"/>
      <c r="E12" s="206"/>
      <c r="F12" s="207"/>
      <c r="G12" s="99"/>
      <c r="H12" s="95"/>
      <c r="I12" s="95"/>
    </row>
    <row r="13" spans="1:9" s="9" customFormat="1" ht="18" customHeight="1" x14ac:dyDescent="0.3">
      <c r="A13" s="48">
        <v>7</v>
      </c>
      <c r="B13" s="205"/>
      <c r="C13" s="206"/>
      <c r="D13" s="206"/>
      <c r="E13" s="206"/>
      <c r="F13" s="207"/>
      <c r="G13" s="99"/>
      <c r="H13" s="95"/>
      <c r="I13" s="95"/>
    </row>
    <row r="14" spans="1:9" s="9" customFormat="1" ht="18" customHeight="1" x14ac:dyDescent="0.3">
      <c r="A14" s="48">
        <v>8</v>
      </c>
      <c r="B14" s="205"/>
      <c r="C14" s="206"/>
      <c r="D14" s="206"/>
      <c r="E14" s="206"/>
      <c r="F14" s="207"/>
      <c r="G14" s="99"/>
      <c r="H14" s="95"/>
      <c r="I14" s="95"/>
    </row>
    <row r="15" spans="1:9" s="9" customFormat="1" ht="18" customHeight="1" x14ac:dyDescent="0.3">
      <c r="A15" s="48">
        <v>9</v>
      </c>
      <c r="B15" s="205"/>
      <c r="C15" s="206"/>
      <c r="D15" s="206"/>
      <c r="E15" s="206"/>
      <c r="F15" s="207"/>
      <c r="G15" s="99"/>
      <c r="H15" s="95"/>
      <c r="I15" s="95"/>
    </row>
    <row r="16" spans="1:9" s="9" customFormat="1" ht="18" customHeight="1" x14ac:dyDescent="0.3">
      <c r="A16" s="48">
        <v>10</v>
      </c>
      <c r="B16" s="205"/>
      <c r="C16" s="206"/>
      <c r="D16" s="206"/>
      <c r="E16" s="206"/>
      <c r="F16" s="207"/>
      <c r="G16" s="99"/>
      <c r="H16" s="95"/>
      <c r="I16" s="95"/>
    </row>
    <row r="17" spans="1:9" s="9" customFormat="1" ht="18" customHeight="1" x14ac:dyDescent="0.3">
      <c r="A17" s="48">
        <v>11</v>
      </c>
      <c r="B17" s="205"/>
      <c r="C17" s="206"/>
      <c r="D17" s="206"/>
      <c r="E17" s="206"/>
      <c r="F17" s="207"/>
      <c r="G17" s="99"/>
      <c r="H17" s="95"/>
      <c r="I17" s="95"/>
    </row>
    <row r="18" spans="1:9" s="9" customFormat="1" ht="18" customHeight="1" x14ac:dyDescent="0.3">
      <c r="A18" s="48">
        <v>12</v>
      </c>
      <c r="B18" s="205"/>
      <c r="C18" s="206"/>
      <c r="D18" s="206"/>
      <c r="E18" s="206"/>
      <c r="F18" s="207"/>
      <c r="G18" s="99"/>
      <c r="H18" s="95"/>
      <c r="I18" s="95"/>
    </row>
    <row r="19" spans="1:9" ht="15.75" customHeight="1" x14ac:dyDescent="0.3">
      <c r="B19" s="38"/>
      <c r="C19" s="38"/>
      <c r="D19" s="38"/>
      <c r="E19" s="38"/>
      <c r="F19" s="38"/>
      <c r="G19" s="38"/>
      <c r="H19" s="38"/>
      <c r="I19" s="38"/>
    </row>
    <row r="20" spans="1:9" ht="17.25" customHeight="1" x14ac:dyDescent="0.3">
      <c r="A20" s="200" t="s">
        <v>271</v>
      </c>
      <c r="B20" s="201"/>
      <c r="C20" s="201"/>
      <c r="D20" s="201"/>
      <c r="E20" s="201"/>
      <c r="F20" s="201"/>
      <c r="G20" s="201"/>
      <c r="H20" s="201"/>
      <c r="I20" s="202"/>
    </row>
    <row r="21" spans="1:9" s="9" customFormat="1" ht="60.75" customHeight="1" x14ac:dyDescent="0.3">
      <c r="A21" s="167"/>
      <c r="B21" s="208" t="s">
        <v>267</v>
      </c>
      <c r="C21" s="176"/>
      <c r="D21" s="176"/>
      <c r="E21" s="176"/>
      <c r="F21" s="176"/>
      <c r="G21" s="176"/>
      <c r="H21" s="176"/>
      <c r="I21" s="177"/>
    </row>
    <row r="22" spans="1:9" s="9" customFormat="1" ht="12" customHeight="1" x14ac:dyDescent="0.3">
      <c r="A22" s="145"/>
      <c r="B22" s="166"/>
      <c r="C22" s="166"/>
      <c r="D22" s="166"/>
      <c r="E22" s="166"/>
      <c r="F22" s="166"/>
      <c r="G22" s="166"/>
      <c r="H22" s="166"/>
      <c r="I22" s="168"/>
    </row>
    <row r="23" spans="1:9" ht="31.5" customHeight="1" x14ac:dyDescent="0.3">
      <c r="A23" s="86">
        <v>0</v>
      </c>
      <c r="B23" s="4" t="s">
        <v>437</v>
      </c>
      <c r="C23" s="3"/>
      <c r="D23" s="3"/>
      <c r="E23" s="3"/>
      <c r="F23" s="3"/>
      <c r="G23" s="3"/>
      <c r="H23" s="3"/>
      <c r="I23" s="146"/>
    </row>
    <row r="24" spans="1:9" ht="31.5" customHeight="1" x14ac:dyDescent="0.3">
      <c r="B24" s="2"/>
      <c r="C24" s="2"/>
      <c r="D24" s="2"/>
      <c r="E24" s="2"/>
      <c r="F24" s="2"/>
      <c r="G24" s="2"/>
      <c r="H24" s="2"/>
      <c r="I24" s="2"/>
    </row>
    <row r="25" spans="1:9" ht="15.75" customHeight="1" x14ac:dyDescent="0.3">
      <c r="B25" s="2"/>
      <c r="C25" s="2"/>
      <c r="D25" s="2"/>
      <c r="E25" s="2"/>
      <c r="F25" s="2"/>
      <c r="G25" s="2"/>
      <c r="H25" s="2"/>
      <c r="I25" s="2"/>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sheetData>
  <sheetProtection algorithmName="SHA-512" hashValue="w45H4ruLYXNPpMe32y+QgYL0DfOlwcLY66Pr2VQnL727IXxyRN5OQq09XbhTeTMCkonpDaeKP9FCiARBSKfUuQ==" saltValue="iypkKt504IfGCWeJfFmlRg==" spinCount="100000" sheet="1" objects="1" scenarios="1"/>
  <mergeCells count="18">
    <mergeCell ref="B21:I21"/>
    <mergeCell ref="B6:F6"/>
    <mergeCell ref="B7:F7"/>
    <mergeCell ref="B8:F8"/>
    <mergeCell ref="B9:F9"/>
    <mergeCell ref="B10:F10"/>
    <mergeCell ref="B16:F16"/>
    <mergeCell ref="B11:F11"/>
    <mergeCell ref="B12:F12"/>
    <mergeCell ref="B13:F13"/>
    <mergeCell ref="A20:I20"/>
    <mergeCell ref="A5:I5"/>
    <mergeCell ref="A2:I2"/>
    <mergeCell ref="A3:I3"/>
    <mergeCell ref="B17:F17"/>
    <mergeCell ref="B18:F18"/>
    <mergeCell ref="B14:F14"/>
    <mergeCell ref="B15:F15"/>
  </mergeCells>
  <dataValidations count="7">
    <dataValidation type="list" allowBlank="1" showInputMessage="1" showErrorMessage="1" promptTitle="POINTS SELECTION" prompt="Number of points requested under category &quot;ORGANIZATIONAL OR MANAGEMENT EXPERIENCE.&quot;" sqref="A23">
      <formula1>"0,6,8"</formula1>
    </dataValidation>
    <dataValidation allowBlank="1" showErrorMessage="1" promptTitle="Organizational Experience" prompt="Applicant requests points under this criterion using Option 1: Organizational Experience" sqref="A5"/>
    <dataValidation allowBlank="1" showInputMessage="1" showErrorMessage="1" prompt="Name of Federal or State Program" sqref="B7:F18"/>
    <dataValidation type="list" allowBlank="1" showInputMessage="1" showErrorMessage="1" prompt="Federal or State Source" sqref="G7:G18">
      <formula1>"Federal, State"</formula1>
    </dataValidation>
    <dataValidation type="textLength" operator="equal" allowBlank="1" showInputMessage="1" showErrorMessage="1" errorTitle="Year" error="Please enter four digit year" prompt="Award Year" sqref="H7:H18">
      <formula1>4</formula1>
    </dataValidation>
    <dataValidation allowBlank="1" showErrorMessage="1" promptTitle="Management Experience" prompt="Applicant requests points under this criterion using Option 2: Management Experience" sqref="A20"/>
    <dataValidation operator="equal" allowBlank="1" showInputMessage="1" showErrorMessage="1" errorTitle="Year" error="Please enter four digit year" prompt="Term of Grant (in months)" sqref="I7:I1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43"/>
  <sheetViews>
    <sheetView showGridLines="0" view="pageLayout" zoomScaleNormal="100" workbookViewId="0">
      <selection activeCell="D7" sqref="D7:E7"/>
    </sheetView>
  </sheetViews>
  <sheetFormatPr defaultColWidth="9.109375" defaultRowHeight="0" customHeight="1" zeroHeight="1" x14ac:dyDescent="0.3"/>
  <cols>
    <col min="1" max="1" width="6.5546875" style="1" customWidth="1"/>
    <col min="2" max="2" width="27.6640625" style="1" customWidth="1"/>
    <col min="3" max="3" width="9.109375" style="1" customWidth="1"/>
    <col min="4" max="4" width="10.5546875" style="1" customWidth="1"/>
    <col min="5" max="5" width="7.33203125" style="1" customWidth="1"/>
    <col min="6" max="6" width="4.5546875" style="1" customWidth="1"/>
    <col min="7" max="8" width="9.109375" style="1" customWidth="1"/>
    <col min="9" max="9" width="4.33203125" style="1" customWidth="1"/>
    <col min="10" max="10" width="5.44140625" style="1" customWidth="1"/>
    <col min="11" max="11" width="11.44140625" style="1" customWidth="1"/>
    <col min="12" max="12" width="4" style="1" customWidth="1"/>
    <col min="13" max="13" width="17" style="1" customWidth="1"/>
    <col min="14" max="16383" width="9.109375" style="1" customWidth="1"/>
    <col min="16384" max="16384" width="9.109375" style="1"/>
  </cols>
  <sheetData>
    <row r="1" spans="1:13" ht="14.4" x14ac:dyDescent="0.3"/>
    <row r="2" spans="1:13" ht="15.6" x14ac:dyDescent="0.3">
      <c r="A2" s="237" t="s">
        <v>39</v>
      </c>
      <c r="B2" s="238"/>
      <c r="C2" s="238"/>
      <c r="D2" s="238"/>
      <c r="E2" s="238"/>
      <c r="F2" s="238"/>
      <c r="G2" s="238"/>
      <c r="H2" s="238"/>
      <c r="I2" s="238"/>
      <c r="J2" s="239"/>
      <c r="K2" s="239"/>
      <c r="L2" s="239"/>
      <c r="M2" s="239"/>
    </row>
    <row r="3" spans="1:13" ht="32.25" customHeight="1" x14ac:dyDescent="0.3">
      <c r="A3" s="240" t="s">
        <v>17</v>
      </c>
      <c r="B3" s="241"/>
      <c r="C3" s="241"/>
      <c r="D3" s="241"/>
      <c r="E3" s="241"/>
      <c r="F3" s="241"/>
      <c r="G3" s="241"/>
      <c r="H3" s="241"/>
      <c r="I3" s="241"/>
      <c r="J3" s="239"/>
      <c r="K3" s="239"/>
      <c r="L3" s="239"/>
      <c r="M3" s="239"/>
    </row>
    <row r="4" spans="1:13" ht="17.25" customHeight="1" x14ac:dyDescent="0.3">
      <c r="A4" s="49"/>
      <c r="B4" s="50"/>
      <c r="C4" s="50"/>
      <c r="D4" s="50"/>
      <c r="E4" s="50"/>
      <c r="F4" s="50"/>
      <c r="G4" s="50"/>
      <c r="H4" s="50"/>
      <c r="I4" s="50"/>
    </row>
    <row r="5" spans="1:13" ht="17.25" customHeight="1" x14ac:dyDescent="0.3">
      <c r="A5" s="244" t="s">
        <v>438</v>
      </c>
      <c r="B5" s="227"/>
      <c r="C5" s="227"/>
      <c r="D5" s="227"/>
      <c r="E5" s="227"/>
      <c r="F5" s="227"/>
      <c r="G5" s="227"/>
      <c r="H5" s="227"/>
      <c r="I5" s="227"/>
      <c r="J5" s="189"/>
      <c r="K5" s="189"/>
      <c r="L5" s="189"/>
      <c r="M5" s="210"/>
    </row>
    <row r="6" spans="1:13" ht="17.25" customHeight="1" x14ac:dyDescent="0.3">
      <c r="A6" s="245"/>
      <c r="B6" s="189"/>
      <c r="C6" s="210"/>
      <c r="D6" s="248" t="s">
        <v>16</v>
      </c>
      <c r="E6" s="249"/>
      <c r="F6" s="53"/>
      <c r="G6" s="248" t="s">
        <v>15</v>
      </c>
      <c r="H6" s="248"/>
      <c r="I6" s="55"/>
      <c r="J6" s="246" t="s">
        <v>273</v>
      </c>
      <c r="K6" s="246"/>
      <c r="L6" s="56"/>
      <c r="M6" s="52" t="s">
        <v>274</v>
      </c>
    </row>
    <row r="7" spans="1:13" ht="19.5" customHeight="1" x14ac:dyDescent="0.3">
      <c r="A7" s="247" t="s">
        <v>276</v>
      </c>
      <c r="B7" s="247"/>
      <c r="C7" s="247"/>
      <c r="D7" s="231"/>
      <c r="E7" s="232"/>
      <c r="F7" s="54"/>
      <c r="G7" s="231"/>
      <c r="H7" s="232"/>
      <c r="I7" s="54"/>
      <c r="J7" s="231"/>
      <c r="K7" s="232"/>
      <c r="L7" s="54"/>
      <c r="M7" s="242"/>
    </row>
    <row r="8" spans="1:13" ht="18" customHeight="1" x14ac:dyDescent="0.3">
      <c r="A8" s="229" t="s">
        <v>14</v>
      </c>
      <c r="B8" s="230"/>
      <c r="C8" s="230"/>
      <c r="D8" s="235"/>
      <c r="E8" s="236"/>
      <c r="F8" s="54"/>
      <c r="G8" s="235"/>
      <c r="H8" s="236"/>
      <c r="I8" s="54"/>
      <c r="J8" s="235"/>
      <c r="K8" s="236"/>
      <c r="L8" s="54"/>
      <c r="M8" s="243"/>
    </row>
    <row r="9" spans="1:13" ht="21" customHeight="1" x14ac:dyDescent="0.3">
      <c r="A9" s="229" t="s">
        <v>277</v>
      </c>
      <c r="B9" s="230"/>
      <c r="C9" s="230"/>
      <c r="D9" s="215">
        <v>0</v>
      </c>
      <c r="E9" s="216"/>
      <c r="F9" s="57"/>
      <c r="G9" s="215">
        <v>0</v>
      </c>
      <c r="H9" s="216"/>
      <c r="I9" s="57"/>
      <c r="J9" s="215">
        <v>0</v>
      </c>
      <c r="K9" s="216"/>
      <c r="L9" s="57"/>
      <c r="M9" s="58">
        <f>SUM(D9+G9+J9)</f>
        <v>0</v>
      </c>
    </row>
    <row r="10" spans="1:13" ht="34.5" customHeight="1" x14ac:dyDescent="0.3">
      <c r="A10" s="226" t="s">
        <v>278</v>
      </c>
      <c r="B10" s="227"/>
      <c r="C10" s="228"/>
      <c r="D10" s="233">
        <v>0</v>
      </c>
      <c r="E10" s="234"/>
      <c r="F10" s="57"/>
      <c r="G10" s="233">
        <v>0</v>
      </c>
      <c r="H10" s="234"/>
      <c r="I10" s="57"/>
      <c r="J10" s="233">
        <v>0</v>
      </c>
      <c r="K10" s="234"/>
      <c r="L10" s="57"/>
      <c r="M10" s="58">
        <f>D10+G10+J10</f>
        <v>0</v>
      </c>
    </row>
    <row r="11" spans="1:13" ht="21" customHeight="1" x14ac:dyDescent="0.3">
      <c r="A11" s="226" t="s">
        <v>279</v>
      </c>
      <c r="B11" s="227"/>
      <c r="C11" s="228"/>
      <c r="D11" s="219">
        <f>D9-D10</f>
        <v>0</v>
      </c>
      <c r="E11" s="220"/>
      <c r="F11" s="57"/>
      <c r="G11" s="219">
        <f>G9-G10</f>
        <v>0</v>
      </c>
      <c r="H11" s="220"/>
      <c r="I11" s="57"/>
      <c r="J11" s="219">
        <f>J9-J10</f>
        <v>0</v>
      </c>
      <c r="K11" s="220"/>
      <c r="L11" s="57"/>
      <c r="M11" s="58">
        <f>D11+G11+J11</f>
        <v>0</v>
      </c>
    </row>
    <row r="12" spans="1:13" ht="47.25" customHeight="1" x14ac:dyDescent="0.3">
      <c r="A12" s="224" t="s">
        <v>280</v>
      </c>
      <c r="B12" s="225"/>
      <c r="C12" s="225"/>
      <c r="D12" s="217">
        <v>0</v>
      </c>
      <c r="E12" s="218"/>
      <c r="F12" s="57"/>
      <c r="G12" s="217">
        <v>0</v>
      </c>
      <c r="H12" s="218"/>
      <c r="I12" s="57"/>
      <c r="J12" s="217">
        <v>0</v>
      </c>
      <c r="K12" s="218"/>
      <c r="L12" s="57"/>
      <c r="M12" s="58">
        <f>SUM(D12+G12+J12)</f>
        <v>0</v>
      </c>
    </row>
    <row r="13" spans="1:13" ht="19.5" customHeight="1" x14ac:dyDescent="0.3">
      <c r="A13" s="221" t="s">
        <v>275</v>
      </c>
      <c r="B13" s="222"/>
      <c r="C13" s="222"/>
      <c r="D13" s="223"/>
      <c r="E13" s="223"/>
      <c r="F13" s="223"/>
      <c r="G13" s="223"/>
      <c r="H13" s="223"/>
      <c r="I13" s="223"/>
      <c r="J13" s="223"/>
      <c r="K13" s="223"/>
      <c r="L13" s="223"/>
      <c r="M13" s="147" t="str">
        <f>IF(AND(M11&gt;0,M12&gt;0),M12/M11,"N/A")</f>
        <v>N/A</v>
      </c>
    </row>
    <row r="14" spans="1:13" ht="19.5" customHeight="1" x14ac:dyDescent="0.3">
      <c r="A14" s="59"/>
      <c r="B14" s="60"/>
      <c r="C14" s="60"/>
      <c r="D14" s="61"/>
      <c r="E14" s="61"/>
      <c r="F14" s="61"/>
      <c r="G14" s="61"/>
      <c r="H14" s="61"/>
      <c r="I14" s="61"/>
      <c r="J14" s="61"/>
      <c r="K14" s="61"/>
      <c r="L14" s="61"/>
      <c r="M14" s="62"/>
    </row>
    <row r="15" spans="1:13" s="9" customFormat="1" ht="20.25" customHeight="1" x14ac:dyDescent="0.3">
      <c r="A15" s="160" t="s">
        <v>13</v>
      </c>
      <c r="B15" s="161"/>
      <c r="C15" s="161"/>
      <c r="D15" s="161"/>
      <c r="E15" s="161"/>
      <c r="F15" s="161"/>
      <c r="G15" s="161"/>
      <c r="H15" s="161"/>
      <c r="I15" s="161"/>
      <c r="J15" s="161"/>
      <c r="K15" s="161"/>
      <c r="L15" s="161"/>
      <c r="M15" s="162"/>
    </row>
    <row r="16" spans="1:13" s="9" customFormat="1" ht="119.25" customHeight="1" x14ac:dyDescent="0.3">
      <c r="A16" s="211" t="s">
        <v>12</v>
      </c>
      <c r="B16" s="212"/>
      <c r="C16" s="212"/>
      <c r="D16" s="212"/>
      <c r="E16" s="212"/>
      <c r="F16" s="212"/>
      <c r="G16" s="212"/>
      <c r="H16" s="212"/>
      <c r="I16" s="212"/>
      <c r="J16" s="213"/>
      <c r="K16" s="213"/>
      <c r="L16" s="213"/>
      <c r="M16" s="214"/>
    </row>
    <row r="17" spans="1:13" ht="27" customHeight="1" x14ac:dyDescent="0.3">
      <c r="A17" s="86">
        <v>0</v>
      </c>
      <c r="B17" s="163" t="s">
        <v>11</v>
      </c>
      <c r="C17" s="3"/>
      <c r="D17" s="3"/>
      <c r="E17" s="3"/>
      <c r="F17" s="3"/>
      <c r="G17" s="3"/>
      <c r="H17" s="3"/>
      <c r="I17" s="3"/>
      <c r="J17" s="164"/>
      <c r="K17" s="164"/>
      <c r="L17" s="164"/>
      <c r="M17" s="165"/>
    </row>
    <row r="18" spans="1:13" ht="31.5" customHeight="1" x14ac:dyDescent="0.3">
      <c r="B18" s="51"/>
      <c r="C18" s="51"/>
      <c r="D18" s="51"/>
      <c r="E18" s="51"/>
      <c r="F18" s="51"/>
      <c r="G18" s="51"/>
      <c r="H18" s="51"/>
      <c r="I18" s="51"/>
    </row>
    <row r="19" spans="1:13" ht="15.75" customHeight="1" x14ac:dyDescent="0.3">
      <c r="B19" s="51"/>
      <c r="C19" s="51"/>
      <c r="D19" s="51"/>
      <c r="E19" s="51"/>
      <c r="F19" s="51"/>
      <c r="G19" s="51"/>
      <c r="H19" s="51"/>
      <c r="I19" s="51"/>
    </row>
    <row r="20" spans="1:13" ht="14.4" x14ac:dyDescent="0.3"/>
    <row r="21" spans="1:13" ht="14.4" x14ac:dyDescent="0.3"/>
    <row r="22" spans="1:13" ht="14.4" x14ac:dyDescent="0.3"/>
    <row r="23" spans="1:13" ht="14.4" hidden="1" x14ac:dyDescent="0.3"/>
    <row r="24" spans="1:13" ht="14.4" hidden="1" x14ac:dyDescent="0.3"/>
    <row r="25" spans="1:13" ht="14.4" hidden="1" x14ac:dyDescent="0.3"/>
    <row r="26" spans="1:13" ht="14.4" hidden="1" x14ac:dyDescent="0.3"/>
    <row r="27" spans="1:13" ht="14.4" hidden="1" x14ac:dyDescent="0.3"/>
    <row r="28" spans="1:13" ht="14.4" hidden="1" x14ac:dyDescent="0.3"/>
    <row r="29" spans="1:13" ht="14.4" hidden="1" x14ac:dyDescent="0.3"/>
    <row r="30" spans="1:13" ht="14.4" hidden="1" x14ac:dyDescent="0.3"/>
    <row r="31" spans="1:13" ht="14.4" hidden="1" x14ac:dyDescent="0.3"/>
    <row r="32" spans="1:13"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sheetData>
  <sheetProtection algorithmName="SHA-512" hashValue="e/xuXhWrwCFivmrE3vWjsirjKNlxzn9BeSXFi3SGfA9GDQCm/rImvaQGUwyw/E+NwlNJHswJXiuXH99uoEVm2A==" saltValue="NPIguLE+geHDicz9A48jhw==" spinCount="100000" sheet="1" objects="1" scenarios="1"/>
  <mergeCells count="34">
    <mergeCell ref="A2:M2"/>
    <mergeCell ref="A3:M3"/>
    <mergeCell ref="M7:M8"/>
    <mergeCell ref="A10:C10"/>
    <mergeCell ref="D10:E10"/>
    <mergeCell ref="A5:M5"/>
    <mergeCell ref="A6:C6"/>
    <mergeCell ref="J6:K6"/>
    <mergeCell ref="G8:H8"/>
    <mergeCell ref="J8:K8"/>
    <mergeCell ref="G9:H9"/>
    <mergeCell ref="J9:K9"/>
    <mergeCell ref="A7:C7"/>
    <mergeCell ref="D7:E7"/>
    <mergeCell ref="D6:E6"/>
    <mergeCell ref="G6:H6"/>
    <mergeCell ref="A8:C8"/>
    <mergeCell ref="A9:C9"/>
    <mergeCell ref="G11:H11"/>
    <mergeCell ref="J7:K7"/>
    <mergeCell ref="G10:H10"/>
    <mergeCell ref="J10:K10"/>
    <mergeCell ref="D8:E8"/>
    <mergeCell ref="G7:H7"/>
    <mergeCell ref="A16:M16"/>
    <mergeCell ref="D9:E9"/>
    <mergeCell ref="D12:E12"/>
    <mergeCell ref="J11:K11"/>
    <mergeCell ref="A13:L13"/>
    <mergeCell ref="J12:K12"/>
    <mergeCell ref="G12:H12"/>
    <mergeCell ref="A12:C12"/>
    <mergeCell ref="A11:C11"/>
    <mergeCell ref="D11:E11"/>
  </mergeCells>
  <dataValidations xWindow="661" yWindow="709" count="11">
    <dataValidation allowBlank="1" showInputMessage="1" showErrorMessage="1" promptTitle="Amount of ESG Award" prompt="Amount of ESG Award prior to amendments, exluding funds voluntarily deobligated in accordance with the Rule" sqref="D9:E9 G11 J9:K9 D11 G9:H9 J11"/>
    <dataValidation allowBlank="1" showInputMessage="1" showErrorMessage="1" promptTitle="Contract 1 End Date" prompt="End date of Contract 1 prior to amendments" sqref="D8:E8"/>
    <dataValidation allowBlank="1" showInputMessage="1" showErrorMessage="1" promptTitle="ESG Contract 2" prompt="Contract number of ESG Contract 2 closed within 12 months of Application" sqref="G7:H7"/>
    <dataValidation allowBlank="1" showInputMessage="1" showErrorMessage="1" promptTitle="ESG Contract 1" prompt="Contract number of ESG Contract 1 closed within 12 months of Application" sqref="D7:E7"/>
    <dataValidation type="list" allowBlank="1" showInputMessage="1" showErrorMessage="1" promptTitle="POINTS SELECTION" prompt="Select the Number of points requested under category &quot;PREVIOUS ESG AWARD&quot;." sqref="A17">
      <formula1>"0,3,4,5"</formula1>
    </dataValidation>
    <dataValidation allowBlank="1" showInputMessage="1" showErrorMessage="1" promptTitle="ESG Contract 3" prompt="Contract number of ESG Contract 3 closed within 12 months of Application" sqref="J7:K7"/>
    <dataValidation allowBlank="1" showInputMessage="1" showErrorMessage="1" promptTitle="Contract 3 End Date" prompt="End date of Contract 3 prior to amendments" sqref="J8:K8"/>
    <dataValidation allowBlank="1" showInputMessage="1" showErrorMessage="1" promptTitle="Amount of Voluntary Deobligation" prompt="Amount of funds voluntarily deobligated from the ESG contract prior to the ESG Contract end date" sqref="J10:K10"/>
    <dataValidation allowBlank="1" showInputMessage="1" showErrorMessage="1" promptTitle="ESG Expenditure" prompt="Amount of ESG funds reported as expended as of the Contract end date, prior to amendments." sqref="G12:H12 J12:K12 D12:E12"/>
    <dataValidation allowBlank="1" showInputMessage="1" showErrorMessage="1" promptTitle="Contract 2 End Date" prompt="End date of Contract 2 prior to amendments" sqref="G8:H8"/>
    <dataValidation allowBlank="1" showInputMessage="1" showErrorMessage="1" promptTitle="Amount of Voluntary Deobligation" prompt="Amount of funds voluntarily deobligated from the ESG contract prior to the ESG Contract end date" sqref="D10:E10 G10:H10"/>
  </dataValidations>
  <pageMargins left="0.38541666666666669"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58"/>
  <sheetViews>
    <sheetView showGridLines="0" showWhiteSpace="0" view="pageLayout" zoomScaleNormal="100" workbookViewId="0">
      <selection activeCell="A7" sqref="A7"/>
    </sheetView>
  </sheetViews>
  <sheetFormatPr defaultColWidth="0" defaultRowHeight="0" customHeight="1" zeroHeight="1" x14ac:dyDescent="0.3"/>
  <cols>
    <col min="1" max="1" width="6.5546875" style="10" customWidth="1"/>
    <col min="2" max="2" width="27.6640625" style="10" customWidth="1"/>
    <col min="3" max="3" width="15.44140625" style="10" customWidth="1"/>
    <col min="4" max="4" width="10" style="10" customWidth="1"/>
    <col min="5" max="5" width="8.6640625" style="10" customWidth="1"/>
    <col min="6" max="6" width="4.5546875" style="10" customWidth="1"/>
    <col min="7" max="8" width="9.5546875" style="10" customWidth="1"/>
    <col min="9" max="9" width="4.88671875" style="10" customWidth="1"/>
    <col min="10" max="10" width="8.44140625" style="10" customWidth="1"/>
    <col min="11" max="11" width="9.5546875" style="10" customWidth="1"/>
    <col min="12" max="12" width="4.88671875" style="66" customWidth="1"/>
    <col min="13" max="16384" width="9.109375" style="10" hidden="1"/>
  </cols>
  <sheetData>
    <row r="1" spans="1:12" ht="14.4" x14ac:dyDescent="0.3"/>
    <row r="2" spans="1:12" ht="15.6" x14ac:dyDescent="0.3">
      <c r="A2" s="268" t="s">
        <v>286</v>
      </c>
      <c r="B2" s="269"/>
      <c r="C2" s="269"/>
      <c r="D2" s="269"/>
      <c r="E2" s="269"/>
      <c r="F2" s="269"/>
      <c r="G2" s="269"/>
      <c r="H2" s="269"/>
      <c r="I2" s="269"/>
      <c r="J2" s="269"/>
      <c r="K2" s="269"/>
      <c r="L2" s="67"/>
    </row>
    <row r="3" spans="1:12" ht="33.75" customHeight="1" x14ac:dyDescent="0.3">
      <c r="A3" s="203" t="s">
        <v>434</v>
      </c>
      <c r="B3" s="260"/>
      <c r="C3" s="260"/>
      <c r="D3" s="260"/>
      <c r="E3" s="260"/>
      <c r="F3" s="260"/>
      <c r="G3" s="260"/>
      <c r="H3" s="260"/>
      <c r="I3" s="260"/>
      <c r="J3" s="260"/>
      <c r="K3" s="260"/>
      <c r="L3" s="67"/>
    </row>
    <row r="4" spans="1:12" ht="17.25" customHeight="1" x14ac:dyDescent="0.3">
      <c r="A4" s="63"/>
      <c r="B4" s="64"/>
      <c r="C4" s="64"/>
      <c r="D4" s="64"/>
      <c r="E4" s="64"/>
      <c r="F4" s="64"/>
      <c r="G4" s="64"/>
      <c r="H4" s="64"/>
      <c r="I4" s="64"/>
    </row>
    <row r="5" spans="1:12" ht="17.25" customHeight="1" x14ac:dyDescent="0.3">
      <c r="A5" s="280" t="s">
        <v>433</v>
      </c>
      <c r="B5" s="257"/>
      <c r="C5" s="257"/>
      <c r="D5" s="257"/>
      <c r="E5" s="257"/>
      <c r="F5" s="257"/>
      <c r="G5" s="257"/>
      <c r="H5" s="257"/>
      <c r="I5" s="257"/>
      <c r="J5" s="257"/>
      <c r="K5" s="258"/>
      <c r="L5" s="67"/>
    </row>
    <row r="6" spans="1:12" ht="36" customHeight="1" x14ac:dyDescent="0.3">
      <c r="A6" s="253" t="s">
        <v>412</v>
      </c>
      <c r="B6" s="254"/>
      <c r="C6" s="254"/>
      <c r="D6" s="254"/>
      <c r="E6" s="254"/>
      <c r="F6" s="254"/>
      <c r="G6" s="254"/>
      <c r="H6" s="254"/>
      <c r="I6" s="254"/>
      <c r="J6" s="254"/>
      <c r="K6" s="255"/>
      <c r="L6" s="68"/>
    </row>
    <row r="7" spans="1:12" ht="17.25" customHeight="1" x14ac:dyDescent="0.3">
      <c r="A7" s="88"/>
      <c r="B7" s="69" t="s">
        <v>284</v>
      </c>
      <c r="C7" s="69" t="str">
        <f>IF(A7="Yes","Is Applicant requesting a point for meeting 100% of the street outreach target?","")</f>
        <v/>
      </c>
      <c r="D7" s="69"/>
      <c r="E7" s="69"/>
      <c r="F7" s="69"/>
      <c r="G7" s="69"/>
      <c r="H7" s="69"/>
      <c r="I7" s="69"/>
      <c r="J7" s="69"/>
      <c r="K7" s="100"/>
      <c r="L7" s="67"/>
    </row>
    <row r="8" spans="1:12" ht="17.25" customHeight="1" x14ac:dyDescent="0.3">
      <c r="A8" s="88"/>
      <c r="B8" s="69" t="s">
        <v>281</v>
      </c>
      <c r="C8" s="69" t="str">
        <f>IF(A8="Yes","Is Applicant requesting a point for meeting 100% of the emergency shelter target?","")</f>
        <v/>
      </c>
      <c r="D8" s="69"/>
      <c r="E8" s="69"/>
      <c r="F8" s="69"/>
      <c r="G8" s="69"/>
      <c r="H8" s="69"/>
      <c r="I8" s="69"/>
      <c r="J8" s="69"/>
      <c r="K8" s="100"/>
      <c r="L8" s="67"/>
    </row>
    <row r="9" spans="1:12" ht="17.25" customHeight="1" x14ac:dyDescent="0.3">
      <c r="A9" s="88"/>
      <c r="B9" s="69" t="s">
        <v>282</v>
      </c>
      <c r="C9" s="94" t="str">
        <f>IF(A9="Yes","Is Applicant requesting a point for meeting 100% of the homeless prevention target?","")</f>
        <v/>
      </c>
      <c r="D9" s="69"/>
      <c r="E9" s="69"/>
      <c r="F9" s="69"/>
      <c r="G9" s="69"/>
      <c r="H9" s="69"/>
      <c r="I9" s="69"/>
      <c r="J9" s="69"/>
      <c r="K9" s="100"/>
      <c r="L9" s="67"/>
    </row>
    <row r="10" spans="1:12" ht="17.25" customHeight="1" x14ac:dyDescent="0.3">
      <c r="A10" s="93"/>
      <c r="B10" s="65" t="s">
        <v>283</v>
      </c>
      <c r="C10" s="65" t="str">
        <f>IF(A10="Yes","Is Applicant requesting a point for meeting 100% of the rapid re-housing target?","")</f>
        <v/>
      </c>
      <c r="D10" s="65"/>
      <c r="E10" s="65"/>
      <c r="F10" s="65"/>
      <c r="G10" s="65"/>
      <c r="H10" s="65"/>
      <c r="I10" s="65"/>
      <c r="J10" s="65"/>
      <c r="K10" s="101"/>
      <c r="L10" s="67"/>
    </row>
    <row r="11" spans="1:12" ht="17.25" customHeight="1" x14ac:dyDescent="0.3">
      <c r="A11" s="274"/>
      <c r="B11" s="275"/>
      <c r="C11" s="276"/>
      <c r="D11" s="277" t="s">
        <v>16</v>
      </c>
      <c r="E11" s="278"/>
      <c r="F11" s="70"/>
      <c r="G11" s="277" t="s">
        <v>15</v>
      </c>
      <c r="H11" s="277"/>
      <c r="I11" s="71"/>
      <c r="J11" s="279" t="s">
        <v>273</v>
      </c>
      <c r="K11" s="279"/>
      <c r="L11" s="72"/>
    </row>
    <row r="12" spans="1:12" ht="19.5" customHeight="1" x14ac:dyDescent="0.3">
      <c r="A12" s="265" t="s">
        <v>409</v>
      </c>
      <c r="B12" s="265"/>
      <c r="C12" s="265"/>
      <c r="D12" s="266" t="str">
        <f>IF('2-3 Prior Expenditures'!$D$7&gt;0,'2-3 Prior Expenditures'!D7:E7,"")</f>
        <v/>
      </c>
      <c r="E12" s="267"/>
      <c r="F12" s="73"/>
      <c r="G12" s="266" t="str">
        <f>IF('2-3 Prior Expenditures'!G7:H7&gt;0,'2-3 Prior Expenditures'!$G$7,"")</f>
        <v/>
      </c>
      <c r="H12" s="267"/>
      <c r="I12" s="73"/>
      <c r="J12" s="266" t="str">
        <f>IF('2-3 Prior Expenditures'!J7:K7&gt;0,'2-3 Prior Expenditures'!J7:K7,"")</f>
        <v/>
      </c>
      <c r="K12" s="267"/>
      <c r="L12" s="74"/>
    </row>
    <row r="13" spans="1:12" ht="34.5" customHeight="1" x14ac:dyDescent="0.3">
      <c r="A13" s="270" t="s">
        <v>410</v>
      </c>
      <c r="B13" s="271"/>
      <c r="C13" s="271"/>
      <c r="D13" s="272"/>
      <c r="E13" s="273"/>
      <c r="F13" s="75"/>
      <c r="G13" s="272"/>
      <c r="H13" s="273"/>
      <c r="I13" s="75"/>
      <c r="J13" s="272"/>
      <c r="K13" s="273"/>
      <c r="L13" s="74"/>
    </row>
    <row r="14" spans="1:12" ht="34.5" customHeight="1" x14ac:dyDescent="0.3">
      <c r="A14" s="259" t="str">
        <f>IF(K7="Yes","4. Enter targets and outcomes for street outreach - persons exiting to temporary or transitional or permanent housing destinations for each contract under which street outreach was funded.","4. Not applicable. Continue to next question.")</f>
        <v>4. Not applicable. Continue to next question.</v>
      </c>
      <c r="B14" s="260"/>
      <c r="C14" s="260"/>
      <c r="D14" s="260"/>
      <c r="E14" s="260"/>
      <c r="F14" s="260"/>
      <c r="G14" s="260"/>
      <c r="H14" s="260"/>
      <c r="I14" s="260"/>
      <c r="J14" s="260"/>
      <c r="K14" s="261"/>
      <c r="L14" s="74"/>
    </row>
    <row r="15" spans="1:12" ht="17.25" customHeight="1" x14ac:dyDescent="0.3">
      <c r="A15" s="74"/>
      <c r="B15" s="66"/>
      <c r="C15" s="67"/>
      <c r="D15" s="118" t="str">
        <f>IF($K$7="Yes","Target %","")</f>
        <v/>
      </c>
      <c r="E15" s="118" t="str">
        <f>IF($K$7="Yes","Outcome%","")</f>
        <v/>
      </c>
      <c r="F15" s="17"/>
      <c r="G15" s="118" t="str">
        <f>IF($K$7="Yes","Target %","")</f>
        <v/>
      </c>
      <c r="H15" s="118" t="str">
        <f>IF($K$7="Yes","Outcome%","")</f>
        <v/>
      </c>
      <c r="I15" s="17"/>
      <c r="J15" s="118" t="str">
        <f>IF($K$7="Yes","Target %","")</f>
        <v/>
      </c>
      <c r="K15" s="118" t="str">
        <f>IF($K$7="Yes","Outcome%","")</f>
        <v/>
      </c>
      <c r="L15" s="74"/>
    </row>
    <row r="16" spans="1:12" ht="17.25" customHeight="1" x14ac:dyDescent="0.3">
      <c r="A16" s="264"/>
      <c r="B16" s="262"/>
      <c r="C16" s="263"/>
      <c r="D16" s="97">
        <v>0</v>
      </c>
      <c r="E16" s="98">
        <v>0</v>
      </c>
      <c r="F16" s="121" t="str">
        <f>IF(AND(D16&gt;0,E16&gt;0),E16/D16,"")</f>
        <v/>
      </c>
      <c r="G16" s="97">
        <v>0</v>
      </c>
      <c r="H16" s="98">
        <v>0</v>
      </c>
      <c r="I16" s="121" t="str">
        <f>IF(AND(G16&gt;0,H16&gt;0),H16/G16,"")</f>
        <v/>
      </c>
      <c r="J16" s="97">
        <v>0</v>
      </c>
      <c r="K16" s="98">
        <v>0</v>
      </c>
      <c r="L16" s="122" t="str">
        <f>IF(AND(J16&gt;0,K16&gt;0),K16/J16,"")</f>
        <v/>
      </c>
    </row>
    <row r="17" spans="1:12" ht="17.25" customHeight="1" x14ac:dyDescent="0.3">
      <c r="A17" s="103" t="str">
        <f>IF(K7="Yes","Average Outcome Percentge - Street Outreach Target:","")</f>
        <v/>
      </c>
      <c r="B17" s="104"/>
      <c r="C17" s="104"/>
      <c r="D17" s="105" t="str">
        <f>IF(AND(K7="Yes",SUM(F16,I16,L16)&lt;&gt;0),AVERAGE(F16,I16,L16),"")</f>
        <v/>
      </c>
      <c r="E17" s="106"/>
      <c r="F17" s="107"/>
      <c r="G17" s="106"/>
      <c r="H17" s="106"/>
      <c r="I17" s="107"/>
      <c r="J17" s="106"/>
      <c r="K17" s="108"/>
      <c r="L17" s="102"/>
    </row>
    <row r="18" spans="1:12" ht="36" customHeight="1" x14ac:dyDescent="0.3">
      <c r="A18" s="259" t="str">
        <f>IF(K8="Yes","5. Enter targets and outcomes for emergency shelter- persons exiting to permanent housing destinations for each contract under which emergency shelter was funded.","5. Not applicable. Continue to next question.")</f>
        <v>5. Not applicable. Continue to next question.</v>
      </c>
      <c r="B18" s="260"/>
      <c r="C18" s="260"/>
      <c r="D18" s="260"/>
      <c r="E18" s="260"/>
      <c r="F18" s="260"/>
      <c r="G18" s="260"/>
      <c r="H18" s="260"/>
      <c r="I18" s="260"/>
      <c r="J18" s="260"/>
      <c r="K18" s="261"/>
      <c r="L18" s="76"/>
    </row>
    <row r="19" spans="1:12" ht="17.25" customHeight="1" x14ac:dyDescent="0.3">
      <c r="A19" s="74"/>
      <c r="B19" s="66"/>
      <c r="C19" s="67"/>
      <c r="D19" s="118" t="str">
        <f>IF($K$8="Yes","Target %","")</f>
        <v/>
      </c>
      <c r="E19" s="118" t="str">
        <f>IF($K$8="Yes","Outcome%","")</f>
        <v/>
      </c>
      <c r="F19" s="17"/>
      <c r="G19" s="118" t="str">
        <f>IF($K$8="Yes","Target %","")</f>
        <v/>
      </c>
      <c r="H19" s="118" t="str">
        <f>IF($K$8="Yes","Outcome%","")</f>
        <v/>
      </c>
      <c r="I19" s="17"/>
      <c r="J19" s="118" t="str">
        <f>IF($K$8="Yes","Target %","")</f>
        <v/>
      </c>
      <c r="K19" s="118" t="str">
        <f>IF($K$8="Yes","Outcome%","")</f>
        <v/>
      </c>
      <c r="L19" s="74"/>
    </row>
    <row r="20" spans="1:12" ht="17.25" customHeight="1" x14ac:dyDescent="0.3">
      <c r="A20" s="259"/>
      <c r="B20" s="262"/>
      <c r="C20" s="263"/>
      <c r="D20" s="97">
        <v>0</v>
      </c>
      <c r="E20" s="98">
        <v>0</v>
      </c>
      <c r="F20" s="121" t="str">
        <f>IF(AND(D20&gt;0,E20&gt;0),E20/D20,"")</f>
        <v/>
      </c>
      <c r="G20" s="97">
        <v>0</v>
      </c>
      <c r="H20" s="98">
        <v>0</v>
      </c>
      <c r="I20" s="121" t="str">
        <f>IF(AND(G20&gt;0,H20&gt;0),H20/G20,"")</f>
        <v/>
      </c>
      <c r="J20" s="97">
        <v>0</v>
      </c>
      <c r="K20" s="98">
        <v>0</v>
      </c>
      <c r="L20" s="122" t="str">
        <f>IF(AND(J20&gt;0,K20&gt;0),K20/J20,"")</f>
        <v/>
      </c>
    </row>
    <row r="21" spans="1:12" ht="17.25" customHeight="1" x14ac:dyDescent="0.3">
      <c r="A21" s="103" t="str">
        <f>IF(K8="Yes","Average Outcome Percentge -Emergency Shelter Target:","")</f>
        <v/>
      </c>
      <c r="B21" s="113"/>
      <c r="C21" s="113"/>
      <c r="D21" s="114" t="str">
        <f>IF(AND(K8="Yes",SUM(F20,I20,L20)&lt;&gt;0),AVERAGE(F20,I20,L20),"")</f>
        <v/>
      </c>
      <c r="E21" s="109"/>
      <c r="F21" s="110"/>
      <c r="G21" s="111"/>
      <c r="H21" s="109"/>
      <c r="I21" s="110"/>
      <c r="J21" s="111"/>
      <c r="K21" s="112"/>
      <c r="L21" s="102"/>
    </row>
    <row r="22" spans="1:12" ht="35.25" customHeight="1" x14ac:dyDescent="0.3">
      <c r="A22" s="259" t="str">
        <f>IF(K9="Yes","6. Enter targets and outcomes for homeless prevention - persons maintaining permanent housing for three or more months for each contract under which homeless prevention was funded.","6. Not applicable. Continue to next question.")</f>
        <v>6. Not applicable. Continue to next question.</v>
      </c>
      <c r="B22" s="260"/>
      <c r="C22" s="260"/>
      <c r="D22" s="260"/>
      <c r="E22" s="260"/>
      <c r="F22" s="260"/>
      <c r="G22" s="260"/>
      <c r="H22" s="260"/>
      <c r="I22" s="260"/>
      <c r="J22" s="260"/>
      <c r="K22" s="261"/>
      <c r="L22" s="76"/>
    </row>
    <row r="23" spans="1:12" ht="17.25" customHeight="1" x14ac:dyDescent="0.3">
      <c r="A23" s="74"/>
      <c r="B23" s="66"/>
      <c r="C23" s="67"/>
      <c r="D23" s="119" t="str">
        <f>IF($K$9="Yes","Target %","")</f>
        <v/>
      </c>
      <c r="E23" s="119" t="str">
        <f>IF($K$9="Yes","Outcome%","")</f>
        <v/>
      </c>
      <c r="F23" s="67"/>
      <c r="G23" s="119" t="str">
        <f>IF($K$9="Yes","Target %","")</f>
        <v/>
      </c>
      <c r="H23" s="119" t="str">
        <f>IF($K$9="Yes","Outcome%","")</f>
        <v/>
      </c>
      <c r="I23" s="67"/>
      <c r="J23" s="119" t="str">
        <f>IF($K$9="Yes","Target %","")</f>
        <v/>
      </c>
      <c r="K23" s="120" t="str">
        <f>IF($K$9="Yes","Outcome%","")</f>
        <v/>
      </c>
      <c r="L23" s="74"/>
    </row>
    <row r="24" spans="1:12" ht="17.25" customHeight="1" x14ac:dyDescent="0.3">
      <c r="A24" s="259"/>
      <c r="B24" s="262"/>
      <c r="C24" s="263"/>
      <c r="D24" s="97">
        <v>0</v>
      </c>
      <c r="E24" s="98">
        <v>0</v>
      </c>
      <c r="F24" s="121" t="str">
        <f>IF(AND(D24&gt;0,E24&gt;0),E24/D24,"")</f>
        <v/>
      </c>
      <c r="G24" s="97">
        <v>0</v>
      </c>
      <c r="H24" s="98">
        <v>0</v>
      </c>
      <c r="I24" s="121" t="str">
        <f>IF(AND(G24&gt;0,H24&gt;0),H24/G24,"")</f>
        <v/>
      </c>
      <c r="J24" s="97">
        <v>0</v>
      </c>
      <c r="K24" s="98">
        <v>0</v>
      </c>
      <c r="L24" s="122" t="str">
        <f>IF(AND(J24&gt;0,K24&gt;0),K24/J24,"")</f>
        <v/>
      </c>
    </row>
    <row r="25" spans="1:12" s="79" customFormat="1" ht="17.25" customHeight="1" x14ac:dyDescent="0.3">
      <c r="A25" s="103" t="str">
        <f>IF(K9="Yes","Average Outcome Percentge -Homeless Prevention Target:","")</f>
        <v/>
      </c>
      <c r="B25" s="104"/>
      <c r="C25" s="104"/>
      <c r="D25" s="129" t="str">
        <f>IF(AND(K9="Yes",SUM(F24,I24,L24)&lt;&gt;0),AVERAGE(F24,I24,L24),"")</f>
        <v/>
      </c>
      <c r="E25" s="130"/>
      <c r="F25" s="131"/>
      <c r="G25" s="130"/>
      <c r="H25" s="130"/>
      <c r="I25" s="131"/>
      <c r="J25" s="130"/>
      <c r="K25" s="132"/>
      <c r="L25" s="133"/>
    </row>
    <row r="26" spans="1:12" ht="35.25" customHeight="1" x14ac:dyDescent="0.3">
      <c r="A26" s="259" t="str">
        <f>IF(K10="Yes","7. Enter targets and outcomes for rapid re-housing - persons maintaining permanent housing for three or more months for each contract under which rapid re-housing was funded.","7. Not applicable. Continue to next section.")</f>
        <v>7. Not applicable. Continue to next section.</v>
      </c>
      <c r="B26" s="260"/>
      <c r="C26" s="260"/>
      <c r="D26" s="260"/>
      <c r="E26" s="260"/>
      <c r="F26" s="260"/>
      <c r="G26" s="260"/>
      <c r="H26" s="260"/>
      <c r="I26" s="260"/>
      <c r="J26" s="260"/>
      <c r="K26" s="261"/>
      <c r="L26" s="76"/>
    </row>
    <row r="27" spans="1:12" ht="17.25" customHeight="1" x14ac:dyDescent="0.3">
      <c r="A27" s="74"/>
      <c r="B27" s="66"/>
      <c r="C27" s="67"/>
      <c r="D27" s="119" t="str">
        <f>IF($K$10="Yes","Target %","")</f>
        <v/>
      </c>
      <c r="E27" s="119" t="str">
        <f>IF($K$10="Yes","Outcome%","")</f>
        <v/>
      </c>
      <c r="F27" s="67"/>
      <c r="G27" s="119" t="str">
        <f>IF($K$10="Yes","Target %","")</f>
        <v/>
      </c>
      <c r="H27" s="119" t="str">
        <f>IF($K$10="Yes","Outcome%","")</f>
        <v/>
      </c>
      <c r="I27" s="67"/>
      <c r="J27" s="119" t="str">
        <f>IF($K$10="Yes","Target %","")</f>
        <v/>
      </c>
      <c r="K27" s="120" t="str">
        <f>IF($K$10="Yes","Outcome%","")</f>
        <v/>
      </c>
      <c r="L27" s="74"/>
    </row>
    <row r="28" spans="1:12" ht="17.25" customHeight="1" x14ac:dyDescent="0.3">
      <c r="A28" s="259"/>
      <c r="B28" s="262"/>
      <c r="C28" s="263"/>
      <c r="D28" s="97">
        <v>0</v>
      </c>
      <c r="E28" s="98">
        <v>0</v>
      </c>
      <c r="F28" s="121" t="str">
        <f>IF(AND(D28&gt;0,E28&gt;0),E28/D28,"")</f>
        <v/>
      </c>
      <c r="G28" s="97">
        <v>0</v>
      </c>
      <c r="H28" s="98">
        <v>0</v>
      </c>
      <c r="I28" s="121" t="str">
        <f>IF(AND(G28&gt;0,H28&gt;0),H28/G28,"")</f>
        <v/>
      </c>
      <c r="J28" s="97">
        <v>0</v>
      </c>
      <c r="K28" s="98">
        <v>0</v>
      </c>
      <c r="L28" s="122" t="str">
        <f>IF(AND(J28&gt;0,K28&gt;0),K28/J28,"")</f>
        <v/>
      </c>
    </row>
    <row r="29" spans="1:12" s="79" customFormat="1" ht="19.5" customHeight="1" x14ac:dyDescent="0.3">
      <c r="A29" s="103" t="str">
        <f>IF(K10="Yes","Average Outcome Percentge -Rapid Re-housing Target:","")</f>
        <v/>
      </c>
      <c r="B29" s="115"/>
      <c r="C29" s="115"/>
      <c r="D29" s="129" t="str">
        <f>IF(AND(K10="Yes",SUM(F28,I28,L28)&lt;&gt;0),AVERAGE(F28,I28,L28),"")</f>
        <v/>
      </c>
      <c r="E29" s="116"/>
      <c r="F29" s="116"/>
      <c r="G29" s="116"/>
      <c r="H29" s="116"/>
      <c r="I29" s="116"/>
      <c r="J29" s="116"/>
      <c r="K29" s="117"/>
      <c r="L29" s="77"/>
    </row>
    <row r="30" spans="1:12" s="79" customFormat="1" ht="20.25" customHeight="1" x14ac:dyDescent="0.3">
      <c r="A30" s="256" t="s">
        <v>13</v>
      </c>
      <c r="B30" s="257"/>
      <c r="C30" s="257"/>
      <c r="D30" s="257"/>
      <c r="E30" s="257"/>
      <c r="F30" s="257"/>
      <c r="G30" s="257"/>
      <c r="H30" s="257"/>
      <c r="I30" s="257"/>
      <c r="J30" s="257"/>
      <c r="K30" s="258"/>
      <c r="L30" s="78"/>
    </row>
    <row r="31" spans="1:12" s="79" customFormat="1" ht="123" customHeight="1" x14ac:dyDescent="0.3">
      <c r="A31" s="250" t="s">
        <v>411</v>
      </c>
      <c r="B31" s="251"/>
      <c r="C31" s="251"/>
      <c r="D31" s="251"/>
      <c r="E31" s="251"/>
      <c r="F31" s="251"/>
      <c r="G31" s="251"/>
      <c r="H31" s="251"/>
      <c r="I31" s="251"/>
      <c r="J31" s="251"/>
      <c r="K31" s="252"/>
      <c r="L31" s="67"/>
    </row>
    <row r="32" spans="1:12" ht="27" customHeight="1" x14ac:dyDescent="0.3">
      <c r="A32" s="86">
        <v>0</v>
      </c>
      <c r="B32" s="80" t="s">
        <v>285</v>
      </c>
      <c r="C32" s="81"/>
      <c r="D32" s="81"/>
      <c r="E32" s="81"/>
      <c r="F32" s="81"/>
      <c r="G32" s="81"/>
      <c r="H32" s="81"/>
      <c r="I32" s="81"/>
      <c r="J32" s="82"/>
      <c r="K32" s="83"/>
    </row>
    <row r="33" spans="2:9" ht="31.5" customHeight="1" x14ac:dyDescent="0.3">
      <c r="B33" s="84"/>
      <c r="C33" s="84"/>
      <c r="D33" s="84"/>
      <c r="E33" s="84"/>
      <c r="F33" s="84"/>
      <c r="G33" s="84"/>
      <c r="H33" s="84"/>
      <c r="I33" s="84"/>
    </row>
    <row r="34" spans="2:9" ht="15.75" customHeight="1" x14ac:dyDescent="0.3">
      <c r="B34" s="84"/>
      <c r="C34" s="84"/>
      <c r="D34" s="84"/>
      <c r="E34" s="84"/>
      <c r="F34" s="84"/>
      <c r="G34" s="84"/>
      <c r="H34" s="84"/>
      <c r="I34" s="84"/>
    </row>
    <row r="35" spans="2:9" ht="14.4" x14ac:dyDescent="0.3"/>
    <row r="36" spans="2:9" ht="14.4" x14ac:dyDescent="0.3"/>
    <row r="37" spans="2:9" ht="14.4" x14ac:dyDescent="0.3"/>
    <row r="38" spans="2:9" ht="14.4" hidden="1" x14ac:dyDescent="0.3"/>
    <row r="39" spans="2:9" ht="14.4" hidden="1" x14ac:dyDescent="0.3"/>
    <row r="40" spans="2:9" ht="14.4" hidden="1" x14ac:dyDescent="0.3"/>
    <row r="41" spans="2:9" ht="14.4" hidden="1" x14ac:dyDescent="0.3"/>
    <row r="42" spans="2:9" ht="14.4" hidden="1" x14ac:dyDescent="0.3"/>
    <row r="43" spans="2:9" ht="14.4" hidden="1" x14ac:dyDescent="0.3"/>
    <row r="44" spans="2:9" ht="14.4" hidden="1" x14ac:dyDescent="0.3"/>
    <row r="45" spans="2:9" ht="14.4" hidden="1" x14ac:dyDescent="0.3"/>
    <row r="46" spans="2:9" ht="14.4" hidden="1" x14ac:dyDescent="0.3"/>
    <row r="47" spans="2:9" ht="14.4" hidden="1" x14ac:dyDescent="0.3"/>
    <row r="48" spans="2:9"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sheetData>
  <sheetProtection algorithmName="SHA-512" hashValue="H6d1jNPZf8dEHdy5Ue/ZqHi2YhAsxIM/FqYXHvg4RVkcFL/d3Y6Jn46qclRC+b1GnT5B77FSJD4eVG2g9GKMxw==" saltValue="HvhxqrP8bLQgHnC1AHXCUw==" spinCount="100000" sheet="1" objects="1" scenarios="1"/>
  <mergeCells count="26">
    <mergeCell ref="A2:K2"/>
    <mergeCell ref="A3:K3"/>
    <mergeCell ref="A13:C13"/>
    <mergeCell ref="D13:E13"/>
    <mergeCell ref="G13:H13"/>
    <mergeCell ref="J13:K13"/>
    <mergeCell ref="A11:C11"/>
    <mergeCell ref="D11:E11"/>
    <mergeCell ref="G11:H11"/>
    <mergeCell ref="J11:K11"/>
    <mergeCell ref="A5:K5"/>
    <mergeCell ref="A31:K31"/>
    <mergeCell ref="A6:K6"/>
    <mergeCell ref="A30:K30"/>
    <mergeCell ref="A14:K14"/>
    <mergeCell ref="A18:K18"/>
    <mergeCell ref="A22:K22"/>
    <mergeCell ref="A20:C20"/>
    <mergeCell ref="A24:C24"/>
    <mergeCell ref="A26:K26"/>
    <mergeCell ref="A28:C28"/>
    <mergeCell ref="A16:C16"/>
    <mergeCell ref="A12:C12"/>
    <mergeCell ref="D12:E12"/>
    <mergeCell ref="G12:H12"/>
    <mergeCell ref="J12:K12"/>
  </mergeCells>
  <conditionalFormatting sqref="K7">
    <cfRule type="expression" dxfId="7" priority="8">
      <formula>$C$7=""</formula>
    </cfRule>
  </conditionalFormatting>
  <conditionalFormatting sqref="K8">
    <cfRule type="expression" dxfId="6" priority="7">
      <formula>$C$8=""</formula>
    </cfRule>
  </conditionalFormatting>
  <conditionalFormatting sqref="K9">
    <cfRule type="expression" dxfId="5" priority="6">
      <formula>$C$9=""</formula>
    </cfRule>
  </conditionalFormatting>
  <conditionalFormatting sqref="K10">
    <cfRule type="expression" dxfId="4" priority="5">
      <formula>$C$10=""</formula>
    </cfRule>
  </conditionalFormatting>
  <conditionalFormatting sqref="D16 E16 G16 H16 J16 K16">
    <cfRule type="expression" dxfId="3" priority="4">
      <formula>$K$7&lt;&gt;"Yes"</formula>
    </cfRule>
  </conditionalFormatting>
  <conditionalFormatting sqref="D20:E20 G20:H20 J20:K20">
    <cfRule type="expression" dxfId="2" priority="3">
      <formula>$K$8&lt;&gt;"Yes"</formula>
    </cfRule>
  </conditionalFormatting>
  <conditionalFormatting sqref="D24:E24 G24:H24 J24:K24">
    <cfRule type="expression" dxfId="1" priority="2">
      <formula>$K$9&lt;&gt;"Yes"</formula>
    </cfRule>
  </conditionalFormatting>
  <conditionalFormatting sqref="D28:E28 G28:H28 J28:K28">
    <cfRule type="expression" dxfId="0" priority="1">
      <formula>$K$10&lt;&gt;"Yes"</formula>
    </cfRule>
  </conditionalFormatting>
  <dataValidations xWindow="163" yWindow="890" count="41">
    <dataValidation allowBlank="1" showInputMessage="1" showErrorMessage="1" promptTitle="ESG Contract 3" prompt="Contract number of ESG Contract 3 closed within 12 months of Application" sqref="J12:K12"/>
    <dataValidation type="list" allowBlank="1" showInputMessage="1" showErrorMessage="1" promptTitle="POINTS SELECTION" prompt="Select the number of points requested under category &quot;PREVIOUS ESG OUTCOME" sqref="A32">
      <formula1>"0,1,2,3,4,5"</formula1>
    </dataValidation>
    <dataValidation allowBlank="1" showInputMessage="1" showErrorMessage="1" promptTitle="ESG Contract 1" prompt="Contract number of ESG Contract 1 closed within 12 months of Application" sqref="D12:E12"/>
    <dataValidation allowBlank="1" showInputMessage="1" showErrorMessage="1" promptTitle="ESG Contract 2" prompt="Contract number of ESG Contract 2 closed within 12 months of Application" sqref="G12:H12"/>
    <dataValidation type="list" allowBlank="1" showInputMessage="1" showErrorMessage="1" prompt="Applicant or its subrecipient was funded for Street Outreach under Contract closed w/in 12 months of the Application date" sqref="A7">
      <formula1>"Yes, No"</formula1>
    </dataValidation>
    <dataValidation type="list" allowBlank="1" showInputMessage="1" showErrorMessage="1" prompt="Applicant or its subrecipient was funded for Emergency Shelter under Contract closed w/in 12 months of the Application date" sqref="A8">
      <formula1>"Yes, No"</formula1>
    </dataValidation>
    <dataValidation type="list" allowBlank="1" showInputMessage="1" showErrorMessage="1" prompt="Applicant or its subrecipient was funded for Homeless Prevention under Contract closed w/in 12 months of the Application date" sqref="A9">
      <formula1>"Yes, No"</formula1>
    </dataValidation>
    <dataValidation type="list" allowBlank="1" showInputMessage="1" showErrorMessage="1" prompt="Applicant or its subrecipient was funded for Rapid Rehousing under Contract closed w/in 12 months of the Application date" sqref="A10">
      <formula1>"Yes, No"</formula1>
    </dataValidation>
    <dataValidation type="list" allowBlank="1" showInputMessage="1" showErrorMessage="1" promptTitle="Contract 1" prompt="Last three reports for Contract period submitted on or before the reporting deadline" sqref="D13:E13">
      <formula1>"Yes, No"</formula1>
    </dataValidation>
    <dataValidation type="list" allowBlank="1" showInputMessage="1" showErrorMessage="1" promptTitle="Contract 2" prompt="Last three reports for Contract period submitted on or before the reporting deadline" sqref="G13:H13">
      <formula1>"Yes, No"</formula1>
    </dataValidation>
    <dataValidation type="list" allowBlank="1" showInputMessage="1" showErrorMessage="1" promptTitle="Contract 3" prompt="Last three reports for Contract period submitted on or before the reporting deadline" sqref="J13:K13">
      <formula1>"Yes, No"</formula1>
    </dataValidation>
    <dataValidation allowBlank="1" showInputMessage="1" showErrorMessage="1" promptTitle="Contract 1" prompt="Enter target percentage for SO- Persons exiting to temp, transitional, or permanent housing" sqref="D16"/>
    <dataValidation allowBlank="1" showInputMessage="1" showErrorMessage="1" promptTitle="Contract 2" prompt="Enter target percentage for SO- Persons exiting to temp, transitional, or permanent housing" sqref="G16:G17"/>
    <dataValidation allowBlank="1" showInputMessage="1" showErrorMessage="1" promptTitle="Contract 3" prompt="Enter target percentage for SO- Persons exiting to temp, transitional, or permanent housing" sqref="J16:J17"/>
    <dataValidation allowBlank="1" showInputMessage="1" showErrorMessage="1" promptTitle="Contract 1" prompt="Enter target percentage for ES-  Persons exiting to permanent housing" sqref="D25 D20"/>
    <dataValidation allowBlank="1" showInputMessage="1" showErrorMessage="1" promptTitle="Contract 2" prompt="Enter target percentage for ES- Persons exiting to permanent housing" sqref="G20:G21"/>
    <dataValidation allowBlank="1" showInputMessage="1" showErrorMessage="1" promptTitle="Contract 3" prompt="Enter target percentage for ES- Persons exiting to permanent housing" sqref="J20:J21"/>
    <dataValidation allowBlank="1" showInputMessage="1" showErrorMessage="1" promptTitle="Contract 1" prompt="Enter outcome percentage for SO - persons exiting to temp, transitional, or permanent housing " sqref="E16:E17"/>
    <dataValidation allowBlank="1" showInputMessage="1" showErrorMessage="1" promptTitle="Contract 2" prompt="Enter outcome percentage for SO - persons exiting to temp, transitional, or permanent housing " sqref="H16:H17"/>
    <dataValidation allowBlank="1" showInputMessage="1" showErrorMessage="1" promptTitle="Contract 3" prompt="Enter outcome percentage for SO - persons exiting to temp, transitional, or permanent housing " sqref="K16:K17"/>
    <dataValidation allowBlank="1" showInputMessage="1" showErrorMessage="1" promptTitle="Contract 1" prompt="Enter outcome percentage for ES - persons exiting to permanent housing " sqref="E20:E21"/>
    <dataValidation allowBlank="1" showInputMessage="1" showErrorMessage="1" promptTitle="Contract 2" prompt="Enter outcome percentage for ES - persons exiting to permanent housing " sqref="H20:H21"/>
    <dataValidation allowBlank="1" showInputMessage="1" showErrorMessage="1" promptTitle="Contract 3" prompt="Enter outcome percentage for ES - persons exiting to permanent housing " sqref="K20:K21"/>
    <dataValidation allowBlank="1" showInputMessage="1" showErrorMessage="1" promptTitle="Contract 1" prompt="Enter target percentage for HP-  Persons maintaining perm housing for 3+ months after exit" sqref="D24"/>
    <dataValidation allowBlank="1" showInputMessage="1" showErrorMessage="1" promptTitle="Contract 1" prompt="Enter outcome percentage for HP - persons maintaining perm housing for 3+ months after exit" sqref="E24:E25"/>
    <dataValidation allowBlank="1" showInputMessage="1" showErrorMessage="1" promptTitle="Contract 2" prompt="Enter target percentage for HP-  Persons maintaining perm housing for 3+ months after exit" sqref="G24:G25"/>
    <dataValidation allowBlank="1" showInputMessage="1" showErrorMessage="1" promptTitle="Contract 2" prompt="Enter outcome percentage for HP - persons maintaining perm housing for 3+ months after exit" sqref="H24:H25"/>
    <dataValidation allowBlank="1" showInputMessage="1" showErrorMessage="1" promptTitle="Contract 3" prompt="Enter target percentage for HP-  Persons maintaining perm housing for 3+ months after exit" sqref="J24:J25"/>
    <dataValidation allowBlank="1" showInputMessage="1" showErrorMessage="1" promptTitle="Contract 3" prompt="Enter outcome percentage for HP - persons maintaining perm housing for 3+ months after exit" sqref="K24:K25"/>
    <dataValidation allowBlank="1" showInputMessage="1" showErrorMessage="1" promptTitle="Contract 1" prompt="Enter target percentage for RR-  Persons maintaining perm housing for 3+ months after exit" sqref="D28"/>
    <dataValidation allowBlank="1" showInputMessage="1" showErrorMessage="1" promptTitle="Contract 1" prompt="Enter outcome percentage for RR - persons maintaining perm housing for 3+ months after exit" sqref="E28"/>
    <dataValidation allowBlank="1" showInputMessage="1" showErrorMessage="1" promptTitle="Contract 2" prompt="Enter target percentage for RR-  Persons maintaining perm housing for 3+ months after exit" sqref="G28"/>
    <dataValidation allowBlank="1" showInputMessage="1" showErrorMessage="1" promptTitle="Contract 2" prompt="Enter outcome percentage for RR - persons maintaining perm housing for 3+ months after exit" sqref="H28"/>
    <dataValidation allowBlank="1" showInputMessage="1" showErrorMessage="1" promptTitle="Contract 3" prompt="Enter target percentage for RR-  Persons maintaining perm housing for 3+ months after exit" sqref="J28"/>
    <dataValidation allowBlank="1" showInputMessage="1" showErrorMessage="1" promptTitle="Contract 3" prompt="Enter outcome percentage for RR - persons maintaining perm housing for 3+ months after exit" sqref="K28"/>
    <dataValidation type="list" allowBlank="1" showInputMessage="1" showErrorMessage="1" prompt="Is Applicant requesting points for meeting 100% of the SO target?" sqref="K7">
      <formula1>"Yes, No"</formula1>
    </dataValidation>
    <dataValidation type="list" allowBlank="1" showInputMessage="1" showErrorMessage="1" prompt="Is Applicant requesting points for meeting 100% of the ES target?" sqref="K8">
      <formula1>"Yes, No"</formula1>
    </dataValidation>
    <dataValidation type="list" allowBlank="1" showInputMessage="1" showErrorMessage="1" prompt="Is Applicant requesting points for meeting 100% of the HP target?" sqref="K9">
      <formula1>"Yes, No"</formula1>
    </dataValidation>
    <dataValidation type="list" allowBlank="1" showInputMessage="1" showErrorMessage="1" prompt="Is Applicant requesting points for meeting 100% of the RR target?" sqref="K10">
      <formula1>"Yes, No"</formula1>
    </dataValidation>
    <dataValidation allowBlank="1" showErrorMessage="1" promptTitle="Contract 1" prompt="Enter target percentage for ES-  Persons exiting to permanent housing" sqref="D29 D21"/>
    <dataValidation allowBlank="1" showErrorMessage="1" sqref="D17"/>
  </dataValidations>
  <pageMargins left="0.38541666666666669"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A16" sqref="A16"/>
    </sheetView>
  </sheetViews>
  <sheetFormatPr defaultColWidth="0" defaultRowHeight="0" customHeight="1" zeroHeight="1" x14ac:dyDescent="0.3"/>
  <cols>
    <col min="1" max="1" width="6.5546875" customWidth="1"/>
    <col min="2" max="8" width="9.109375" customWidth="1"/>
    <col min="9" max="9" width="24" customWidth="1"/>
    <col min="10" max="10" width="4.6640625" customWidth="1"/>
    <col min="11" max="16384" width="4.6640625" hidden="1"/>
  </cols>
  <sheetData>
    <row r="1" spans="1:9" ht="14.4" x14ac:dyDescent="0.3"/>
    <row r="2" spans="1:9" ht="15.6" x14ac:dyDescent="0.3">
      <c r="A2" s="284" t="s">
        <v>50</v>
      </c>
      <c r="B2" s="285"/>
      <c r="C2" s="285"/>
      <c r="D2" s="285"/>
      <c r="E2" s="285"/>
      <c r="F2" s="285"/>
      <c r="G2" s="285"/>
      <c r="H2" s="285"/>
      <c r="I2" s="285"/>
    </row>
    <row r="3" spans="1:9" ht="82.5" customHeight="1" x14ac:dyDescent="0.3">
      <c r="A3" s="240" t="s">
        <v>25</v>
      </c>
      <c r="B3" s="286"/>
      <c r="C3" s="286"/>
      <c r="D3" s="286"/>
      <c r="E3" s="286"/>
      <c r="F3" s="286"/>
      <c r="G3" s="286"/>
      <c r="H3" s="286"/>
      <c r="I3" s="286"/>
    </row>
    <row r="4" spans="1:9" s="9" customFormat="1" ht="20.25" customHeight="1" x14ac:dyDescent="0.3">
      <c r="A4" s="9" t="s">
        <v>24</v>
      </c>
    </row>
    <row r="5" spans="1:9" s="9" customFormat="1" ht="30.75" customHeight="1" x14ac:dyDescent="0.3">
      <c r="A5" s="287" t="s">
        <v>23</v>
      </c>
      <c r="B5" s="286"/>
      <c r="C5" s="286"/>
      <c r="D5" s="286"/>
      <c r="E5" s="286"/>
      <c r="F5" s="286"/>
      <c r="G5" s="286"/>
      <c r="H5" s="286"/>
      <c r="I5" s="286"/>
    </row>
    <row r="6" spans="1:9" s="9" customFormat="1" ht="32.25" customHeight="1" x14ac:dyDescent="0.3">
      <c r="A6" s="282" t="s">
        <v>22</v>
      </c>
      <c r="B6" s="283"/>
      <c r="C6" s="283"/>
      <c r="D6" s="283"/>
      <c r="E6" s="283"/>
      <c r="F6" s="283"/>
      <c r="G6" s="283"/>
      <c r="H6" s="283"/>
      <c r="I6" s="283"/>
    </row>
    <row r="7" spans="1:9" s="9" customFormat="1" ht="12" customHeight="1" x14ac:dyDescent="0.3">
      <c r="A7" s="15"/>
      <c r="B7" s="11"/>
      <c r="C7" s="11"/>
      <c r="D7" s="11"/>
      <c r="E7" s="11"/>
      <c r="F7" s="11"/>
      <c r="G7" s="11"/>
      <c r="H7" s="11"/>
      <c r="I7" s="11"/>
    </row>
    <row r="8" spans="1:9" s="9" customFormat="1" ht="47.25" customHeight="1" x14ac:dyDescent="0.3">
      <c r="A8" s="282" t="s">
        <v>21</v>
      </c>
      <c r="B8" s="283"/>
      <c r="C8" s="283"/>
      <c r="D8" s="283"/>
      <c r="E8" s="283"/>
      <c r="F8" s="283"/>
      <c r="G8" s="283"/>
      <c r="H8" s="283"/>
      <c r="I8" s="283"/>
    </row>
    <row r="9" spans="1:9" s="9" customFormat="1" ht="11.25" customHeight="1" x14ac:dyDescent="0.3">
      <c r="A9" s="15"/>
      <c r="B9" s="11"/>
      <c r="C9" s="11"/>
      <c r="D9" s="11"/>
      <c r="E9" s="11"/>
      <c r="F9" s="11"/>
      <c r="G9" s="11"/>
      <c r="H9" s="11"/>
      <c r="I9" s="11"/>
    </row>
    <row r="10" spans="1:9" s="9" customFormat="1" ht="33.75" customHeight="1" x14ac:dyDescent="0.3">
      <c r="A10" s="282" t="s">
        <v>20</v>
      </c>
      <c r="B10" s="283"/>
      <c r="C10" s="283"/>
      <c r="D10" s="283"/>
      <c r="E10" s="283"/>
      <c r="F10" s="283"/>
      <c r="G10" s="283"/>
      <c r="H10" s="283"/>
      <c r="I10" s="283"/>
    </row>
    <row r="11" spans="1:9" s="9" customFormat="1" ht="12" customHeight="1" x14ac:dyDescent="0.3">
      <c r="A11" s="15"/>
      <c r="B11" s="11"/>
      <c r="C11" s="11"/>
      <c r="D11" s="11"/>
      <c r="E11" s="11"/>
      <c r="F11" s="11"/>
      <c r="G11" s="11"/>
      <c r="H11" s="11"/>
      <c r="I11" s="11"/>
    </row>
    <row r="12" spans="1:9" s="9" customFormat="1" ht="37.5" customHeight="1" x14ac:dyDescent="0.3">
      <c r="A12" s="282" t="s">
        <v>19</v>
      </c>
      <c r="B12" s="283"/>
      <c r="C12" s="283"/>
      <c r="D12" s="283"/>
      <c r="E12" s="283"/>
      <c r="F12" s="283"/>
      <c r="G12" s="283"/>
      <c r="H12" s="283"/>
      <c r="I12" s="283"/>
    </row>
    <row r="13" spans="1:9" s="9" customFormat="1" ht="12.75" customHeight="1" x14ac:dyDescent="0.3">
      <c r="A13" s="14"/>
      <c r="B13" s="14"/>
      <c r="C13" s="14"/>
      <c r="D13" s="14"/>
      <c r="E13" s="14"/>
      <c r="F13" s="14"/>
      <c r="G13" s="14"/>
      <c r="H13" s="14"/>
      <c r="I13" s="14"/>
    </row>
    <row r="14" spans="1:9" s="9" customFormat="1" ht="33" customHeight="1" x14ac:dyDescent="0.3">
      <c r="A14" s="282" t="s">
        <v>18</v>
      </c>
      <c r="B14" s="283"/>
      <c r="C14" s="283"/>
      <c r="D14" s="283"/>
      <c r="E14" s="283"/>
      <c r="F14" s="283"/>
      <c r="G14" s="283"/>
      <c r="H14" s="283"/>
      <c r="I14" s="283"/>
    </row>
    <row r="15" spans="1:9" s="9" customFormat="1" ht="18" customHeight="1" x14ac:dyDescent="0.3">
      <c r="A15" s="13"/>
      <c r="B15" s="13"/>
      <c r="C15" s="13"/>
      <c r="D15" s="13"/>
      <c r="E15" s="13"/>
      <c r="F15" s="13"/>
      <c r="G15" s="13"/>
      <c r="H15" s="13"/>
      <c r="I15" s="13"/>
    </row>
    <row r="16" spans="1:9" ht="39" customHeight="1" x14ac:dyDescent="0.3">
      <c r="A16" s="85"/>
      <c r="B16" s="281" t="s">
        <v>439</v>
      </c>
      <c r="C16" s="281"/>
      <c r="D16" s="281"/>
      <c r="E16" s="281"/>
      <c r="F16" s="281"/>
      <c r="G16" s="281"/>
      <c r="H16" s="281"/>
      <c r="I16" s="281"/>
    </row>
    <row r="17" spans="2:9" ht="31.5" customHeight="1" x14ac:dyDescent="0.3">
      <c r="B17" s="12"/>
      <c r="C17" s="12"/>
      <c r="D17" s="12"/>
      <c r="E17" s="12"/>
      <c r="F17" s="12"/>
      <c r="G17" s="12"/>
      <c r="H17" s="12"/>
      <c r="I17" s="12"/>
    </row>
    <row r="18" spans="2:9" ht="15.75" customHeight="1" x14ac:dyDescent="0.3">
      <c r="B18" s="12"/>
      <c r="C18" s="12"/>
      <c r="D18" s="12"/>
      <c r="E18" s="12"/>
      <c r="F18" s="12"/>
      <c r="G18" s="12"/>
      <c r="H18" s="12"/>
      <c r="I18" s="12"/>
    </row>
    <row r="19" spans="2:9" ht="14.4" x14ac:dyDescent="0.3"/>
    <row r="20" spans="2:9" ht="14.4" x14ac:dyDescent="0.3"/>
    <row r="21" spans="2:9" ht="14.4" x14ac:dyDescent="0.3"/>
    <row r="22" spans="2:9" ht="14.4" x14ac:dyDescent="0.3"/>
    <row r="23" spans="2:9" ht="14.4" x14ac:dyDescent="0.3"/>
    <row r="24" spans="2:9" ht="14.4" x14ac:dyDescent="0.3"/>
    <row r="25" spans="2:9" ht="14.4" x14ac:dyDescent="0.3"/>
    <row r="26" spans="2:9" ht="14.4" x14ac:dyDescent="0.3"/>
    <row r="27" spans="2:9" ht="14.4" x14ac:dyDescent="0.3"/>
    <row r="28" spans="2:9" ht="14.4" x14ac:dyDescent="0.3"/>
    <row r="29" spans="2:9" ht="14.4" x14ac:dyDescent="0.3"/>
    <row r="30" spans="2:9" ht="14.4" x14ac:dyDescent="0.3"/>
    <row r="31" spans="2:9" ht="14.4" x14ac:dyDescent="0.3"/>
    <row r="32" spans="2:9" ht="14.4" x14ac:dyDescent="0.3"/>
    <row r="33" ht="14.4" x14ac:dyDescent="0.3"/>
    <row r="34" ht="14.4" x14ac:dyDescent="0.3"/>
  </sheetData>
  <sheetProtection algorithmName="SHA-512" hashValue="ul/O2xpBwqnSjNuRSJnMz0md8qteanoAMy4o0SkVKDLAoXmoUIvcniN0vVZ+lU/tYZhdXxvvC0me7d2aIPmJsg==" saltValue="vwBw4L78l99dVnjVLXLsjQ==" spinCount="100000" sheet="1" objects="1" scenarios="1"/>
  <mergeCells count="9">
    <mergeCell ref="B16:I16"/>
    <mergeCell ref="A12:I12"/>
    <mergeCell ref="A14:I14"/>
    <mergeCell ref="A2:I2"/>
    <mergeCell ref="A3:I3"/>
    <mergeCell ref="A5:I5"/>
    <mergeCell ref="A6:I6"/>
    <mergeCell ref="A8:I8"/>
    <mergeCell ref="A10:I10"/>
  </mergeCells>
  <dataValidations count="1">
    <dataValidation type="list" allowBlank="1" showInputMessage="1" showErrorMessage="1" promptTitle="POINTS SELECTION" prompt="Number of points requested under category &quot;PREVIOUS MONITORING REPORTS.&quot;" sqref="A16">
      <formula1>"0,1,2,3,5"</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A1:J57"/>
  <sheetViews>
    <sheetView showGridLines="0" view="pageLayout" zoomScaleNormal="100" workbookViewId="0">
      <selection activeCell="A7" sqref="A7"/>
    </sheetView>
  </sheetViews>
  <sheetFormatPr defaultColWidth="0" defaultRowHeight="0" customHeight="1" zeroHeight="1" x14ac:dyDescent="0.3"/>
  <cols>
    <col min="1" max="1" width="6.5546875" style="16" customWidth="1"/>
    <col min="2" max="8" width="9.109375" style="16" customWidth="1"/>
    <col min="9" max="9" width="27" style="16" customWidth="1"/>
    <col min="10" max="10" width="4" customWidth="1"/>
    <col min="11" max="16384" width="9.109375" hidden="1"/>
  </cols>
  <sheetData>
    <row r="1" spans="1:9" ht="14.4" x14ac:dyDescent="0.3"/>
    <row r="2" spans="1:9" s="1" customFormat="1" ht="20.25" customHeight="1" x14ac:dyDescent="0.3">
      <c r="A2" s="288" t="s">
        <v>40</v>
      </c>
      <c r="B2" s="289"/>
      <c r="C2" s="289"/>
      <c r="D2" s="289"/>
      <c r="E2" s="289"/>
      <c r="F2" s="289"/>
      <c r="G2" s="289"/>
      <c r="H2" s="289"/>
      <c r="I2" s="289"/>
    </row>
    <row r="3" spans="1:9" s="1" customFormat="1" ht="47.25" customHeight="1" x14ac:dyDescent="0.3">
      <c r="A3" s="203" t="s">
        <v>56</v>
      </c>
      <c r="B3" s="204"/>
      <c r="C3" s="204"/>
      <c r="D3" s="204"/>
      <c r="E3" s="204"/>
      <c r="F3" s="204"/>
      <c r="G3" s="204"/>
      <c r="H3" s="204"/>
      <c r="I3" s="204"/>
    </row>
    <row r="4" spans="1:9" s="9" customFormat="1" ht="75.75" customHeight="1" x14ac:dyDescent="0.3">
      <c r="A4" s="291" t="s">
        <v>435</v>
      </c>
      <c r="B4" s="286"/>
      <c r="C4" s="286"/>
      <c r="D4" s="286"/>
      <c r="E4" s="286"/>
      <c r="F4" s="286"/>
      <c r="G4" s="286"/>
      <c r="H4" s="286"/>
      <c r="I4" s="286"/>
    </row>
    <row r="5" spans="1:9" ht="33.75" customHeight="1" x14ac:dyDescent="0.3">
      <c r="A5" s="286"/>
      <c r="B5" s="286"/>
      <c r="C5" s="286"/>
      <c r="D5" s="286"/>
      <c r="E5" s="286"/>
      <c r="F5" s="286"/>
      <c r="G5" s="286"/>
      <c r="H5" s="286"/>
      <c r="I5" s="286"/>
    </row>
    <row r="6" spans="1:9" ht="13.5" customHeight="1" x14ac:dyDescent="0.3">
      <c r="A6" s="39"/>
      <c r="B6" s="39"/>
      <c r="C6" s="39"/>
      <c r="D6" s="39"/>
      <c r="E6" s="39"/>
      <c r="F6" s="39"/>
      <c r="G6" s="39"/>
      <c r="H6" s="39"/>
      <c r="I6" s="39"/>
    </row>
    <row r="7" spans="1:9" ht="13.5" customHeight="1" x14ac:dyDescent="0.3">
      <c r="A7" s="89"/>
      <c r="B7" s="189" t="s">
        <v>448</v>
      </c>
      <c r="C7" s="210"/>
      <c r="D7" s="89"/>
      <c r="E7" s="44" t="s">
        <v>142</v>
      </c>
      <c r="F7" s="45"/>
      <c r="G7" s="90"/>
      <c r="H7" s="44" t="s">
        <v>207</v>
      </c>
      <c r="I7" s="45"/>
    </row>
    <row r="8" spans="1:9" ht="13.5" customHeight="1" x14ac:dyDescent="0.3">
      <c r="A8" s="89"/>
      <c r="B8" s="44" t="s">
        <v>71</v>
      </c>
      <c r="C8" s="45"/>
      <c r="D8" s="89"/>
      <c r="E8" s="44" t="s">
        <v>148</v>
      </c>
      <c r="F8" s="45"/>
      <c r="G8" s="90"/>
      <c r="H8" s="44" t="s">
        <v>436</v>
      </c>
      <c r="I8" s="45"/>
    </row>
    <row r="9" spans="1:9" ht="13.5" customHeight="1" x14ac:dyDescent="0.3">
      <c r="A9" s="89"/>
      <c r="B9" s="189" t="s">
        <v>73</v>
      </c>
      <c r="C9" s="210"/>
      <c r="D9" s="89"/>
      <c r="E9" s="44" t="s">
        <v>154</v>
      </c>
      <c r="F9" s="45"/>
      <c r="G9" s="90"/>
      <c r="H9" s="44" t="s">
        <v>222</v>
      </c>
      <c r="I9" s="45"/>
    </row>
    <row r="10" spans="1:9" ht="13.5" customHeight="1" x14ac:dyDescent="0.3">
      <c r="A10" s="89"/>
      <c r="B10" s="44" t="s">
        <v>78</v>
      </c>
      <c r="C10" s="45"/>
      <c r="D10" s="89"/>
      <c r="E10" s="44" t="s">
        <v>156</v>
      </c>
      <c r="F10" s="45"/>
      <c r="G10" s="90"/>
      <c r="H10" s="44" t="s">
        <v>228</v>
      </c>
      <c r="I10" s="45"/>
    </row>
    <row r="11" spans="1:9" ht="13.5" customHeight="1" x14ac:dyDescent="0.3">
      <c r="A11" s="89"/>
      <c r="B11" s="44" t="s">
        <v>80</v>
      </c>
      <c r="C11" s="45"/>
      <c r="D11" s="89"/>
      <c r="E11" s="44" t="s">
        <v>157</v>
      </c>
      <c r="F11" s="45"/>
      <c r="G11" s="90"/>
      <c r="H11" s="44" t="s">
        <v>235</v>
      </c>
      <c r="I11" s="45"/>
    </row>
    <row r="12" spans="1:9" ht="13.5" customHeight="1" x14ac:dyDescent="0.3">
      <c r="A12" s="89"/>
      <c r="B12" s="44" t="s">
        <v>86</v>
      </c>
      <c r="C12" s="45"/>
      <c r="D12" s="89"/>
      <c r="E12" s="44" t="s">
        <v>165</v>
      </c>
      <c r="F12" s="45"/>
      <c r="G12" s="90"/>
      <c r="H12" s="44" t="s">
        <v>236</v>
      </c>
      <c r="I12" s="45"/>
    </row>
    <row r="13" spans="1:9" ht="13.5" customHeight="1" x14ac:dyDescent="0.3">
      <c r="A13" s="89"/>
      <c r="B13" s="44" t="s">
        <v>101</v>
      </c>
      <c r="C13" s="45"/>
      <c r="D13" s="89"/>
      <c r="E13" s="44" t="s">
        <v>167</v>
      </c>
      <c r="F13" s="45"/>
      <c r="G13" s="90"/>
      <c r="H13" s="44" t="s">
        <v>240</v>
      </c>
      <c r="I13" s="45"/>
    </row>
    <row r="14" spans="1:9" ht="13.5" customHeight="1" x14ac:dyDescent="0.3">
      <c r="A14" s="89"/>
      <c r="B14" s="44" t="s">
        <v>104</v>
      </c>
      <c r="C14" s="46"/>
      <c r="D14" s="89"/>
      <c r="E14" s="44" t="s">
        <v>180</v>
      </c>
      <c r="F14" s="46"/>
      <c r="G14" s="148"/>
      <c r="H14" s="44" t="s">
        <v>242</v>
      </c>
      <c r="I14" s="46"/>
    </row>
    <row r="15" spans="1:9" ht="13.5" customHeight="1" x14ac:dyDescent="0.3">
      <c r="A15" s="89"/>
      <c r="B15" s="44" t="s">
        <v>109</v>
      </c>
      <c r="C15" s="46"/>
      <c r="D15" s="89"/>
      <c r="E15" s="44" t="s">
        <v>419</v>
      </c>
      <c r="F15" s="46"/>
      <c r="G15" s="148"/>
      <c r="H15" s="44" t="s">
        <v>246</v>
      </c>
      <c r="I15" s="46"/>
    </row>
    <row r="16" spans="1:9" ht="13.5" customHeight="1" x14ac:dyDescent="0.3">
      <c r="A16" s="89"/>
      <c r="B16" s="44" t="s">
        <v>111</v>
      </c>
      <c r="C16" s="46"/>
      <c r="D16" s="89"/>
      <c r="E16" s="44" t="s">
        <v>195</v>
      </c>
      <c r="F16" s="46"/>
      <c r="G16" s="90"/>
      <c r="H16" s="44" t="s">
        <v>248</v>
      </c>
      <c r="I16" s="157"/>
    </row>
    <row r="17" spans="1:9" ht="13.5" customHeight="1" x14ac:dyDescent="0.3">
      <c r="A17" s="89"/>
      <c r="B17" s="44" t="s">
        <v>114</v>
      </c>
      <c r="C17" s="46"/>
      <c r="D17" s="89"/>
      <c r="E17" s="44" t="s">
        <v>201</v>
      </c>
      <c r="F17" s="46"/>
      <c r="G17" s="148"/>
      <c r="H17" s="44" t="s">
        <v>234</v>
      </c>
      <c r="I17" s="157"/>
    </row>
    <row r="18" spans="1:9" ht="13.5" customHeight="1" x14ac:dyDescent="0.3">
      <c r="A18" s="89"/>
      <c r="B18" s="44" t="s">
        <v>115</v>
      </c>
      <c r="C18" s="46"/>
      <c r="D18" s="89"/>
      <c r="E18" s="44" t="s">
        <v>203</v>
      </c>
      <c r="F18" s="46"/>
      <c r="G18" s="148"/>
      <c r="H18" s="44" t="s">
        <v>252</v>
      </c>
      <c r="I18" s="157"/>
    </row>
    <row r="19" spans="1:9" ht="13.5" customHeight="1" x14ac:dyDescent="0.3">
      <c r="A19" s="89"/>
      <c r="B19" s="44" t="s">
        <v>124</v>
      </c>
      <c r="C19" s="46"/>
      <c r="D19" s="89"/>
      <c r="E19" s="44" t="s">
        <v>206</v>
      </c>
      <c r="F19" s="46"/>
      <c r="G19" s="148"/>
      <c r="H19" s="44" t="s">
        <v>266</v>
      </c>
      <c r="I19" s="157"/>
    </row>
    <row r="20" spans="1:9" ht="13.5" customHeight="1" x14ac:dyDescent="0.3">
      <c r="A20" s="10"/>
      <c r="B20" s="40"/>
      <c r="C20" s="40"/>
      <c r="D20" s="40"/>
      <c r="E20" s="40"/>
      <c r="F20" s="40"/>
      <c r="G20" s="40"/>
      <c r="H20" s="40"/>
      <c r="I20" s="40"/>
    </row>
    <row r="21" spans="1:9" ht="13.5" customHeight="1" x14ac:dyDescent="0.3">
      <c r="A21" s="10"/>
      <c r="B21" s="40"/>
      <c r="C21" s="40"/>
      <c r="D21" s="40"/>
      <c r="E21" s="40"/>
      <c r="F21" s="40"/>
      <c r="G21" s="40"/>
      <c r="H21" s="40"/>
      <c r="I21" s="40"/>
    </row>
    <row r="22" spans="1:9" ht="13.5" customHeight="1" x14ac:dyDescent="0.3">
      <c r="A22" s="10"/>
      <c r="B22" s="40"/>
      <c r="C22" s="40"/>
      <c r="D22" s="40"/>
      <c r="E22" s="40"/>
      <c r="F22" s="40"/>
      <c r="G22" s="40"/>
      <c r="H22" s="40"/>
      <c r="I22" s="40"/>
    </row>
    <row r="23" spans="1:9" ht="28.5" customHeight="1" x14ac:dyDescent="0.3">
      <c r="A23" s="85">
        <v>0</v>
      </c>
      <c r="B23" s="290" t="s">
        <v>26</v>
      </c>
      <c r="C23" s="290"/>
      <c r="D23" s="290"/>
      <c r="E23" s="290"/>
      <c r="F23" s="290"/>
      <c r="G23" s="290"/>
      <c r="H23" s="290"/>
      <c r="I23" s="290"/>
    </row>
    <row r="24" spans="1:9" ht="14.4" x14ac:dyDescent="0.3">
      <c r="B24" s="17"/>
      <c r="C24" s="17"/>
      <c r="D24" s="17"/>
      <c r="E24" s="17"/>
      <c r="F24" s="17"/>
      <c r="G24" s="17"/>
      <c r="H24" s="17"/>
      <c r="I24" s="17"/>
    </row>
    <row r="25" spans="1:9" ht="14.4" x14ac:dyDescent="0.3">
      <c r="B25" s="17"/>
      <c r="C25" s="17"/>
      <c r="D25" s="17"/>
      <c r="E25" s="17"/>
      <c r="F25" s="17"/>
      <c r="G25" s="17"/>
      <c r="H25" s="17"/>
      <c r="I25" s="17"/>
    </row>
    <row r="26" spans="1:9" ht="14.4" x14ac:dyDescent="0.3"/>
    <row r="27" spans="1:9" ht="14.4" x14ac:dyDescent="0.3"/>
    <row r="28" spans="1:9" ht="14.4" x14ac:dyDescent="0.3"/>
    <row r="29" spans="1:9" ht="14.4" x14ac:dyDescent="0.3"/>
    <row r="30" spans="1:9" ht="14.4" x14ac:dyDescent="0.3"/>
    <row r="31" spans="1:9" ht="14.4" x14ac:dyDescent="0.3"/>
    <row r="32" spans="1:9"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hidden="1" customHeight="1" x14ac:dyDescent="0.3"/>
    <row r="55" ht="15" hidden="1" customHeight="1" x14ac:dyDescent="0.3"/>
    <row r="56" ht="15" customHeight="1" x14ac:dyDescent="0.3"/>
    <row r="57" ht="15" customHeight="1" x14ac:dyDescent="0.3"/>
  </sheetData>
  <sheetProtection algorithmName="SHA-512" hashValue="5/VH27PIzT5uqV/wgnf9YN/DeprOl6mtLq5s6N91GTT5klPUdIqpJWnuraPYamRSH3qoNCp9TjjLz5cYyhMSuw==" saltValue="5POD4T+wy5IPdt8l3N/62g==" spinCount="100000" sheet="1" objects="1" scenarios="1"/>
  <mergeCells count="6">
    <mergeCell ref="A2:I2"/>
    <mergeCell ref="A3:I3"/>
    <mergeCell ref="B23:I23"/>
    <mergeCell ref="A4:I5"/>
    <mergeCell ref="B7:C7"/>
    <mergeCell ref="B9:C9"/>
  </mergeCells>
  <dataValidations xWindow="576" yWindow="790" count="41">
    <dataValidation type="list" allowBlank="1" showInputMessage="1" showErrorMessage="1" promptTitle="PRIORITY FOR CERTAIN COMMUNITIES" prompt="Number of points requested under category &quot;PRIORITY FOR CERTAIN COMMUNITIES&quot;." sqref="WVI98306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formula1>"0,5"</formula1>
    </dataValidation>
    <dataValidation type="list" allowBlank="1" showInputMessage="1" showErrorMessage="1" promptTitle="POINTS SELECTION" prompt="Number of points requested under category &quot;PRIORITY FOR CERTAIN COMMUNITIES&quot;." sqref="A23">
      <formula1>"0,2"</formula1>
    </dataValidation>
    <dataValidation type="list" allowBlank="1" showInputMessage="1" showErrorMessage="1" promptTitle="Bee County" prompt="County is included in the service area. " sqref="A9">
      <formula1>"X"</formula1>
    </dataValidation>
    <dataValidation type="list" allowBlank="1" showInputMessage="1" showErrorMessage="1" promptTitle="Brewster County" prompt="County is included in the service area. " sqref="A10">
      <formula1>"X"</formula1>
    </dataValidation>
    <dataValidation type="list" allowBlank="1" showInputMessage="1" showErrorMessage="1" promptTitle="Brooks County" prompt="County is included in the service area. " sqref="A11">
      <formula1>"X"</formula1>
    </dataValidation>
    <dataValidation type="list" allowBlank="1" showInputMessage="1" showErrorMessage="1" promptTitle="Cameron County" prompt="County is included in the service area. " sqref="A12">
      <formula1>"X"</formula1>
    </dataValidation>
    <dataValidation type="list" allowBlank="1" showInputMessage="1" showErrorMessage="1" promptTitle="Culberson County" prompt="County is included in the service area. " sqref="A14">
      <formula1>"X"</formula1>
    </dataValidation>
    <dataValidation type="list" allowBlank="1" showInputMessage="1" showErrorMessage="1" promptTitle="Dimmit County" prompt="County is included in the service area. " sqref="A15">
      <formula1>"X"</formula1>
    </dataValidation>
    <dataValidation type="list" allowBlank="1" showInputMessage="1" showErrorMessage="1" promptTitle="Duval County" prompt="County is included in the service area. " sqref="A16">
      <formula1>"X"</formula1>
    </dataValidation>
    <dataValidation type="list" allowBlank="1" showInputMessage="1" showErrorMessage="1" promptTitle="Edwards County" prompt="County is included in the service area. " sqref="A17">
      <formula1>"X"</formula1>
    </dataValidation>
    <dataValidation type="list" allowBlank="1" showInputMessage="1" showErrorMessage="1" promptTitle="El Paso County" prompt="County is included in the service area. " sqref="A18">
      <formula1>"X"</formula1>
    </dataValidation>
    <dataValidation type="list" allowBlank="1" showInputMessage="1" showErrorMessage="1" promptTitle="Frio County" prompt="County is included in the service area" sqref="A19">
      <formula1>"X"</formula1>
    </dataValidation>
    <dataValidation type="list" allowBlank="1" showInputMessage="1" showErrorMessage="1" promptTitle="Hidalgo County" prompt="County is included in the service area. " sqref="D7">
      <formula1>"X"</formula1>
    </dataValidation>
    <dataValidation type="list" allowBlank="1" showInputMessage="1" showErrorMessage="1" promptTitle="Hudspeth County" prompt="County is included in the service area. " sqref="D8">
      <formula1>"X"</formula1>
    </dataValidation>
    <dataValidation type="list" allowBlank="1" showInputMessage="1" showErrorMessage="1" promptTitle="Jeff Davis County" prompt="County is included in the service area. " sqref="D9">
      <formula1>"X"</formula1>
    </dataValidation>
    <dataValidation type="list" allowBlank="1" showInputMessage="1" showErrorMessage="1" promptTitle="Jim Hogg County" prompt="County is included in the service area. " sqref="D10">
      <formula1>"X"</formula1>
    </dataValidation>
    <dataValidation type="list" allowBlank="1" showInputMessage="1" showErrorMessage="1" promptTitle="Jim Wells County" prompt="County is included in the service area. " sqref="D11">
      <formula1>"X"</formula1>
    </dataValidation>
    <dataValidation type="list" allowBlank="1" showInputMessage="1" showErrorMessage="1" promptTitle="Kinney County" prompt="County is included in the service area. " sqref="D12">
      <formula1>"X"</formula1>
    </dataValidation>
    <dataValidation type="list" allowBlank="1" showInputMessage="1" showErrorMessage="1" promptTitle="La Salle County" prompt="County is included in the service area. " sqref="D13">
      <formula1>"X"</formula1>
    </dataValidation>
    <dataValidation type="list" allowBlank="1" showInputMessage="1" showErrorMessage="1" promptTitle="Maverick County" prompt="County is included in the service area. " sqref="D14">
      <formula1>"X"</formula1>
    </dataValidation>
    <dataValidation type="list" allowBlank="1" showInputMessage="1" showErrorMessage="1" promptTitle="Nueces County" prompt="County is included in the service area. " sqref="D16">
      <formula1>"X"</formula1>
    </dataValidation>
    <dataValidation type="list" allowBlank="1" showInputMessage="1" showErrorMessage="1" promptTitle="Pecos County" prompt="County is included in the service area. " sqref="D17">
      <formula1>"X"</formula1>
    </dataValidation>
    <dataValidation type="list" allowBlank="1" showInputMessage="1" showErrorMessage="1" promptTitle="Presidio County" prompt="County is included in the service area. " sqref="D18">
      <formula1>"X"</formula1>
    </dataValidation>
    <dataValidation type="list" allowBlank="1" showInputMessage="1" showErrorMessage="1" promptTitle="Real County" prompt="County is included in the service area. " sqref="D19">
      <formula1>"X"</formula1>
    </dataValidation>
    <dataValidation type="list" allowBlank="1" showInputMessage="1" showErrorMessage="1" promptTitle="Reeves County" prompt="County is included in the service area. " sqref="G7">
      <formula1>"X"</formula1>
    </dataValidation>
    <dataValidation type="list" allowBlank="1" showInputMessage="1" showErrorMessage="1" promptTitle="San Patricio County" prompt="County is included in the service area. " sqref="G8">
      <formula1>"X"</formula1>
    </dataValidation>
    <dataValidation type="list" allowBlank="1" showInputMessage="1" showErrorMessage="1" promptTitle="Starr County" prompt="County is included in the service area. " sqref="G9">
      <formula1>"X"</formula1>
    </dataValidation>
    <dataValidation type="list" allowBlank="1" showInputMessage="1" showErrorMessage="1" promptTitle="Terrell County" prompt="County is included in the service area. " sqref="G10">
      <formula1>"X"</formula1>
    </dataValidation>
    <dataValidation type="list" allowBlank="1" showInputMessage="1" showErrorMessage="1" promptTitle="Uvalde County" prompt="County is included in the service area. " sqref="G11">
      <formula1>"X"</formula1>
    </dataValidation>
    <dataValidation type="list" allowBlank="1" showInputMessage="1" showErrorMessage="1" promptTitle="Val Verde County" prompt="County is included in the service area. " sqref="G12">
      <formula1>"X"</formula1>
    </dataValidation>
    <dataValidation type="list" allowBlank="1" showInputMessage="1" showErrorMessage="1" promptTitle="Webb County" prompt="County is included in the service area. " sqref="G14">
      <formula1>"X"</formula1>
    </dataValidation>
    <dataValidation type="list" allowBlank="1" showInputMessage="1" showErrorMessage="1" promptTitle="Willacy County" prompt="County is included in the service area. " sqref="G15">
      <formula1>"X"</formula1>
    </dataValidation>
    <dataValidation type="list" allowBlank="1" showInputMessage="1" showErrorMessage="1" promptTitle="Zapata County" prompt="County is included in the service area. " sqref="G18">
      <formula1>"X"</formula1>
    </dataValidation>
    <dataValidation type="list" allowBlank="1" showInputMessage="1" showErrorMessage="1" promptTitle="Zavala County" prompt="County is included in the service area. " sqref="G19">
      <formula1>"X"</formula1>
    </dataValidation>
    <dataValidation type="list" allowBlank="1" showInputMessage="1" showErrorMessage="1" promptTitle="Upton County" prompt="County is included in the service area. " sqref="G17">
      <formula1>"X"</formula1>
    </dataValidation>
    <dataValidation type="list" allowBlank="1" showInputMessage="1" showErrorMessage="1" promptTitle="Winkler County" prompt="County is included in the service area. " sqref="G16">
      <formula1>"X"</formula1>
    </dataValidation>
    <dataValidation type="list" allowBlank="1" showInputMessage="1" showErrorMessage="1" promptTitle="Ward County" prompt="County is included in the service area. " sqref="G13">
      <formula1>"X"</formula1>
    </dataValidation>
    <dataValidation type="list" allowBlank="1" showInputMessage="1" showErrorMessage="1" promptTitle="Medina County" prompt="County is included in the service area. " sqref="D15">
      <formula1>"X"</formula1>
    </dataValidation>
    <dataValidation type="list" allowBlank="1" showInputMessage="1" showErrorMessage="1" promptTitle="Crane County" prompt="County is included in the service area. " sqref="A13">
      <formula1>"X"</formula1>
    </dataValidation>
    <dataValidation type="list" allowBlank="1" showInputMessage="1" showErrorMessage="1" promptTitle="Atacosta County" prompt="County is included in the service area. " sqref="A7">
      <formula1>"X"</formula1>
    </dataValidation>
    <dataValidation type="list" allowBlank="1" showInputMessage="1" showErrorMessage="1" promptTitle="Bandera County" prompt="County is included in the service area. " sqref="A8">
      <formula1>"X"</formula1>
    </dataValidation>
  </dataValidation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VO52"/>
  <sheetViews>
    <sheetView showGridLines="0" showWhiteSpace="0" view="pageLayout" zoomScaleNormal="100" workbookViewId="0">
      <selection activeCell="D8" sqref="D8:F8"/>
    </sheetView>
  </sheetViews>
  <sheetFormatPr defaultColWidth="0" defaultRowHeight="0" customHeight="1" zeroHeight="1" x14ac:dyDescent="0.3"/>
  <cols>
    <col min="1" max="1" width="6.5546875" style="16" customWidth="1"/>
    <col min="2" max="2" width="9.109375" style="16" customWidth="1"/>
    <col min="3" max="3" width="3.5546875" style="16" customWidth="1"/>
    <col min="4" max="5" width="9.109375" style="16" customWidth="1"/>
    <col min="6" max="6" width="5.6640625" style="16" customWidth="1"/>
    <col min="7" max="8" width="9.109375" style="16" customWidth="1"/>
    <col min="9" max="9" width="25.33203125" style="16" customWidth="1"/>
    <col min="10" max="10" width="8.109375" customWidth="1"/>
    <col min="11" max="255" width="8.109375" hidden="1"/>
    <col min="256" max="262" width="9.109375" hidden="1"/>
    <col min="263" max="263" width="11.5546875" hidden="1"/>
    <col min="264" max="510" width="9.109375" hidden="1"/>
    <col min="511" max="511" width="6.5546875" hidden="1"/>
    <col min="512" max="518" width="9.109375" hidden="1"/>
    <col min="519" max="519" width="11.5546875" hidden="1"/>
    <col min="520" max="766" width="9.109375" hidden="1"/>
    <col min="767" max="767" width="6.5546875" hidden="1"/>
    <col min="768" max="774" width="9.109375" hidden="1"/>
    <col min="775" max="775" width="11.5546875" hidden="1"/>
    <col min="776" max="1022" width="9.109375" hidden="1"/>
    <col min="1023" max="1023" width="6.5546875" hidden="1"/>
    <col min="1024" max="1030" width="9.109375" hidden="1"/>
    <col min="1031" max="1031" width="11.5546875" hidden="1"/>
    <col min="1032" max="1278" width="9.109375" hidden="1"/>
    <col min="1279" max="1279" width="6.5546875" hidden="1"/>
    <col min="1280" max="1286" width="9.109375" hidden="1"/>
    <col min="1287" max="1287" width="11.5546875" hidden="1"/>
    <col min="1288" max="1534" width="9.109375" hidden="1"/>
    <col min="1535" max="1535" width="6.5546875" hidden="1"/>
    <col min="1536" max="1542" width="9.109375" hidden="1"/>
    <col min="1543" max="1543" width="11.5546875" hidden="1"/>
    <col min="1544" max="1790" width="9.109375" hidden="1"/>
    <col min="1791" max="1791" width="6.5546875" hidden="1"/>
    <col min="1792" max="1798" width="9.109375" hidden="1"/>
    <col min="1799" max="1799" width="11.5546875" hidden="1"/>
    <col min="1800" max="2046" width="9.109375" hidden="1"/>
    <col min="2047" max="2047" width="6.5546875" hidden="1"/>
    <col min="2048" max="2054" width="9.109375" hidden="1"/>
    <col min="2055" max="2055" width="11.5546875" hidden="1"/>
    <col min="2056" max="2302" width="9.109375" hidden="1"/>
    <col min="2303" max="2303" width="6.5546875" hidden="1"/>
    <col min="2304" max="2310" width="9.109375" hidden="1"/>
    <col min="2311" max="2311" width="11.5546875" hidden="1"/>
    <col min="2312" max="2558" width="9.109375" hidden="1"/>
    <col min="2559" max="2559" width="6.5546875" hidden="1"/>
    <col min="2560" max="2566" width="9.109375" hidden="1"/>
    <col min="2567" max="2567" width="11.5546875" hidden="1"/>
    <col min="2568" max="2814" width="9.109375" hidden="1"/>
    <col min="2815" max="2815" width="6.5546875" hidden="1"/>
    <col min="2816" max="2822" width="9.109375" hidden="1"/>
    <col min="2823" max="2823" width="11.5546875" hidden="1"/>
    <col min="2824" max="3070" width="9.109375" hidden="1"/>
    <col min="3071" max="3071" width="6.5546875" hidden="1"/>
    <col min="3072" max="3078" width="9.109375" hidden="1"/>
    <col min="3079" max="3079" width="11.5546875" hidden="1"/>
    <col min="3080" max="3326" width="9.109375" hidden="1"/>
    <col min="3327" max="3327" width="6.5546875" hidden="1"/>
    <col min="3328" max="3334" width="9.109375" hidden="1"/>
    <col min="3335" max="3335" width="11.5546875" hidden="1"/>
    <col min="3336" max="3582" width="9.109375" hidden="1"/>
    <col min="3583" max="3583" width="6.5546875" hidden="1"/>
    <col min="3584" max="3590" width="9.109375" hidden="1"/>
    <col min="3591" max="3591" width="11.5546875" hidden="1"/>
    <col min="3592" max="3838" width="9.109375" hidden="1"/>
    <col min="3839" max="3839" width="6.5546875" hidden="1"/>
    <col min="3840" max="3846" width="9.109375" hidden="1"/>
    <col min="3847" max="3847" width="11.5546875" hidden="1"/>
    <col min="3848" max="4094" width="9.109375" hidden="1"/>
    <col min="4095" max="4095" width="6.5546875" hidden="1"/>
    <col min="4096" max="4102" width="9.109375" hidden="1"/>
    <col min="4103" max="4103" width="11.5546875" hidden="1"/>
    <col min="4104" max="4350" width="9.109375" hidden="1"/>
    <col min="4351" max="4351" width="6.5546875" hidden="1"/>
    <col min="4352" max="4358" width="9.109375" hidden="1"/>
    <col min="4359" max="4359" width="11.5546875" hidden="1"/>
    <col min="4360" max="4606" width="9.109375" hidden="1"/>
    <col min="4607" max="4607" width="6.5546875" hidden="1"/>
    <col min="4608" max="4614" width="9.109375" hidden="1"/>
    <col min="4615" max="4615" width="11.5546875" hidden="1"/>
    <col min="4616" max="4862" width="9.109375" hidden="1"/>
    <col min="4863" max="4863" width="6.5546875" hidden="1"/>
    <col min="4864" max="4870" width="9.109375" hidden="1"/>
    <col min="4871" max="4871" width="11.5546875" hidden="1"/>
    <col min="4872" max="5118" width="9.109375" hidden="1"/>
    <col min="5119" max="5119" width="6.5546875" hidden="1"/>
    <col min="5120" max="5126" width="9.109375" hidden="1"/>
    <col min="5127" max="5127" width="11.5546875" hidden="1"/>
    <col min="5128" max="5374" width="9.109375" hidden="1"/>
    <col min="5375" max="5375" width="6.5546875" hidden="1"/>
    <col min="5376" max="5382" width="9.109375" hidden="1"/>
    <col min="5383" max="5383" width="11.5546875" hidden="1"/>
    <col min="5384" max="5630" width="9.109375" hidden="1"/>
    <col min="5631" max="5631" width="6.5546875" hidden="1"/>
    <col min="5632" max="5638" width="9.109375" hidden="1"/>
    <col min="5639" max="5639" width="11.5546875" hidden="1"/>
    <col min="5640" max="5886" width="9.109375" hidden="1"/>
    <col min="5887" max="5887" width="6.5546875" hidden="1"/>
    <col min="5888" max="5894" width="9.109375" hidden="1"/>
    <col min="5895" max="5895" width="11.5546875" hidden="1"/>
    <col min="5896" max="6142" width="9.109375" hidden="1"/>
    <col min="6143" max="6143" width="6.5546875" hidden="1"/>
    <col min="6144" max="6150" width="9.109375" hidden="1"/>
    <col min="6151" max="6151" width="11.5546875" hidden="1"/>
    <col min="6152" max="6398" width="9.109375" hidden="1"/>
    <col min="6399" max="6399" width="6.5546875" hidden="1"/>
    <col min="6400" max="6406" width="9.109375" hidden="1"/>
    <col min="6407" max="6407" width="11.5546875" hidden="1"/>
    <col min="6408" max="6654" width="9.109375" hidden="1"/>
    <col min="6655" max="6655" width="6.5546875" hidden="1"/>
    <col min="6656" max="6662" width="9.109375" hidden="1"/>
    <col min="6663" max="6663" width="11.5546875" hidden="1"/>
    <col min="6664" max="6910" width="9.109375" hidden="1"/>
    <col min="6911" max="6911" width="6.5546875" hidden="1"/>
    <col min="6912" max="6918" width="9.109375" hidden="1"/>
    <col min="6919" max="6919" width="11.5546875" hidden="1"/>
    <col min="6920" max="7166" width="9.109375" hidden="1"/>
    <col min="7167" max="7167" width="6.5546875" hidden="1"/>
    <col min="7168" max="7174" width="9.109375" hidden="1"/>
    <col min="7175" max="7175" width="11.5546875" hidden="1"/>
    <col min="7176" max="7422" width="9.109375" hidden="1"/>
    <col min="7423" max="7423" width="6.5546875" hidden="1"/>
    <col min="7424" max="7430" width="9.109375" hidden="1"/>
    <col min="7431" max="7431" width="11.5546875" hidden="1"/>
    <col min="7432" max="7678" width="9.109375" hidden="1"/>
    <col min="7679" max="7679" width="6.5546875" hidden="1"/>
    <col min="7680" max="7686" width="9.109375" hidden="1"/>
    <col min="7687" max="7687" width="11.5546875" hidden="1"/>
    <col min="7688" max="7934" width="9.109375" hidden="1"/>
    <col min="7935" max="7935" width="6.5546875" hidden="1"/>
    <col min="7936" max="7942" width="9.109375" hidden="1"/>
    <col min="7943" max="7943" width="11.5546875" hidden="1"/>
    <col min="7944" max="8190" width="9.109375" hidden="1"/>
    <col min="8191" max="8191" width="6.5546875" hidden="1"/>
    <col min="8192" max="8198" width="9.109375" hidden="1"/>
    <col min="8199" max="8199" width="11.5546875" hidden="1"/>
    <col min="8200" max="8446" width="9.109375" hidden="1"/>
    <col min="8447" max="8447" width="6.5546875" hidden="1"/>
    <col min="8448" max="8454" width="9.109375" hidden="1"/>
    <col min="8455" max="8455" width="11.5546875" hidden="1"/>
    <col min="8456" max="8702" width="9.109375" hidden="1"/>
    <col min="8703" max="8703" width="6.5546875" hidden="1"/>
    <col min="8704" max="8710" width="9.109375" hidden="1"/>
    <col min="8711" max="8711" width="11.5546875" hidden="1"/>
    <col min="8712" max="8958" width="9.109375" hidden="1"/>
    <col min="8959" max="8959" width="6.5546875" hidden="1"/>
    <col min="8960" max="8966" width="9.109375" hidden="1"/>
    <col min="8967" max="8967" width="11.5546875" hidden="1"/>
    <col min="8968" max="9214" width="9.109375" hidden="1"/>
    <col min="9215" max="9215" width="6.5546875" hidden="1"/>
    <col min="9216" max="9222" width="9.109375" hidden="1"/>
    <col min="9223" max="9223" width="11.5546875" hidden="1"/>
    <col min="9224" max="9470" width="9.109375" hidden="1"/>
    <col min="9471" max="9471" width="6.5546875" hidden="1"/>
    <col min="9472" max="9478" width="9.109375" hidden="1"/>
    <col min="9479" max="9479" width="11.5546875" hidden="1"/>
    <col min="9480" max="9726" width="9.109375" hidden="1"/>
    <col min="9727" max="9727" width="6.5546875" hidden="1"/>
    <col min="9728" max="9734" width="9.109375" hidden="1"/>
    <col min="9735" max="9735" width="11.5546875" hidden="1"/>
    <col min="9736" max="9982" width="9.109375" hidden="1"/>
    <col min="9983" max="9983" width="6.5546875" hidden="1"/>
    <col min="9984" max="9990" width="9.109375" hidden="1"/>
    <col min="9991" max="9991" width="11.5546875" hidden="1"/>
    <col min="9992" max="10238" width="9.109375" hidden="1"/>
    <col min="10239" max="10239" width="6.5546875" hidden="1"/>
    <col min="10240" max="10246" width="9.109375" hidden="1"/>
    <col min="10247" max="10247" width="11.5546875" hidden="1"/>
    <col min="10248" max="10494" width="9.109375" hidden="1"/>
    <col min="10495" max="10495" width="6.5546875" hidden="1"/>
    <col min="10496" max="10502" width="9.109375" hidden="1"/>
    <col min="10503" max="10503" width="11.5546875" hidden="1"/>
    <col min="10504" max="10750" width="9.109375" hidden="1"/>
    <col min="10751" max="10751" width="6.5546875" hidden="1"/>
    <col min="10752" max="10758" width="9.109375" hidden="1"/>
    <col min="10759" max="10759" width="11.5546875" hidden="1"/>
    <col min="10760" max="11006" width="9.109375" hidden="1"/>
    <col min="11007" max="11007" width="6.5546875" hidden="1"/>
    <col min="11008" max="11014" width="9.109375" hidden="1"/>
    <col min="11015" max="11015" width="11.5546875" hidden="1"/>
    <col min="11016" max="11262" width="9.109375" hidden="1"/>
    <col min="11263" max="11263" width="6.5546875" hidden="1"/>
    <col min="11264" max="11270" width="9.109375" hidden="1"/>
    <col min="11271" max="11271" width="11.5546875" hidden="1"/>
    <col min="11272" max="11518" width="9.109375" hidden="1"/>
    <col min="11519" max="11519" width="6.5546875" hidden="1"/>
    <col min="11520" max="11526" width="9.109375" hidden="1"/>
    <col min="11527" max="11527" width="11.5546875" hidden="1"/>
    <col min="11528" max="11774" width="9.109375" hidden="1"/>
    <col min="11775" max="11775" width="6.5546875" hidden="1"/>
    <col min="11776" max="11782" width="9.109375" hidden="1"/>
    <col min="11783" max="11783" width="11.5546875" hidden="1"/>
    <col min="11784" max="12030" width="9.109375" hidden="1"/>
    <col min="12031" max="12031" width="6.5546875" hidden="1"/>
    <col min="12032" max="12038" width="9.109375" hidden="1"/>
    <col min="12039" max="12039" width="11.5546875" hidden="1"/>
    <col min="12040" max="12286" width="9.109375" hidden="1"/>
    <col min="12287" max="12287" width="6.5546875" hidden="1"/>
    <col min="12288" max="12294" width="9.109375" hidden="1"/>
    <col min="12295" max="12295" width="11.5546875" hidden="1"/>
    <col min="12296" max="12542" width="9.109375" hidden="1"/>
    <col min="12543" max="12543" width="6.5546875" hidden="1"/>
    <col min="12544" max="12550" width="9.109375" hidden="1"/>
    <col min="12551" max="12551" width="11.5546875" hidden="1"/>
    <col min="12552" max="12798" width="9.109375" hidden="1"/>
    <col min="12799" max="12799" width="6.5546875" hidden="1"/>
    <col min="12800" max="12806" width="9.109375" hidden="1"/>
    <col min="12807" max="12807" width="11.5546875" hidden="1"/>
    <col min="12808" max="13054" width="9.109375" hidden="1"/>
    <col min="13055" max="13055" width="6.5546875" hidden="1"/>
    <col min="13056" max="13062" width="9.109375" hidden="1"/>
    <col min="13063" max="13063" width="11.5546875" hidden="1"/>
    <col min="13064" max="13310" width="9.109375" hidden="1"/>
    <col min="13311" max="13311" width="6.5546875" hidden="1"/>
    <col min="13312" max="13318" width="9.109375" hidden="1"/>
    <col min="13319" max="13319" width="11.5546875" hidden="1"/>
    <col min="13320" max="13566" width="9.109375" hidden="1"/>
    <col min="13567" max="13567" width="6.5546875" hidden="1"/>
    <col min="13568" max="13574" width="9.109375" hidden="1"/>
    <col min="13575" max="13575" width="11.5546875" hidden="1"/>
    <col min="13576" max="13822" width="9.109375" hidden="1"/>
    <col min="13823" max="13823" width="6.5546875" hidden="1"/>
    <col min="13824" max="13830" width="9.109375" hidden="1"/>
    <col min="13831" max="13831" width="11.5546875" hidden="1"/>
    <col min="13832" max="14078" width="9.109375" hidden="1"/>
    <col min="14079" max="14079" width="6.5546875" hidden="1"/>
    <col min="14080" max="14086" width="9.109375" hidden="1"/>
    <col min="14087" max="14087" width="11.5546875" hidden="1"/>
    <col min="14088" max="14334" width="9.109375" hidden="1"/>
    <col min="14335" max="14335" width="6.5546875" hidden="1"/>
    <col min="14336" max="14342" width="9.109375" hidden="1"/>
    <col min="14343" max="14343" width="11.5546875" hidden="1"/>
    <col min="14344" max="14590" width="9.109375" hidden="1"/>
    <col min="14591" max="14591" width="6.5546875" hidden="1"/>
    <col min="14592" max="14598" width="9.109375" hidden="1"/>
    <col min="14599" max="14599" width="11.5546875" hidden="1"/>
    <col min="14600" max="14846" width="9.109375" hidden="1"/>
    <col min="14847" max="14847" width="6.5546875" hidden="1"/>
    <col min="14848" max="14854" width="9.109375" hidden="1"/>
    <col min="14855" max="14855" width="11.5546875" hidden="1"/>
    <col min="14856" max="15102" width="9.109375" hidden="1"/>
    <col min="15103" max="15103" width="6.5546875" hidden="1"/>
    <col min="15104" max="15110" width="9.109375" hidden="1"/>
    <col min="15111" max="15111" width="11.5546875" hidden="1"/>
    <col min="15112" max="15358" width="9.109375" hidden="1"/>
    <col min="15359" max="15359" width="6.5546875" hidden="1"/>
    <col min="15360" max="15366" width="9.109375" hidden="1"/>
    <col min="15367" max="15367" width="11.5546875" hidden="1"/>
    <col min="15368" max="15614" width="9.109375" hidden="1"/>
    <col min="15615" max="15615" width="6.5546875" hidden="1"/>
    <col min="15616" max="15622" width="9.109375" hidden="1"/>
    <col min="15623" max="15623" width="11.5546875" hidden="1"/>
    <col min="15624" max="15870" width="9.109375" hidden="1"/>
    <col min="15871" max="15871" width="6.5546875" hidden="1"/>
    <col min="15872" max="15878" width="9.109375" hidden="1"/>
    <col min="15879" max="15879" width="11.5546875" hidden="1"/>
    <col min="15880" max="16126" width="9.109375" hidden="1"/>
    <col min="16127" max="16127" width="6.5546875" hidden="1"/>
    <col min="16128" max="16134" width="9.109375" hidden="1"/>
    <col min="16135" max="16135" width="11.5546875" hidden="1"/>
    <col min="16136" max="16384" width="9.109375" hidden="1"/>
  </cols>
  <sheetData>
    <row r="1" spans="1:9" ht="14.4" x14ac:dyDescent="0.3"/>
    <row r="2" spans="1:9" ht="20.25" customHeight="1" x14ac:dyDescent="0.3">
      <c r="A2" s="288" t="s">
        <v>41</v>
      </c>
      <c r="B2" s="289"/>
      <c r="C2" s="289"/>
      <c r="D2" s="289"/>
      <c r="E2" s="289"/>
      <c r="F2" s="289"/>
      <c r="G2" s="289"/>
      <c r="H2" s="289"/>
      <c r="I2" s="289"/>
    </row>
    <row r="3" spans="1:9" ht="45.75" customHeight="1" x14ac:dyDescent="0.3">
      <c r="A3" s="203" t="s">
        <v>42</v>
      </c>
      <c r="B3" s="293"/>
      <c r="C3" s="293"/>
      <c r="D3" s="293"/>
      <c r="E3" s="293"/>
      <c r="F3" s="293"/>
      <c r="G3" s="293"/>
      <c r="H3" s="293"/>
      <c r="I3" s="293"/>
    </row>
    <row r="4" spans="1:9" ht="15" customHeight="1" x14ac:dyDescent="0.3">
      <c r="A4" s="134"/>
      <c r="B4" s="137"/>
      <c r="C4" s="137"/>
      <c r="D4" s="137"/>
      <c r="E4" s="137"/>
      <c r="F4" s="137"/>
      <c r="G4" s="137"/>
      <c r="H4" s="137"/>
      <c r="I4" s="137"/>
    </row>
    <row r="5" spans="1:9" ht="15" customHeight="1" x14ac:dyDescent="0.3">
      <c r="A5" s="298" t="s">
        <v>57</v>
      </c>
      <c r="B5" s="293"/>
      <c r="C5" s="293"/>
      <c r="D5" s="137"/>
      <c r="E5" s="137"/>
      <c r="F5" s="137"/>
      <c r="G5" s="137"/>
      <c r="H5" s="137"/>
      <c r="I5" s="137"/>
    </row>
    <row r="6" spans="1:9" ht="35.25" customHeight="1" x14ac:dyDescent="0.3">
      <c r="A6" s="299" t="s">
        <v>58</v>
      </c>
      <c r="B6" s="299"/>
      <c r="C6" s="299"/>
      <c r="D6" s="299"/>
      <c r="E6" s="299"/>
      <c r="F6" s="299"/>
      <c r="G6" s="299"/>
      <c r="H6" s="299"/>
      <c r="I6" s="299"/>
    </row>
    <row r="7" spans="1:9" ht="36.75" customHeight="1" x14ac:dyDescent="0.3">
      <c r="A7" s="300" t="s">
        <v>427</v>
      </c>
      <c r="B7" s="300"/>
      <c r="C7" s="300"/>
      <c r="D7" s="300"/>
      <c r="E7" s="300"/>
      <c r="F7" s="300"/>
      <c r="G7" s="300" t="s">
        <v>426</v>
      </c>
      <c r="H7" s="300"/>
      <c r="I7" s="300"/>
    </row>
    <row r="8" spans="1:9" ht="15" customHeight="1" x14ac:dyDescent="0.3">
      <c r="A8" s="295" t="s">
        <v>59</v>
      </c>
      <c r="B8" s="296"/>
      <c r="C8" s="296"/>
      <c r="D8" s="297"/>
      <c r="E8" s="297"/>
      <c r="F8" s="297"/>
      <c r="G8" s="295" t="s">
        <v>59</v>
      </c>
      <c r="H8" s="296"/>
      <c r="I8" s="169"/>
    </row>
    <row r="9" spans="1:9" ht="15" customHeight="1" x14ac:dyDescent="0.3">
      <c r="A9" s="295" t="s">
        <v>60</v>
      </c>
      <c r="B9" s="296"/>
      <c r="C9" s="296"/>
      <c r="D9" s="297"/>
      <c r="E9" s="297"/>
      <c r="F9" s="297"/>
      <c r="G9" s="295" t="s">
        <v>60</v>
      </c>
      <c r="H9" s="296"/>
      <c r="I9" s="169"/>
    </row>
    <row r="10" spans="1:9" ht="15" customHeight="1" x14ac:dyDescent="0.3">
      <c r="A10" s="295" t="s">
        <v>61</v>
      </c>
      <c r="B10" s="296"/>
      <c r="C10" s="296"/>
      <c r="D10" s="297"/>
      <c r="E10" s="297"/>
      <c r="F10" s="297"/>
      <c r="G10" s="295" t="s">
        <v>61</v>
      </c>
      <c r="H10" s="296"/>
      <c r="I10" s="169"/>
    </row>
    <row r="11" spans="1:9" ht="15" customHeight="1" x14ac:dyDescent="0.3">
      <c r="A11" s="295" t="s">
        <v>62</v>
      </c>
      <c r="B11" s="296"/>
      <c r="C11" s="296"/>
      <c r="D11" s="297"/>
      <c r="E11" s="297"/>
      <c r="F11" s="297"/>
      <c r="G11" s="295" t="s">
        <v>62</v>
      </c>
      <c r="H11" s="296"/>
      <c r="I11" s="169"/>
    </row>
    <row r="12" spans="1:9" ht="15" customHeight="1" x14ac:dyDescent="0.3">
      <c r="A12" s="295" t="s">
        <v>63</v>
      </c>
      <c r="B12" s="296"/>
      <c r="C12" s="296"/>
      <c r="D12" s="297"/>
      <c r="E12" s="297"/>
      <c r="F12" s="297"/>
      <c r="G12" s="295" t="s">
        <v>63</v>
      </c>
      <c r="H12" s="296"/>
      <c r="I12" s="169"/>
    </row>
    <row r="13" spans="1:9" ht="15" customHeight="1" x14ac:dyDescent="0.3">
      <c r="A13" s="295" t="s">
        <v>287</v>
      </c>
      <c r="B13" s="296"/>
      <c r="C13" s="296"/>
      <c r="D13" s="297"/>
      <c r="E13" s="297"/>
      <c r="F13" s="297"/>
      <c r="G13" s="295" t="s">
        <v>287</v>
      </c>
      <c r="H13" s="296"/>
      <c r="I13" s="169"/>
    </row>
    <row r="14" spans="1:9" ht="15" customHeight="1" x14ac:dyDescent="0.3">
      <c r="A14" s="295" t="s">
        <v>288</v>
      </c>
      <c r="B14" s="296"/>
      <c r="C14" s="296"/>
      <c r="D14" s="297"/>
      <c r="E14" s="297"/>
      <c r="F14" s="297"/>
      <c r="G14" s="295" t="s">
        <v>288</v>
      </c>
      <c r="H14" s="296"/>
      <c r="I14" s="169"/>
    </row>
    <row r="15" spans="1:9" ht="15" customHeight="1" x14ac:dyDescent="0.3">
      <c r="A15" s="295" t="s">
        <v>289</v>
      </c>
      <c r="B15" s="296"/>
      <c r="C15" s="296"/>
      <c r="D15" s="297"/>
      <c r="E15" s="297"/>
      <c r="F15" s="297"/>
      <c r="G15" s="295" t="s">
        <v>289</v>
      </c>
      <c r="H15" s="296"/>
      <c r="I15" s="169"/>
    </row>
    <row r="16" spans="1:9" ht="15" customHeight="1" x14ac:dyDescent="0.3">
      <c r="A16" s="295" t="s">
        <v>404</v>
      </c>
      <c r="B16" s="296"/>
      <c r="C16" s="296"/>
      <c r="D16" s="297"/>
      <c r="E16" s="297"/>
      <c r="F16" s="297"/>
      <c r="G16" s="295" t="s">
        <v>404</v>
      </c>
      <c r="H16" s="296"/>
      <c r="I16" s="169"/>
    </row>
    <row r="17" spans="1:10" ht="15" customHeight="1" x14ac:dyDescent="0.3">
      <c r="A17" s="295" t="s">
        <v>405</v>
      </c>
      <c r="B17" s="296"/>
      <c r="C17" s="296"/>
      <c r="D17" s="297"/>
      <c r="E17" s="297"/>
      <c r="F17" s="297"/>
      <c r="G17" s="295" t="s">
        <v>405</v>
      </c>
      <c r="H17" s="296"/>
      <c r="I17" s="169"/>
    </row>
    <row r="18" spans="1:10" ht="15" customHeight="1" x14ac:dyDescent="0.3">
      <c r="A18" s="295" t="s">
        <v>406</v>
      </c>
      <c r="B18" s="296"/>
      <c r="C18" s="296"/>
      <c r="D18" s="297"/>
      <c r="E18" s="297"/>
      <c r="F18" s="297"/>
      <c r="G18" s="295" t="s">
        <v>406</v>
      </c>
      <c r="H18" s="296"/>
      <c r="I18" s="169"/>
    </row>
    <row r="19" spans="1:10" ht="15" customHeight="1" x14ac:dyDescent="0.3">
      <c r="A19" s="295" t="s">
        <v>407</v>
      </c>
      <c r="B19" s="296"/>
      <c r="C19" s="296"/>
      <c r="D19" s="297"/>
      <c r="E19" s="297"/>
      <c r="F19" s="297"/>
      <c r="G19" s="295" t="s">
        <v>407</v>
      </c>
      <c r="H19" s="296"/>
      <c r="I19" s="169"/>
    </row>
    <row r="20" spans="1:10" s="9" customFormat="1" ht="20.25" customHeight="1" x14ac:dyDescent="0.3">
      <c r="A20" s="79" t="s">
        <v>13</v>
      </c>
      <c r="B20" s="79"/>
      <c r="C20" s="79"/>
      <c r="D20" s="79"/>
      <c r="E20" s="79"/>
      <c r="F20" s="79"/>
      <c r="G20" s="79"/>
      <c r="H20" s="79"/>
      <c r="I20" s="79"/>
    </row>
    <row r="21" spans="1:10" s="9" customFormat="1" ht="12" customHeight="1" x14ac:dyDescent="0.3">
      <c r="A21" s="79"/>
      <c r="B21" s="79"/>
      <c r="C21" s="79"/>
      <c r="D21" s="79"/>
      <c r="E21" s="79"/>
      <c r="F21" s="79"/>
      <c r="G21" s="137"/>
      <c r="H21" s="137"/>
      <c r="I21" s="137"/>
    </row>
    <row r="22" spans="1:10" s="9" customFormat="1" ht="48.75" customHeight="1" x14ac:dyDescent="0.3">
      <c r="A22" s="292" t="s">
        <v>440</v>
      </c>
      <c r="B22" s="293"/>
      <c r="C22" s="293"/>
      <c r="D22" s="293"/>
      <c r="E22" s="293"/>
      <c r="F22" s="293"/>
      <c r="G22" s="293"/>
      <c r="H22" s="293"/>
      <c r="I22" s="293"/>
    </row>
    <row r="23" spans="1:10" s="9" customFormat="1" ht="45.75" customHeight="1" x14ac:dyDescent="0.3">
      <c r="A23" s="294" t="s">
        <v>441</v>
      </c>
      <c r="B23" s="293"/>
      <c r="C23" s="293"/>
      <c r="D23" s="293"/>
      <c r="E23" s="293"/>
      <c r="F23" s="293"/>
      <c r="G23" s="293"/>
      <c r="H23" s="293"/>
      <c r="I23" s="293"/>
    </row>
    <row r="24" spans="1:10" s="9" customFormat="1" ht="11.25" customHeight="1" x14ac:dyDescent="0.3">
      <c r="A24" s="138"/>
      <c r="B24" s="135"/>
      <c r="C24" s="135"/>
      <c r="D24" s="135"/>
      <c r="E24" s="135"/>
      <c r="F24" s="135"/>
      <c r="G24" s="139"/>
      <c r="H24" s="139"/>
      <c r="I24" s="139"/>
    </row>
    <row r="25" spans="1:10" s="9" customFormat="1" ht="47.25" customHeight="1" x14ac:dyDescent="0.3">
      <c r="A25" s="294" t="s">
        <v>442</v>
      </c>
      <c r="B25" s="293"/>
      <c r="C25" s="293"/>
      <c r="D25" s="293"/>
      <c r="E25" s="293"/>
      <c r="F25" s="293"/>
      <c r="G25" s="293"/>
      <c r="H25" s="293"/>
      <c r="I25" s="293"/>
    </row>
    <row r="26" spans="1:10" s="9" customFormat="1" ht="12" customHeight="1" x14ac:dyDescent="0.3">
      <c r="A26" s="138"/>
      <c r="B26" s="135"/>
      <c r="C26" s="135"/>
      <c r="D26" s="135"/>
      <c r="E26" s="135"/>
      <c r="F26" s="135"/>
      <c r="G26" s="140"/>
      <c r="H26" s="140"/>
      <c r="I26" s="140"/>
      <c r="J26"/>
    </row>
    <row r="27" spans="1:10" ht="32.25" customHeight="1" x14ac:dyDescent="0.3">
      <c r="A27" s="85">
        <v>0</v>
      </c>
      <c r="B27" s="141" t="s">
        <v>43</v>
      </c>
      <c r="C27" s="140"/>
      <c r="D27" s="140"/>
      <c r="E27" s="140"/>
      <c r="F27" s="140"/>
      <c r="G27" s="136"/>
      <c r="H27" s="136"/>
      <c r="I27" s="136"/>
    </row>
    <row r="28" spans="1:10" ht="31.5" customHeight="1" x14ac:dyDescent="0.3">
      <c r="B28" s="136"/>
      <c r="C28" s="136"/>
      <c r="D28" s="136"/>
      <c r="E28" s="136"/>
      <c r="F28" s="136"/>
      <c r="G28" s="136"/>
      <c r="H28" s="136"/>
      <c r="I28" s="136"/>
    </row>
    <row r="29" spans="1:10" ht="15.75" hidden="1" customHeight="1" x14ac:dyDescent="0.3">
      <c r="B29" s="136"/>
      <c r="C29" s="136"/>
      <c r="D29" s="136"/>
      <c r="E29" s="136"/>
      <c r="F29" s="136"/>
    </row>
    <row r="30" spans="1:10" ht="14.4" hidden="1" x14ac:dyDescent="0.3"/>
    <row r="31" spans="1:10" ht="14.4" hidden="1" x14ac:dyDescent="0.3"/>
    <row r="32" spans="1:10"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sheetData>
  <sheetProtection algorithmName="SHA-512" hashValue="0jmbE29dVuUBdmIuDx+wHq8cgmarxoHyjO+EsOXeSGsfT6Fwax3VLEu9y9xS0poOBDWV9ya0DYtC9E9K0wB69w==" saltValue="Vr5HpLmivvSsZptHyFBb0w==" spinCount="100000" sheet="1" objects="1" scenarios="1"/>
  <mergeCells count="45">
    <mergeCell ref="A16:C16"/>
    <mergeCell ref="G11:H11"/>
    <mergeCell ref="A2:I2"/>
    <mergeCell ref="A3:I3"/>
    <mergeCell ref="D13:F13"/>
    <mergeCell ref="D14:F14"/>
    <mergeCell ref="D15:F15"/>
    <mergeCell ref="A13:C13"/>
    <mergeCell ref="A14:C14"/>
    <mergeCell ref="A15:C15"/>
    <mergeCell ref="D11:F11"/>
    <mergeCell ref="G7:I7"/>
    <mergeCell ref="G12:H12"/>
    <mergeCell ref="D18:F18"/>
    <mergeCell ref="G10:H10"/>
    <mergeCell ref="A19:C19"/>
    <mergeCell ref="D19:F19"/>
    <mergeCell ref="A5:C5"/>
    <mergeCell ref="A6:I6"/>
    <mergeCell ref="A8:C8"/>
    <mergeCell ref="A9:C9"/>
    <mergeCell ref="A10:C10"/>
    <mergeCell ref="D12:F12"/>
    <mergeCell ref="A11:C11"/>
    <mergeCell ref="A12:C12"/>
    <mergeCell ref="D8:F8"/>
    <mergeCell ref="D9:F9"/>
    <mergeCell ref="D10:F10"/>
    <mergeCell ref="A7:F7"/>
    <mergeCell ref="A22:I22"/>
    <mergeCell ref="A23:I23"/>
    <mergeCell ref="A25:I25"/>
    <mergeCell ref="G8:H8"/>
    <mergeCell ref="G9:H9"/>
    <mergeCell ref="G13:H13"/>
    <mergeCell ref="G14:H14"/>
    <mergeCell ref="G15:H15"/>
    <mergeCell ref="G16:H16"/>
    <mergeCell ref="G17:H17"/>
    <mergeCell ref="G18:H18"/>
    <mergeCell ref="G19:H19"/>
    <mergeCell ref="D16:F16"/>
    <mergeCell ref="A17:C17"/>
    <mergeCell ref="D17:F17"/>
    <mergeCell ref="A18:C18"/>
  </mergeCells>
  <dataValidations count="2">
    <dataValidation type="list" allowBlank="1" showInputMessage="1" showErrorMessage="1" promptTitle="LACK OF SINGLE FAMILY ACTIVITES" prompt="Number of points requested under category &quot;LACK OF SINGLE FAMILY ACTIVITES WITHIN THE SERVICE AREA&quot;." sqref="WVG983067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A65563 IU65563 SQ65563 ACM65563 AMI65563 AWE65563 BGA65563 BPW65563 BZS65563 CJO65563 CTK65563 DDG65563 DNC65563 DWY65563 EGU65563 EQQ65563 FAM65563 FKI65563 FUE65563 GEA65563 GNW65563 GXS65563 HHO65563 HRK65563 IBG65563 ILC65563 IUY65563 JEU65563 JOQ65563 JYM65563 KII65563 KSE65563 LCA65563 LLW65563 LVS65563 MFO65563 MPK65563 MZG65563 NJC65563 NSY65563 OCU65563 OMQ65563 OWM65563 PGI65563 PQE65563 QAA65563 QJW65563 QTS65563 RDO65563 RNK65563 RXG65563 SHC65563 SQY65563 TAU65563 TKQ65563 TUM65563 UEI65563 UOE65563 UYA65563 VHW65563 VRS65563 WBO65563 WLK65563 WVG65563 A131099 IU131099 SQ131099 ACM131099 AMI131099 AWE131099 BGA131099 BPW131099 BZS131099 CJO131099 CTK131099 DDG131099 DNC131099 DWY131099 EGU131099 EQQ131099 FAM131099 FKI131099 FUE131099 GEA131099 GNW131099 GXS131099 HHO131099 HRK131099 IBG131099 ILC131099 IUY131099 JEU131099 JOQ131099 JYM131099 KII131099 KSE131099 LCA131099 LLW131099 LVS131099 MFO131099 MPK131099 MZG131099 NJC131099 NSY131099 OCU131099 OMQ131099 OWM131099 PGI131099 PQE131099 QAA131099 QJW131099 QTS131099 RDO131099 RNK131099 RXG131099 SHC131099 SQY131099 TAU131099 TKQ131099 TUM131099 UEI131099 UOE131099 UYA131099 VHW131099 VRS131099 WBO131099 WLK131099 WVG131099 A196635 IU196635 SQ196635 ACM196635 AMI196635 AWE196635 BGA196635 BPW196635 BZS196635 CJO196635 CTK196635 DDG196635 DNC196635 DWY196635 EGU196635 EQQ196635 FAM196635 FKI196635 FUE196635 GEA196635 GNW196635 GXS196635 HHO196635 HRK196635 IBG196635 ILC196635 IUY196635 JEU196635 JOQ196635 JYM196635 KII196635 KSE196635 LCA196635 LLW196635 LVS196635 MFO196635 MPK196635 MZG196635 NJC196635 NSY196635 OCU196635 OMQ196635 OWM196635 PGI196635 PQE196635 QAA196635 QJW196635 QTS196635 RDO196635 RNK196635 RXG196635 SHC196635 SQY196635 TAU196635 TKQ196635 TUM196635 UEI196635 UOE196635 UYA196635 VHW196635 VRS196635 WBO196635 WLK196635 WVG196635 A262171 IU262171 SQ262171 ACM262171 AMI262171 AWE262171 BGA262171 BPW262171 BZS262171 CJO262171 CTK262171 DDG262171 DNC262171 DWY262171 EGU262171 EQQ262171 FAM262171 FKI262171 FUE262171 GEA262171 GNW262171 GXS262171 HHO262171 HRK262171 IBG262171 ILC262171 IUY262171 JEU262171 JOQ262171 JYM262171 KII262171 KSE262171 LCA262171 LLW262171 LVS262171 MFO262171 MPK262171 MZG262171 NJC262171 NSY262171 OCU262171 OMQ262171 OWM262171 PGI262171 PQE262171 QAA262171 QJW262171 QTS262171 RDO262171 RNK262171 RXG262171 SHC262171 SQY262171 TAU262171 TKQ262171 TUM262171 UEI262171 UOE262171 UYA262171 VHW262171 VRS262171 WBO262171 WLK262171 WVG262171 A327707 IU327707 SQ327707 ACM327707 AMI327707 AWE327707 BGA327707 BPW327707 BZS327707 CJO327707 CTK327707 DDG327707 DNC327707 DWY327707 EGU327707 EQQ327707 FAM327707 FKI327707 FUE327707 GEA327707 GNW327707 GXS327707 HHO327707 HRK327707 IBG327707 ILC327707 IUY327707 JEU327707 JOQ327707 JYM327707 KII327707 KSE327707 LCA327707 LLW327707 LVS327707 MFO327707 MPK327707 MZG327707 NJC327707 NSY327707 OCU327707 OMQ327707 OWM327707 PGI327707 PQE327707 QAA327707 QJW327707 QTS327707 RDO327707 RNK327707 RXG327707 SHC327707 SQY327707 TAU327707 TKQ327707 TUM327707 UEI327707 UOE327707 UYA327707 VHW327707 VRS327707 WBO327707 WLK327707 WVG327707 A393243 IU393243 SQ393243 ACM393243 AMI393243 AWE393243 BGA393243 BPW393243 BZS393243 CJO393243 CTK393243 DDG393243 DNC393243 DWY393243 EGU393243 EQQ393243 FAM393243 FKI393243 FUE393243 GEA393243 GNW393243 GXS393243 HHO393243 HRK393243 IBG393243 ILC393243 IUY393243 JEU393243 JOQ393243 JYM393243 KII393243 KSE393243 LCA393243 LLW393243 LVS393243 MFO393243 MPK393243 MZG393243 NJC393243 NSY393243 OCU393243 OMQ393243 OWM393243 PGI393243 PQE393243 QAA393243 QJW393243 QTS393243 RDO393243 RNK393243 RXG393243 SHC393243 SQY393243 TAU393243 TKQ393243 TUM393243 UEI393243 UOE393243 UYA393243 VHW393243 VRS393243 WBO393243 WLK393243 WVG393243 A458779 IU458779 SQ458779 ACM458779 AMI458779 AWE458779 BGA458779 BPW458779 BZS458779 CJO458779 CTK458779 DDG458779 DNC458779 DWY458779 EGU458779 EQQ458779 FAM458779 FKI458779 FUE458779 GEA458779 GNW458779 GXS458779 HHO458779 HRK458779 IBG458779 ILC458779 IUY458779 JEU458779 JOQ458779 JYM458779 KII458779 KSE458779 LCA458779 LLW458779 LVS458779 MFO458779 MPK458779 MZG458779 NJC458779 NSY458779 OCU458779 OMQ458779 OWM458779 PGI458779 PQE458779 QAA458779 QJW458779 QTS458779 RDO458779 RNK458779 RXG458779 SHC458779 SQY458779 TAU458779 TKQ458779 TUM458779 UEI458779 UOE458779 UYA458779 VHW458779 VRS458779 WBO458779 WLK458779 WVG458779 A524315 IU524315 SQ524315 ACM524315 AMI524315 AWE524315 BGA524315 BPW524315 BZS524315 CJO524315 CTK524315 DDG524315 DNC524315 DWY524315 EGU524315 EQQ524315 FAM524315 FKI524315 FUE524315 GEA524315 GNW524315 GXS524315 HHO524315 HRK524315 IBG524315 ILC524315 IUY524315 JEU524315 JOQ524315 JYM524315 KII524315 KSE524315 LCA524315 LLW524315 LVS524315 MFO524315 MPK524315 MZG524315 NJC524315 NSY524315 OCU524315 OMQ524315 OWM524315 PGI524315 PQE524315 QAA524315 QJW524315 QTS524315 RDO524315 RNK524315 RXG524315 SHC524315 SQY524315 TAU524315 TKQ524315 TUM524315 UEI524315 UOE524315 UYA524315 VHW524315 VRS524315 WBO524315 WLK524315 WVG524315 A589851 IU589851 SQ589851 ACM589851 AMI589851 AWE589851 BGA589851 BPW589851 BZS589851 CJO589851 CTK589851 DDG589851 DNC589851 DWY589851 EGU589851 EQQ589851 FAM589851 FKI589851 FUE589851 GEA589851 GNW589851 GXS589851 HHO589851 HRK589851 IBG589851 ILC589851 IUY589851 JEU589851 JOQ589851 JYM589851 KII589851 KSE589851 LCA589851 LLW589851 LVS589851 MFO589851 MPK589851 MZG589851 NJC589851 NSY589851 OCU589851 OMQ589851 OWM589851 PGI589851 PQE589851 QAA589851 QJW589851 QTS589851 RDO589851 RNK589851 RXG589851 SHC589851 SQY589851 TAU589851 TKQ589851 TUM589851 UEI589851 UOE589851 UYA589851 VHW589851 VRS589851 WBO589851 WLK589851 WVG589851 A655387 IU655387 SQ655387 ACM655387 AMI655387 AWE655387 BGA655387 BPW655387 BZS655387 CJO655387 CTK655387 DDG655387 DNC655387 DWY655387 EGU655387 EQQ655387 FAM655387 FKI655387 FUE655387 GEA655387 GNW655387 GXS655387 HHO655387 HRK655387 IBG655387 ILC655387 IUY655387 JEU655387 JOQ655387 JYM655387 KII655387 KSE655387 LCA655387 LLW655387 LVS655387 MFO655387 MPK655387 MZG655387 NJC655387 NSY655387 OCU655387 OMQ655387 OWM655387 PGI655387 PQE655387 QAA655387 QJW655387 QTS655387 RDO655387 RNK655387 RXG655387 SHC655387 SQY655387 TAU655387 TKQ655387 TUM655387 UEI655387 UOE655387 UYA655387 VHW655387 VRS655387 WBO655387 WLK655387 WVG655387 A720923 IU720923 SQ720923 ACM720923 AMI720923 AWE720923 BGA720923 BPW720923 BZS720923 CJO720923 CTK720923 DDG720923 DNC720923 DWY720923 EGU720923 EQQ720923 FAM720923 FKI720923 FUE720923 GEA720923 GNW720923 GXS720923 HHO720923 HRK720923 IBG720923 ILC720923 IUY720923 JEU720923 JOQ720923 JYM720923 KII720923 KSE720923 LCA720923 LLW720923 LVS720923 MFO720923 MPK720923 MZG720923 NJC720923 NSY720923 OCU720923 OMQ720923 OWM720923 PGI720923 PQE720923 QAA720923 QJW720923 QTS720923 RDO720923 RNK720923 RXG720923 SHC720923 SQY720923 TAU720923 TKQ720923 TUM720923 UEI720923 UOE720923 UYA720923 VHW720923 VRS720923 WBO720923 WLK720923 WVG720923 A786459 IU786459 SQ786459 ACM786459 AMI786459 AWE786459 BGA786459 BPW786459 BZS786459 CJO786459 CTK786459 DDG786459 DNC786459 DWY786459 EGU786459 EQQ786459 FAM786459 FKI786459 FUE786459 GEA786459 GNW786459 GXS786459 HHO786459 HRK786459 IBG786459 ILC786459 IUY786459 JEU786459 JOQ786459 JYM786459 KII786459 KSE786459 LCA786459 LLW786459 LVS786459 MFO786459 MPK786459 MZG786459 NJC786459 NSY786459 OCU786459 OMQ786459 OWM786459 PGI786459 PQE786459 QAA786459 QJW786459 QTS786459 RDO786459 RNK786459 RXG786459 SHC786459 SQY786459 TAU786459 TKQ786459 TUM786459 UEI786459 UOE786459 UYA786459 VHW786459 VRS786459 WBO786459 WLK786459 WVG786459 A851995 IU851995 SQ851995 ACM851995 AMI851995 AWE851995 BGA851995 BPW851995 BZS851995 CJO851995 CTK851995 DDG851995 DNC851995 DWY851995 EGU851995 EQQ851995 FAM851995 FKI851995 FUE851995 GEA851995 GNW851995 GXS851995 HHO851995 HRK851995 IBG851995 ILC851995 IUY851995 JEU851995 JOQ851995 JYM851995 KII851995 KSE851995 LCA851995 LLW851995 LVS851995 MFO851995 MPK851995 MZG851995 NJC851995 NSY851995 OCU851995 OMQ851995 OWM851995 PGI851995 PQE851995 QAA851995 QJW851995 QTS851995 RDO851995 RNK851995 RXG851995 SHC851995 SQY851995 TAU851995 TKQ851995 TUM851995 UEI851995 UOE851995 UYA851995 VHW851995 VRS851995 WBO851995 WLK851995 WVG851995 A917531 IU917531 SQ917531 ACM917531 AMI917531 AWE917531 BGA917531 BPW917531 BZS917531 CJO917531 CTK917531 DDG917531 DNC917531 DWY917531 EGU917531 EQQ917531 FAM917531 FKI917531 FUE917531 GEA917531 GNW917531 GXS917531 HHO917531 HRK917531 IBG917531 ILC917531 IUY917531 JEU917531 JOQ917531 JYM917531 KII917531 KSE917531 LCA917531 LLW917531 LVS917531 MFO917531 MPK917531 MZG917531 NJC917531 NSY917531 OCU917531 OMQ917531 OWM917531 PGI917531 PQE917531 QAA917531 QJW917531 QTS917531 RDO917531 RNK917531 RXG917531 SHC917531 SQY917531 TAU917531 TKQ917531 TUM917531 UEI917531 UOE917531 UYA917531 VHW917531 VRS917531 WBO917531 WLK917531 WVG917531 A983067 IU983067 SQ983067 ACM983067 AMI983067 AWE983067 BGA983067 BPW983067 BZS983067 CJO983067 CTK983067 DDG983067 DNC983067 DWY983067 EGU983067 EQQ983067 FAM983067 FKI983067 FUE983067 GEA983067 GNW983067 GXS983067 HHO983067 HRK983067 IBG983067 ILC983067 IUY983067 JEU983067 JOQ983067 JYM983067 KII983067 KSE983067 LCA983067 LLW983067 LVS983067 MFO983067 MPK983067 MZG983067 NJC983067 NSY983067 OCU983067 OMQ983067 OWM983067 PGI983067 PQE983067 QAA983067 QJW983067 QTS983067 RDO983067 RNK983067 RXG983067 SHC983067 SQY983067 TAU983067 TKQ983067 TUM983067 UEI983067 UOE983067 UYA983067 VHW983067 VRS983067 WBO983067 WLK983067">
      <formula1>"0,4,5"</formula1>
    </dataValidation>
    <dataValidation type="list" allowBlank="1" showInputMessage="1" showErrorMessage="1" promptTitle="POINTS SELECTION" prompt="Number of points requested under category &quot;PREVIOUSLY UNSERVED AREAS&quot;." sqref="A27">
      <formula1>"0,5,10"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Qualifying County" prompt="Qualifying county included in service area">
          <x14:formula1>
            <xm:f>'HIDE VLOOKUP TABLES'!$C$2:$C$197</xm:f>
          </x14:formula1>
          <xm:sqref>D8:F19</xm:sqref>
        </x14:dataValidation>
        <x14:dataValidation type="list" allowBlank="1" showInputMessage="1" showErrorMessage="1" promptTitle="Qualifying County" prompt="Qualifying county included in service area">
          <x14:formula1>
            <xm:f>'HIDE VLOOKUP TABLES'!$D$2:$D$186</xm:f>
          </x14:formula1>
          <xm:sqref>I8:I19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3"/>
  <sheetViews>
    <sheetView showGridLines="0" view="pageLayout" zoomScaleNormal="100" workbookViewId="0">
      <selection activeCell="G6" sqref="G6:G7"/>
    </sheetView>
  </sheetViews>
  <sheetFormatPr defaultColWidth="0" defaultRowHeight="0" customHeight="1" zeroHeight="1" x14ac:dyDescent="0.3"/>
  <cols>
    <col min="1" max="6" width="9.109375" style="10" customWidth="1"/>
    <col min="7" max="7" width="24.6640625" style="10" customWidth="1"/>
    <col min="8" max="8" width="6.5546875" style="10" customWidth="1"/>
    <col min="9" max="9" width="0" style="10" hidden="1" customWidth="1"/>
    <col min="10" max="10" width="6.5546875" style="10" customWidth="1"/>
    <col min="11" max="16384" width="6.5546875" style="10" hidden="1"/>
  </cols>
  <sheetData>
    <row r="1" spans="1:10" ht="14.4" x14ac:dyDescent="0.3">
      <c r="A1" s="35" t="s">
        <v>55</v>
      </c>
    </row>
    <row r="2" spans="1:10" ht="15.6" x14ac:dyDescent="0.3">
      <c r="A2" s="309" t="s">
        <v>408</v>
      </c>
      <c r="B2" s="310"/>
      <c r="C2" s="310"/>
      <c r="D2" s="310"/>
      <c r="E2" s="310"/>
      <c r="F2" s="310"/>
      <c r="G2" s="310"/>
      <c r="H2" s="311"/>
      <c r="J2" s="24"/>
    </row>
    <row r="3" spans="1:10" ht="37.5" customHeight="1" x14ac:dyDescent="0.3">
      <c r="A3" s="312" t="s">
        <v>36</v>
      </c>
      <c r="B3" s="312"/>
      <c r="C3" s="312"/>
      <c r="D3" s="312"/>
      <c r="E3" s="312"/>
      <c r="F3" s="312"/>
      <c r="G3" s="312"/>
      <c r="H3" s="313"/>
      <c r="I3" s="25"/>
      <c r="J3" s="24"/>
    </row>
    <row r="4" spans="1:10" ht="21.75" customHeight="1" x14ac:dyDescent="0.3">
      <c r="A4" s="312" t="s">
        <v>35</v>
      </c>
      <c r="B4" s="312"/>
      <c r="C4" s="312"/>
      <c r="D4" s="312"/>
      <c r="E4" s="312"/>
      <c r="F4" s="312"/>
      <c r="G4" s="312"/>
      <c r="H4" s="312"/>
      <c r="I4" s="25"/>
    </row>
    <row r="5" spans="1:10" ht="28.8" x14ac:dyDescent="0.3">
      <c r="A5" s="23" t="s">
        <v>34</v>
      </c>
      <c r="B5" s="314" t="s">
        <v>33</v>
      </c>
      <c r="C5" s="315"/>
      <c r="D5" s="315"/>
      <c r="E5" s="315"/>
      <c r="F5" s="316"/>
      <c r="G5" s="23" t="s">
        <v>32</v>
      </c>
      <c r="H5" s="23" t="s">
        <v>31</v>
      </c>
    </row>
    <row r="6" spans="1:10" ht="14.4" x14ac:dyDescent="0.3">
      <c r="A6" s="317">
        <v>1</v>
      </c>
      <c r="B6" s="307" t="s">
        <v>45</v>
      </c>
      <c r="C6" s="302"/>
      <c r="D6" s="302"/>
      <c r="E6" s="302"/>
      <c r="F6" s="303"/>
      <c r="G6" s="322"/>
      <c r="H6" s="23">
        <f>'2-1 Homeless Participation'!A12</f>
        <v>0</v>
      </c>
    </row>
    <row r="7" spans="1:10" ht="22.5" customHeight="1" x14ac:dyDescent="0.3">
      <c r="A7" s="318"/>
      <c r="B7" s="319" t="s">
        <v>46</v>
      </c>
      <c r="C7" s="320"/>
      <c r="D7" s="320"/>
      <c r="E7" s="320"/>
      <c r="F7" s="321"/>
      <c r="G7" s="323"/>
      <c r="H7" s="23">
        <f>'2-1 Homeless Participation'!A18</f>
        <v>0</v>
      </c>
      <c r="I7" s="16" t="s">
        <v>30</v>
      </c>
    </row>
    <row r="8" spans="1:10" ht="17.25" customHeight="1" x14ac:dyDescent="0.3">
      <c r="A8" s="20">
        <v>2</v>
      </c>
      <c r="B8" s="301" t="s">
        <v>47</v>
      </c>
      <c r="C8" s="302"/>
      <c r="D8" s="302"/>
      <c r="E8" s="302"/>
      <c r="F8" s="303"/>
      <c r="G8" s="91"/>
      <c r="H8" s="23">
        <f>'2-2 Org Experience'!A23</f>
        <v>0</v>
      </c>
      <c r="I8" s="16" t="s">
        <v>29</v>
      </c>
    </row>
    <row r="9" spans="1:10" ht="17.25" customHeight="1" x14ac:dyDescent="0.3">
      <c r="A9" s="19"/>
      <c r="B9" s="301" t="s">
        <v>28</v>
      </c>
      <c r="C9" s="302"/>
      <c r="D9" s="302"/>
      <c r="E9" s="302"/>
      <c r="F9" s="303"/>
      <c r="G9" s="91"/>
      <c r="H9" s="22"/>
      <c r="I9" s="16" t="s">
        <v>27</v>
      </c>
    </row>
    <row r="10" spans="1:10" ht="18" customHeight="1" x14ac:dyDescent="0.3">
      <c r="A10" s="19">
        <v>3</v>
      </c>
      <c r="B10" s="307" t="s">
        <v>48</v>
      </c>
      <c r="C10" s="302"/>
      <c r="D10" s="302"/>
      <c r="E10" s="302"/>
      <c r="F10" s="303"/>
      <c r="G10" s="91"/>
      <c r="H10" s="23">
        <f>'2-3 Prior Expenditures'!A17</f>
        <v>0</v>
      </c>
    </row>
    <row r="11" spans="1:10" ht="16.5" customHeight="1" x14ac:dyDescent="0.3">
      <c r="A11" s="20">
        <v>4</v>
      </c>
      <c r="B11" s="307" t="s">
        <v>49</v>
      </c>
      <c r="C11" s="302"/>
      <c r="D11" s="302"/>
      <c r="E11" s="302"/>
      <c r="F11" s="303"/>
      <c r="G11" s="91"/>
      <c r="H11" s="23">
        <f>'2-4 Previous ESG Outcome'!A32</f>
        <v>0</v>
      </c>
    </row>
    <row r="12" spans="1:10" ht="17.25" customHeight="1" x14ac:dyDescent="0.3">
      <c r="A12" s="20">
        <v>5</v>
      </c>
      <c r="B12" s="301" t="s">
        <v>51</v>
      </c>
      <c r="C12" s="302"/>
      <c r="D12" s="302"/>
      <c r="E12" s="302"/>
      <c r="F12" s="303"/>
      <c r="G12" s="91"/>
      <c r="H12" s="92">
        <f>'2-5 Monitoring Results'!A16</f>
        <v>0</v>
      </c>
    </row>
    <row r="13" spans="1:10" ht="18" customHeight="1" x14ac:dyDescent="0.3">
      <c r="A13" s="18">
        <v>6</v>
      </c>
      <c r="B13" s="307" t="s">
        <v>52</v>
      </c>
      <c r="C13" s="301"/>
      <c r="D13" s="301"/>
      <c r="E13" s="301"/>
      <c r="F13" s="308"/>
      <c r="G13" s="91"/>
      <c r="H13" s="23">
        <f>'2-6 Priority Communities'!A23</f>
        <v>0</v>
      </c>
    </row>
    <row r="14" spans="1:10" ht="18" customHeight="1" x14ac:dyDescent="0.3">
      <c r="A14" s="20">
        <v>7</v>
      </c>
      <c r="B14" s="301" t="s">
        <v>53</v>
      </c>
      <c r="C14" s="302"/>
      <c r="D14" s="302"/>
      <c r="E14" s="302"/>
      <c r="F14" s="303"/>
      <c r="G14" s="91"/>
      <c r="H14" s="23">
        <f>'2-7 Unserved Areas'!A27</f>
        <v>0</v>
      </c>
    </row>
    <row r="15" spans="1:10" ht="15" customHeight="1" x14ac:dyDescent="0.3">
      <c r="A15" s="304" t="s">
        <v>54</v>
      </c>
      <c r="B15" s="305"/>
      <c r="C15" s="305"/>
      <c r="D15" s="305"/>
      <c r="E15" s="305"/>
      <c r="F15" s="305"/>
      <c r="G15" s="306"/>
      <c r="H15" s="21">
        <f>SUM(H6:H14)</f>
        <v>0</v>
      </c>
    </row>
    <row r="16" spans="1:10" ht="14.4" x14ac:dyDescent="0.3"/>
    <row r="17" ht="14.4" x14ac:dyDescent="0.3"/>
    <row r="18" ht="14.4" x14ac:dyDescent="0.3"/>
    <row r="19" ht="14.4" x14ac:dyDescent="0.3"/>
    <row r="20" ht="14.4" x14ac:dyDescent="0.3"/>
    <row r="21" ht="14.4" x14ac:dyDescent="0.3"/>
    <row r="22" ht="14.4" hidden="1" x14ac:dyDescent="0.3"/>
    <row r="23" ht="14.4" hidden="1" x14ac:dyDescent="0.3"/>
    <row r="24" ht="14.4" hidden="1" x14ac:dyDescent="0.3"/>
    <row r="25" ht="14.4" hidden="1" x14ac:dyDescent="0.3"/>
    <row r="26" ht="14.4" x14ac:dyDescent="0.3"/>
    <row r="27" ht="14.4" x14ac:dyDescent="0.3"/>
    <row r="28" ht="14.4" x14ac:dyDescent="0.3"/>
    <row r="29" ht="14.4" x14ac:dyDescent="0.3"/>
    <row r="30" ht="14.4" x14ac:dyDescent="0.3"/>
    <row r="31" ht="14.4" x14ac:dyDescent="0.3"/>
    <row r="32" ht="15" hidden="1" customHeight="1" x14ac:dyDescent="0.3"/>
    <row r="33" ht="15" hidden="1" customHeight="1" x14ac:dyDescent="0.3"/>
  </sheetData>
  <sheetProtection algorithmName="SHA-512" hashValue="VfYciq9QvTDzPS6Zkhp/xJSCgESSpx++tkOASAkt4tg5gg/+biDOB0MH4LPzMPGpfA0aMOd8cuWzhNunkMjS5w==" saltValue="f/kIYWR3mtsMmBHnJ7qsDQ==" spinCount="100000" sheet="1" objects="1" scenarios="1"/>
  <mergeCells count="16">
    <mergeCell ref="A2:H2"/>
    <mergeCell ref="A3:H3"/>
    <mergeCell ref="A4:H4"/>
    <mergeCell ref="B5:F5"/>
    <mergeCell ref="B6:F6"/>
    <mergeCell ref="A6:A7"/>
    <mergeCell ref="B7:F7"/>
    <mergeCell ref="G6:G7"/>
    <mergeCell ref="B8:F8"/>
    <mergeCell ref="A15:G15"/>
    <mergeCell ref="B13:F13"/>
    <mergeCell ref="B14:F14"/>
    <mergeCell ref="B9:F9"/>
    <mergeCell ref="B10:F10"/>
    <mergeCell ref="B11:F11"/>
    <mergeCell ref="B12:F12"/>
  </mergeCells>
  <dataValidations count="8">
    <dataValidation type="list" allowBlank="1" showInputMessage="1" showErrorMessage="1" prompt="Previously Unserved Areas Complete" sqref="G14">
      <formula1>$I$7:$I$9</formula1>
    </dataValidation>
    <dataValidation type="list" allowBlank="1" showInputMessage="1" showErrorMessage="1" prompt="Priority for Certain Communities Complete" sqref="G13">
      <formula1>$I$7:$I$9</formula1>
    </dataValidation>
    <dataValidation type="list" allowBlank="1" showInputMessage="1" showErrorMessage="1" prompt="Monitoring Reports Complete" sqref="G12">
      <formula1>$I$7:$I$9</formula1>
    </dataValidation>
    <dataValidation type="list" allowBlank="1" showInputMessage="1" showErrorMessage="1" prompt="Previous ESG Reporting and Outcomes Complete" sqref="G11">
      <formula1>$I$7:$I$9</formula1>
    </dataValidation>
    <dataValidation type="list" allowBlank="1" showInputMessage="1" showErrorMessage="1" prompt="Previous Expenditure Complete" sqref="G10">
      <formula1>$I$7:$I$9</formula1>
    </dataValidation>
    <dataValidation type="list" allowBlank="1" showInputMessage="1" showErrorMessage="1" prompt="Support Documentation Complete" sqref="G9">
      <formula1>$I$7:$I$9</formula1>
    </dataValidation>
    <dataValidation type="list" allowBlank="1" showInputMessage="1" showErrorMessage="1" prompt="Organizational or Management Experience Complete" sqref="G8">
      <formula1>$I$7:$I$9</formula1>
    </dataValidation>
    <dataValidation type="list" allowBlank="1" showInputMessage="1" showErrorMessage="1" prompt="Homeless Participation Complete" sqref="G6:G7">
      <formula1>$I$7:$I$9</formula1>
    </dataValidation>
  </dataValidation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HIDE VLOOKUP TABLES</vt:lpstr>
      <vt:lpstr>2-1 Homeless Participation</vt:lpstr>
      <vt:lpstr>2-2 Org Experience</vt:lpstr>
      <vt:lpstr>2-3 Prior Expenditures</vt:lpstr>
      <vt:lpstr>2-4 Previous ESG Outcome</vt:lpstr>
      <vt:lpstr>2-5 Monitoring Results</vt:lpstr>
      <vt:lpstr>2-6 Priority Communities</vt:lpstr>
      <vt:lpstr>2-7 Unserved Areas</vt:lpstr>
      <vt:lpstr>2-8 Checklist and Score</vt:lpstr>
      <vt:lpstr>ScoringData</vt:lpstr>
      <vt:lpstr>OrgEXpData</vt:lpstr>
      <vt:lpstr>Countiesserved</vt:lpstr>
      <vt:lpstr>'2-1 Homeless Participation'!Print_Area</vt:lpstr>
      <vt:lpstr>'2-2 Org Experience'!Print_Area</vt:lpstr>
      <vt:lpstr>'2-5 Monitoring Results'!Print_Area</vt:lpstr>
      <vt:lpstr>'2-6 Priority Communities'!Print_Area</vt:lpstr>
      <vt:lpstr>'2-7 Unserved Areas'!Print_Area</vt:lpstr>
      <vt:lpstr>'2-8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Naomi Cantu</cp:lastModifiedBy>
  <cp:lastPrinted>2019-04-15T14:10:33Z</cp:lastPrinted>
  <dcterms:created xsi:type="dcterms:W3CDTF">2019-01-13T18:01:55Z</dcterms:created>
  <dcterms:modified xsi:type="dcterms:W3CDTF">2020-05-19T13:21:26Z</dcterms:modified>
</cp:coreProperties>
</file>