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ca\capl\Website\Web Postings\2. To Post\"/>
    </mc:Choice>
  </mc:AlternateContent>
  <bookViews>
    <workbookView xWindow="0" yWindow="0" windowWidth="20490" windowHeight="7170" tabRatio="817" activeTab="5"/>
  </bookViews>
  <sheets>
    <sheet name="Contact Info" sheetId="10" r:id="rId1"/>
    <sheet name="Map_Drawing" sheetId="19" r:id="rId2"/>
    <sheet name="Structural Info" sheetId="16" r:id="rId3"/>
    <sheet name="Air Infiltration" sheetId="17" r:id="rId4"/>
    <sheet name="Combustion Testing" sheetId="18" r:id="rId5"/>
    <sheet name="Heating_Cooling" sheetId="11" r:id="rId6"/>
    <sheet name="Baseload Measures" sheetId="3" r:id="rId7"/>
    <sheet name="H&amp;S" sheetId="15" r:id="rId8"/>
    <sheet name="Repairs" sheetId="14" r:id="rId9"/>
    <sheet name="Attic_Wall" sheetId="2" r:id="rId10"/>
    <sheet name="Combined Sig Forms" sheetId="20" r:id="rId11"/>
    <sheet name="PL Justification Form" sheetId="7" r:id="rId12"/>
    <sheet name="BWR" sheetId="9" r:id="rId13"/>
    <sheet name="RAC Tool" sheetId="4" r:id="rId14"/>
    <sheet name="Sheet1" sheetId="21" r:id="rId15"/>
  </sheets>
  <calcPr calcId="162913"/>
</workbook>
</file>

<file path=xl/calcChain.xml><?xml version="1.0" encoding="utf-8"?>
<calcChain xmlns="http://schemas.openxmlformats.org/spreadsheetml/2006/main">
  <c r="B73" i="11" l="1"/>
  <c r="L52" i="17"/>
  <c r="A52" i="17"/>
  <c r="H6" i="17"/>
  <c r="C6" i="17"/>
  <c r="K6" i="17" s="1"/>
  <c r="J8" i="17" s="1"/>
  <c r="E8" i="17" s="1"/>
  <c r="L4" i="17"/>
  <c r="C4" i="17"/>
  <c r="H40" i="17"/>
  <c r="M32" i="17"/>
  <c r="M30" i="17"/>
  <c r="M28" i="17"/>
  <c r="H22" i="17"/>
  <c r="E41" i="17" s="1"/>
  <c r="M13" i="17"/>
  <c r="I46" i="17" s="1"/>
  <c r="M11" i="17"/>
  <c r="I45" i="17" s="1"/>
  <c r="H8" i="17"/>
  <c r="M6" i="17"/>
  <c r="B8" i="17" l="1"/>
  <c r="M9" i="17" s="1"/>
  <c r="I43" i="17" s="1"/>
  <c r="D196" i="7"/>
  <c r="D195" i="7"/>
  <c r="B114" i="11" l="1"/>
  <c r="D113" i="11" s="1"/>
  <c r="G25" i="9" s="1"/>
  <c r="B104" i="11"/>
  <c r="D103" i="11" s="1"/>
  <c r="G24" i="9" s="1"/>
  <c r="B94" i="11"/>
  <c r="D93" i="11" s="1"/>
  <c r="G23" i="9" s="1"/>
  <c r="B84" i="11"/>
  <c r="D83" i="11" s="1"/>
  <c r="G184" i="7"/>
  <c r="G59" i="18"/>
  <c r="F59" i="18"/>
  <c r="E59" i="18"/>
  <c r="G124" i="7"/>
  <c r="G123" i="7"/>
  <c r="L26" i="3"/>
  <c r="G125" i="7" s="1"/>
  <c r="L25" i="3"/>
  <c r="I13" i="9" s="1"/>
  <c r="E30" i="7"/>
  <c r="D30" i="7"/>
  <c r="C30" i="7"/>
  <c r="A30" i="7"/>
  <c r="E31" i="7"/>
  <c r="B29" i="7"/>
  <c r="A29" i="7"/>
  <c r="E26" i="7"/>
  <c r="E24" i="7"/>
  <c r="A26" i="7"/>
  <c r="A24" i="7"/>
  <c r="D52" i="11"/>
  <c r="D51" i="11"/>
  <c r="D31" i="7" s="1"/>
  <c r="D43" i="11"/>
  <c r="D42" i="11"/>
  <c r="C31" i="7" s="1"/>
  <c r="I17" i="9"/>
  <c r="D11" i="11"/>
  <c r="D10" i="11"/>
  <c r="I14" i="9" s="1"/>
  <c r="G15" i="18"/>
  <c r="F15" i="18"/>
  <c r="E15" i="18"/>
  <c r="F10" i="20"/>
  <c r="B10" i="20"/>
  <c r="F9" i="20"/>
  <c r="B9" i="20"/>
  <c r="F8" i="20"/>
  <c r="B8" i="20"/>
  <c r="E5" i="20"/>
  <c r="B5" i="20"/>
  <c r="H4" i="20"/>
  <c r="G4" i="20"/>
  <c r="E4" i="20"/>
  <c r="B4" i="20"/>
  <c r="B3" i="20"/>
  <c r="B2" i="20"/>
  <c r="B4" i="18"/>
  <c r="B87" i="18"/>
  <c r="D53" i="18"/>
  <c r="B43" i="18"/>
  <c r="D9" i="18"/>
  <c r="D38" i="18" s="1"/>
  <c r="B3" i="18"/>
  <c r="B49" i="18" s="1"/>
  <c r="B2" i="18"/>
  <c r="B48" i="18" s="1"/>
  <c r="L12" i="3"/>
  <c r="L13" i="3"/>
  <c r="L14" i="3"/>
  <c r="L15" i="3"/>
  <c r="L11" i="3"/>
  <c r="J15" i="3"/>
  <c r="J14" i="3"/>
  <c r="D124" i="7" s="1"/>
  <c r="J13" i="3"/>
  <c r="D123" i="7" s="1"/>
  <c r="J12" i="3"/>
  <c r="B124" i="7" s="1"/>
  <c r="J11" i="3"/>
  <c r="B123" i="7" s="1"/>
  <c r="H6" i="3"/>
  <c r="H7" i="3" s="1"/>
  <c r="L6" i="3"/>
  <c r="D125" i="7" s="1"/>
  <c r="E17" i="9"/>
  <c r="E16" i="9"/>
  <c r="E15" i="9"/>
  <c r="E14" i="9"/>
  <c r="E13" i="9"/>
  <c r="G42" i="11"/>
  <c r="G43" i="11" s="1"/>
  <c r="B5" i="2"/>
  <c r="B6" i="2"/>
  <c r="D9" i="2"/>
  <c r="B9" i="2"/>
  <c r="D8" i="2"/>
  <c r="D7" i="2"/>
  <c r="D6" i="2"/>
  <c r="D5" i="2"/>
  <c r="D14" i="2"/>
  <c r="B14" i="2"/>
  <c r="B13" i="2"/>
  <c r="D13" i="2"/>
  <c r="D12" i="2"/>
  <c r="B12" i="2"/>
  <c r="B11" i="2"/>
  <c r="D15" i="2"/>
  <c r="D16" i="2"/>
  <c r="A18" i="2"/>
  <c r="D19" i="2"/>
  <c r="A21" i="2"/>
  <c r="D22" i="2"/>
  <c r="A24" i="2"/>
  <c r="A26" i="2"/>
  <c r="B28" i="2"/>
  <c r="D28" i="2"/>
  <c r="D29" i="2"/>
  <c r="B29" i="2"/>
  <c r="D30" i="2"/>
  <c r="A32" i="2"/>
  <c r="A34" i="2"/>
  <c r="A25" i="9"/>
  <c r="A24" i="9"/>
  <c r="A23" i="9"/>
  <c r="A22" i="9"/>
  <c r="D72" i="11"/>
  <c r="G21" i="9" s="1"/>
  <c r="D8" i="11"/>
  <c r="D9" i="11" s="1"/>
  <c r="G14" i="9" s="1"/>
  <c r="G29" i="7"/>
  <c r="F29" i="7"/>
  <c r="E29" i="7"/>
  <c r="D29" i="7"/>
  <c r="C29" i="7"/>
  <c r="C2" i="14"/>
  <c r="A21" i="9"/>
  <c r="A17" i="9"/>
  <c r="A16" i="9"/>
  <c r="A15" i="9"/>
  <c r="A14" i="9"/>
  <c r="G21" i="7"/>
  <c r="G44" i="7"/>
  <c r="G58" i="7"/>
  <c r="G72" i="7"/>
  <c r="G168" i="7"/>
  <c r="G154" i="7"/>
  <c r="G99" i="7"/>
  <c r="G143" i="7"/>
  <c r="G113" i="7"/>
  <c r="G135" i="7"/>
  <c r="G86" i="7"/>
  <c r="H3" i="3"/>
  <c r="H2" i="3"/>
  <c r="L6" i="9"/>
  <c r="B5" i="4"/>
  <c r="G122" i="7"/>
  <c r="L5" i="9"/>
  <c r="K5" i="9"/>
  <c r="B5" i="9"/>
  <c r="B8" i="9"/>
  <c r="L9" i="9"/>
  <c r="A7" i="9"/>
  <c r="J8" i="9"/>
  <c r="I8" i="9"/>
  <c r="G8" i="9"/>
  <c r="G7" i="9"/>
  <c r="B7" i="9"/>
  <c r="B4" i="9"/>
  <c r="E6" i="7"/>
  <c r="B6" i="7"/>
  <c r="F5" i="7"/>
  <c r="B5" i="7"/>
  <c r="G4" i="7"/>
  <c r="E4" i="7"/>
  <c r="B4" i="7"/>
  <c r="B3" i="7"/>
  <c r="F2" i="7"/>
  <c r="B2" i="7"/>
  <c r="B4" i="4"/>
  <c r="B3" i="4"/>
  <c r="B3" i="3"/>
  <c r="B2" i="3"/>
  <c r="B3" i="2"/>
  <c r="B2" i="2"/>
  <c r="L92" i="9"/>
  <c r="K92" i="9"/>
  <c r="L73" i="9"/>
  <c r="K73" i="9"/>
  <c r="L54" i="9"/>
  <c r="K54" i="9"/>
  <c r="I16" i="9" l="1"/>
  <c r="G22" i="9"/>
  <c r="B125" i="7"/>
  <c r="H8" i="3"/>
  <c r="A31" i="7"/>
  <c r="B31" i="7"/>
  <c r="I15" i="9"/>
  <c r="E9" i="9"/>
  <c r="G38" i="18"/>
  <c r="F71" i="18"/>
  <c r="F82" i="18"/>
  <c r="D71" i="18"/>
  <c r="D82" i="18"/>
  <c r="D27" i="18"/>
  <c r="L27" i="3" s="1"/>
  <c r="G71" i="18"/>
  <c r="G82" i="18"/>
  <c r="F38" i="18"/>
  <c r="E71" i="18"/>
  <c r="E82" i="18"/>
  <c r="E38" i="18"/>
  <c r="G27" i="18"/>
  <c r="D53" i="11" s="1"/>
  <c r="F27" i="18"/>
  <c r="D44" i="11" s="1"/>
  <c r="E27" i="18"/>
  <c r="D12" i="11" s="1"/>
  <c r="L97" i="9"/>
  <c r="L101" i="9"/>
  <c r="L95" i="9"/>
  <c r="D199" i="7"/>
  <c r="B28" i="4"/>
  <c r="B29" i="4" s="1"/>
  <c r="D39" i="4" s="1"/>
  <c r="C10" i="4"/>
  <c r="B14" i="4" s="1"/>
  <c r="D18" i="4" s="1"/>
  <c r="D19" i="4" s="1"/>
  <c r="B33" i="4"/>
  <c r="C27" i="3"/>
  <c r="B30" i="3" s="1"/>
  <c r="D34" i="3" s="1"/>
  <c r="V7" i="17" l="1"/>
  <c r="V8" i="17" s="1"/>
  <c r="D35" i="3"/>
  <c r="D36" i="3" s="1"/>
  <c r="D197" i="7"/>
  <c r="D200" i="7" s="1"/>
  <c r="L103" i="9"/>
  <c r="D20" i="4"/>
  <c r="C39" i="4"/>
  <c r="D37" i="4" s="1"/>
  <c r="V9" i="17" l="1"/>
  <c r="G21" i="15"/>
</calcChain>
</file>

<file path=xl/sharedStrings.xml><?xml version="1.0" encoding="utf-8"?>
<sst xmlns="http://schemas.openxmlformats.org/spreadsheetml/2006/main" count="1724" uniqueCount="729">
  <si>
    <t>@</t>
  </si>
  <si>
    <t>Pa</t>
  </si>
  <si>
    <t>D/B Ring #</t>
  </si>
  <si>
    <t>Supply:</t>
  </si>
  <si>
    <t>Return:</t>
  </si>
  <si>
    <t>Subrecipient Representative</t>
  </si>
  <si>
    <t>Date</t>
  </si>
  <si>
    <t>Texas Department of Housing &amp; Community Affairs</t>
  </si>
  <si>
    <t>B/D Ring #</t>
  </si>
  <si>
    <t>Reg 1</t>
  </si>
  <si>
    <t>Reg 2</t>
  </si>
  <si>
    <t>Reg 3</t>
  </si>
  <si>
    <t>Reg 4</t>
  </si>
  <si>
    <t>Reg 5</t>
  </si>
  <si>
    <t>Reg 6</t>
  </si>
  <si>
    <t>Reg 7</t>
  </si>
  <si>
    <t>Reg 8</t>
  </si>
  <si>
    <t>TOTAL</t>
  </si>
  <si>
    <t>Exh 1</t>
  </si>
  <si>
    <t>Exh 2</t>
  </si>
  <si>
    <t>Exh 3</t>
  </si>
  <si>
    <t>Reg 9</t>
  </si>
  <si>
    <t>Reg 10</t>
  </si>
  <si>
    <t>Reg 11</t>
  </si>
  <si>
    <t>TARGET</t>
  </si>
  <si>
    <t>Subs should always work to air seal/duct seal as far below target as possible, while still remaining within scope of program.</t>
  </si>
  <si>
    <t>Return</t>
  </si>
  <si>
    <t>Job #</t>
  </si>
  <si>
    <t>I certify that all the above referenced information is true and accurate.</t>
  </si>
  <si>
    <t>CFM</t>
  </si>
  <si>
    <t>If NOT Met, have the weatherization crew do more effective air sealing work and/or document why unable to achieve targets.</t>
  </si>
  <si>
    <t>If NOT Met, have the weatherization crew do more effective duct sealing work and/or document why unable to achieve targets.</t>
  </si>
  <si>
    <t>Client Name:</t>
  </si>
  <si>
    <t>Job #:</t>
  </si>
  <si>
    <t>Type of Siding:</t>
  </si>
  <si>
    <t>Attic Inspection:</t>
  </si>
  <si>
    <t>Existing Insulation Type:</t>
  </si>
  <si>
    <t>Existing attic R value:</t>
  </si>
  <si>
    <t>Is there access to the attic?</t>
  </si>
  <si>
    <t>Is the hatch insulated, weatherstripped, and properly blocked?</t>
  </si>
  <si>
    <t>Does operable knob and tube wiring exist? If yes, include attic layout with diagram of wiring.</t>
  </si>
  <si>
    <t>Does recessed lighting exist? If yes, provide description and location below.</t>
  </si>
  <si>
    <t>Does any of the existing wiring require repairs? (open junction boxes, etc)?</t>
  </si>
  <si>
    <t>Can/could the ceiling sustain the weight of existing/retrofit installed insulation?</t>
  </si>
  <si>
    <t>Are all heat sources (chimney, flue pipes, recessed lights, exhaust fans, etc) properly blocked?</t>
  </si>
  <si>
    <t>If yes, provide desciption and location:</t>
  </si>
  <si>
    <t>Does attic ventilation exist?</t>
  </si>
  <si>
    <t>If yes, provide desciption of type and number of vents:</t>
  </si>
  <si>
    <t>Is all exhaust ventilation terminated outside?</t>
  </si>
  <si>
    <t>If no, provide description and location:</t>
  </si>
  <si>
    <t>Additional comments</t>
  </si>
  <si>
    <t>Wall Inspection:</t>
  </si>
  <si>
    <t>Existing wall R value:</t>
  </si>
  <si>
    <t>Does operable knob and tube wiring exist? If yes, include layout with diagram of wiring (as accurate as possible).</t>
  </si>
  <si>
    <t>Can the existing interior walls sustain the weight/pressure of retrofit installation? If no, explain below.</t>
  </si>
  <si>
    <t>Does the dwelling contain aesbestos? Lead? If yes, describe where and in what form.</t>
  </si>
  <si>
    <t>If yes, provide description and location:</t>
  </si>
  <si>
    <t>Insulation to be installed in my attic. I have been informed by agency staff of the potential</t>
  </si>
  <si>
    <t>energy savings, which can result from this material being installed.</t>
  </si>
  <si>
    <t>Insulation to be installed in my walls. I have been informed by agency staff of the potential</t>
  </si>
  <si>
    <t>Client Signature</t>
  </si>
  <si>
    <t>Agency Staff Signature</t>
  </si>
  <si>
    <t>Readings from Initial Assessment</t>
  </si>
  <si>
    <t>Readings from Final Inspection</t>
  </si>
  <si>
    <t>If not a slab foundation, how much clearance is under the house?</t>
  </si>
  <si>
    <t xml:space="preserve">For best accessibility, use the arrow keys to navigate through this form. </t>
  </si>
  <si>
    <t xml:space="preserve">Existing </t>
  </si>
  <si>
    <t>Replacement</t>
  </si>
  <si>
    <t>Time metered</t>
  </si>
  <si>
    <t>N/A</t>
  </si>
  <si>
    <t xml:space="preserve">kWh Reading </t>
  </si>
  <si>
    <t>Utility Costs</t>
  </si>
  <si>
    <t>Hours in a year</t>
  </si>
  <si>
    <t>Annual Usage</t>
  </si>
  <si>
    <t>Cost of Replacement</t>
  </si>
  <si>
    <t>Annual Savings</t>
  </si>
  <si>
    <t>Expected Life Savings</t>
  </si>
  <si>
    <t>Savings to Investment Ratio (SIR)</t>
  </si>
  <si>
    <t>If the SIR is 1 or greater, replace the unit</t>
  </si>
  <si>
    <t>Client's Name</t>
  </si>
  <si>
    <t>LIHEAP WAP Replacement Tool for Refrigerator</t>
  </si>
  <si>
    <t>BTUs</t>
  </si>
  <si>
    <t>Amps (actual metering)</t>
  </si>
  <si>
    <t>Volts (110 or 220)</t>
  </si>
  <si>
    <t>% EER increase using plate</t>
  </si>
  <si>
    <t>% decrease using amps</t>
  </si>
  <si>
    <t>LIHEAP WAP Replacement Tool for Window AC</t>
  </si>
  <si>
    <t>This units are 110 volts</t>
  </si>
  <si>
    <t>100-150</t>
  </si>
  <si>
    <t>150-250</t>
  </si>
  <si>
    <t>250-300</t>
  </si>
  <si>
    <t>300-350</t>
  </si>
  <si>
    <t>350-400</t>
  </si>
  <si>
    <t>400-450</t>
  </si>
  <si>
    <t>450-550</t>
  </si>
  <si>
    <t>550-700</t>
  </si>
  <si>
    <t>These units are 220 volts</t>
  </si>
  <si>
    <t>700-1000</t>
  </si>
  <si>
    <t>1000-1200</t>
  </si>
  <si>
    <t>1200-1400</t>
  </si>
  <si>
    <t>1400-1500</t>
  </si>
  <si>
    <t>Table is provided by Friedrich Air Conditioning</t>
  </si>
  <si>
    <t>Chart is based normal insulation and 2 person occupancy</t>
  </si>
  <si>
    <t>Area to be Cooled (sq ft)</t>
  </si>
  <si>
    <t>Cooling Capacity (BTUs)</t>
  </si>
  <si>
    <t>Which RAC are you evaluating?</t>
  </si>
  <si>
    <t>Client Name</t>
  </si>
  <si>
    <t>LR1</t>
  </si>
  <si>
    <t>Option 1</t>
  </si>
  <si>
    <t>Option 2</t>
  </si>
  <si>
    <t>If the EER increase is 25% or more, replace the unit</t>
  </si>
  <si>
    <t>Maintenance Factor</t>
  </si>
  <si>
    <t>Degraded EER</t>
  </si>
  <si>
    <t>Seldom or Never Maintained</t>
  </si>
  <si>
    <t>Equipment Maintenance</t>
  </si>
  <si>
    <t>Current Calendar Year</t>
  </si>
  <si>
    <t>A.</t>
  </si>
  <si>
    <t>Enter the time observed from the energy consumption meter  under "Existing" and "Time Metered."  Enter the reading as minutes.  Example (2 hours and 15 min = 75)</t>
  </si>
  <si>
    <t>B.</t>
  </si>
  <si>
    <t>Enter the kWh observed from the energy consumption meter  under "Existing" and "kWh Reading"</t>
  </si>
  <si>
    <t>C.</t>
  </si>
  <si>
    <t>Enter the kWh utility cost.  This may be obtained from the utility company or from a utility bill the client has received.  The cost must be entered as kWh.  Example .15 kWh</t>
  </si>
  <si>
    <t>D.</t>
  </si>
  <si>
    <t>E.</t>
  </si>
  <si>
    <t>The Results are shown as follows</t>
  </si>
  <si>
    <t>If the % decrease is 25% or more, replace the unit</t>
  </si>
  <si>
    <t>Annual Savings:  Savings the client may expect annually.</t>
  </si>
  <si>
    <t>Savings to Investment Ratio:  The energy savings over the life of the replacement refrigerator, divided by the installed cost.  SIRs greater than or equal to one are cost effective.  If the SIR is less than one, the replacement is not cost effective.</t>
  </si>
  <si>
    <t>% increase using the EER on the plate.  If the % is ≥ 25 the unit may be replaced.</t>
  </si>
  <si>
    <t>Option 1 Instructions</t>
  </si>
  <si>
    <t>% decrease using amps.  If the % is ≥ 25 the unit may be replaced.</t>
  </si>
  <si>
    <t>Option 2 Instructions</t>
  </si>
  <si>
    <t>Enter the current calendar year at the time of intial assessment.</t>
  </si>
  <si>
    <t>Enter the EER of the new replacement unit.</t>
  </si>
  <si>
    <t xml:space="preserve">Enter the BTU's of the existing unit if it can be found on the information plate.  If it cannot be found the assessor must estimate and take a photo of the unit.  Window units using a regular outlet range from 5,000 BTUs to 24,000 BTUs.  </t>
  </si>
  <si>
    <t>Enter the watts as found on the information plate.  If the watts cannot be found the assessor must use a meter that is able to calculate watts.  Assessors must enter the watts as found the consumption meter.</t>
  </si>
  <si>
    <t>Enter the amps as found on the information plate.  If the amps cannot be found the assessor must use a meter that is able to calculate amps.  Assessors must enter the amps as found the consumption meter.</t>
  </si>
  <si>
    <t>Enter 110 or 220 based on the sized of the out let.  The regular outlet used 110 volts.</t>
  </si>
  <si>
    <t>Enter the Manufactured Year of the existing unit.</t>
  </si>
  <si>
    <t>Enter the EER of the existing unit.  Enter the EER of the new replacement unit.</t>
  </si>
  <si>
    <t>Enter the estimated maintenance done on the unit. Choose one of two options.</t>
  </si>
  <si>
    <t>The Maintenance Factor will be automatically determined based on the selection above.</t>
  </si>
  <si>
    <t>The degraded EER will be autocalculated using the info input throughout the form.</t>
  </si>
  <si>
    <t>Enter this information if it can be found on the information plate.</t>
  </si>
  <si>
    <t>Enter this information if you cannot find the EER on the information plate</t>
  </si>
  <si>
    <t>Room AC Replacement Form Instructions</t>
  </si>
  <si>
    <t>Enter the cost for the new room air conditioner. The cost must include the new unit, labor to install the new unit, and the cost to recycle the existing unit</t>
  </si>
  <si>
    <t>Enter the annual usage for the new room air conditioner. You may find the annual usage on the Energy Guide of the new unit.</t>
  </si>
  <si>
    <t>Expected Life Savings:  The Savings expected over the next 10 years if the unit is kept in good working condition.</t>
  </si>
  <si>
    <t>List unit to be relinquished prior to replacement</t>
  </si>
  <si>
    <t>Type</t>
  </si>
  <si>
    <t>Cubic Feet</t>
  </si>
  <si>
    <t>Door Swing</t>
  </si>
  <si>
    <t>New Refrigerator Information</t>
  </si>
  <si>
    <t>Existing Refrigerator Location:</t>
  </si>
  <si>
    <t>Manufacturer:</t>
  </si>
  <si>
    <t>CAUTION: Verify the dimensions of the existing unit and doorways to ensure that the existing unit</t>
  </si>
  <si>
    <t>can be removed from the home and the new unit can be installed in the proper location.</t>
  </si>
  <si>
    <t>Measure</t>
  </si>
  <si>
    <t>Accept / Decline</t>
  </si>
  <si>
    <t>Statement</t>
  </si>
  <si>
    <t>Other</t>
  </si>
  <si>
    <t>Justification for Omission(s)</t>
  </si>
  <si>
    <t>Address</t>
  </si>
  <si>
    <t>Material</t>
  </si>
  <si>
    <t>Labor</t>
  </si>
  <si>
    <t>DWH</t>
  </si>
  <si>
    <t>Cost Category</t>
  </si>
  <si>
    <t>LIHEAP</t>
  </si>
  <si>
    <t>Estimated Staff Program Support</t>
  </si>
  <si>
    <t>Total Material Cost (Excluding H&amp;S)</t>
  </si>
  <si>
    <t>Total Labor Cost (Excluding H&amp;S)</t>
  </si>
  <si>
    <t>Leveraged Unit?</t>
  </si>
  <si>
    <t>Subtotal</t>
  </si>
  <si>
    <t>Total H&amp;S Cost (Including M&amp;L)</t>
  </si>
  <si>
    <t>TOTAL COST</t>
  </si>
  <si>
    <t>Subrecipient Signature:</t>
  </si>
  <si>
    <t>Date:</t>
  </si>
  <si>
    <t>City</t>
  </si>
  <si>
    <t>County</t>
  </si>
  <si>
    <t>Zip</t>
  </si>
  <si>
    <t>Alternate Phone #</t>
  </si>
  <si>
    <t>Type of House:</t>
  </si>
  <si>
    <t>Phone #:</t>
  </si>
  <si>
    <t>Year Built</t>
  </si>
  <si>
    <t>1. Client</t>
  </si>
  <si>
    <t>2. Sq. Ft of Unit</t>
  </si>
  <si>
    <t>cfm</t>
  </si>
  <si>
    <t>3. Ceiling Height</t>
  </si>
  <si>
    <t>4. Total Volume</t>
  </si>
  <si>
    <t>Open Window?</t>
  </si>
  <si>
    <t>V Hood</t>
  </si>
  <si>
    <t>Reg 12</t>
  </si>
  <si>
    <t>Term Out</t>
  </si>
  <si>
    <t>Reg 13</t>
  </si>
  <si>
    <t>Reg 14</t>
  </si>
  <si>
    <t>Pressure Pan Reduction Achieved:</t>
  </si>
  <si>
    <t># of bedrooms</t>
  </si>
  <si>
    <t># of occupants</t>
  </si>
  <si>
    <t>County:</t>
  </si>
  <si>
    <t xml:space="preserve">Name </t>
  </si>
  <si>
    <t xml:space="preserve">Total square footage of conditioned space:  </t>
  </si>
  <si>
    <t>Heating Equipment</t>
  </si>
  <si>
    <t>Monoxor</t>
  </si>
  <si>
    <t>Justification?</t>
  </si>
  <si>
    <t>Heater Types</t>
  </si>
  <si>
    <t>Location</t>
  </si>
  <si>
    <t>RPR</t>
  </si>
  <si>
    <t>RPL</t>
  </si>
  <si>
    <t>Fuel</t>
  </si>
  <si>
    <t>Pre</t>
  </si>
  <si>
    <t>Post</t>
  </si>
  <si>
    <t>VSH</t>
  </si>
  <si>
    <t>UVSH</t>
  </si>
  <si>
    <t>VWF</t>
  </si>
  <si>
    <t>FF</t>
  </si>
  <si>
    <t>CH</t>
  </si>
  <si>
    <t>WS</t>
  </si>
  <si>
    <t>Oven</t>
  </si>
  <si>
    <t>Cooling Equipment</t>
  </si>
  <si>
    <t xml:space="preserve">        SEER</t>
  </si>
  <si>
    <t>A/C Types</t>
  </si>
  <si>
    <t>Central System</t>
  </si>
  <si>
    <t>EVAP</t>
  </si>
  <si>
    <t>Window Unit</t>
  </si>
  <si>
    <t>Qty</t>
  </si>
  <si>
    <t xml:space="preserve">                          COST</t>
  </si>
  <si>
    <t>Fund</t>
  </si>
  <si>
    <t>#</t>
  </si>
  <si>
    <t>Total Cost of Weatherization Materials</t>
  </si>
  <si>
    <t xml:space="preserve">                             BUILDING WEATHERIZATION REPORT</t>
  </si>
  <si>
    <t>Repair Materials Installed</t>
  </si>
  <si>
    <t>Total Cost of Repair Materials</t>
  </si>
  <si>
    <t>Health &amp; Safety Materials Installed</t>
  </si>
  <si>
    <t>Total Cost of H&amp;S Materials</t>
  </si>
  <si>
    <t>Total Material Cost</t>
  </si>
  <si>
    <t>Total DOE funds used:</t>
  </si>
  <si>
    <t>$</t>
  </si>
  <si>
    <t>(including incidental repairs and excluding H&amp;S)</t>
  </si>
  <si>
    <t>Total Labor Cost</t>
  </si>
  <si>
    <t>Total LIHEAP funds used:</t>
  </si>
  <si>
    <t>Total Low-Cost/No Cost Materials</t>
  </si>
  <si>
    <t>Total Other funds used:</t>
  </si>
  <si>
    <t>(NOT to exceed $50)</t>
  </si>
  <si>
    <t>List OTHER fund:</t>
  </si>
  <si>
    <t>Total Cost of Health and Safety</t>
  </si>
  <si>
    <t>(including material and labor)</t>
  </si>
  <si>
    <t>TOTAL COST OF LABOR AND MATERIALS</t>
  </si>
  <si>
    <t>(including Health and Safety costs)</t>
  </si>
  <si>
    <t>I certify the work indicated on this document has been satisfactorily completed, visually inspected, and that the</t>
  </si>
  <si>
    <t>information provided herein is accurate and complete. I certify that I have provided the client with energy</t>
  </si>
  <si>
    <t>conservation tips.</t>
  </si>
  <si>
    <t>Authorized Agency Representative Signature</t>
  </si>
  <si>
    <t xml:space="preserve">I certify that this weatherization work on my home has been completed. I will, to the best of my ability, utilize the </t>
  </si>
  <si>
    <t>energy conservation tips provided to me in order to reduce my energy expenses.</t>
  </si>
  <si>
    <t>Yo, certifico que este trabajo de climatizacion en mi casa ha sido terminado. Utilzare, de la mejor manera segun</t>
  </si>
  <si>
    <t>mi habilidad, los consejos de conversacion de energia que han provisto para que asi reduzca aun mas gastos de</t>
  </si>
  <si>
    <t>energia.</t>
  </si>
  <si>
    <t>Client signature/Firma de cliente</t>
  </si>
  <si>
    <t>Date/Fecha</t>
  </si>
  <si>
    <t>Client Info</t>
  </si>
  <si>
    <t>DOE Contract #:</t>
  </si>
  <si>
    <t>LIHEAP Contract #:</t>
  </si>
  <si>
    <t>Job Number:</t>
  </si>
  <si>
    <t>Head of Household Name:</t>
  </si>
  <si>
    <t>Additional Name(s):</t>
  </si>
  <si>
    <t>Street Address:</t>
  </si>
  <si>
    <t>City:</t>
  </si>
  <si>
    <t>State:</t>
  </si>
  <si>
    <t>Zip Code:</t>
  </si>
  <si>
    <t>Phone Number:</t>
  </si>
  <si>
    <t>Alt Phone #:</t>
  </si>
  <si>
    <t>Year Built:</t>
  </si>
  <si>
    <t>Subrecipient Name:</t>
  </si>
  <si>
    <t>Subrecipient:</t>
  </si>
  <si>
    <t>BUILDING WEATHERIZATION REPORT</t>
  </si>
  <si>
    <r>
      <rPr>
        <b/>
        <sz val="10"/>
        <rFont val="Calibri"/>
        <family val="2"/>
        <scheme val="minor"/>
      </rPr>
      <t>Weatherization Materials Installed</t>
    </r>
    <r>
      <rPr>
        <sz val="10"/>
        <rFont val="Calibri"/>
        <family val="2"/>
        <scheme val="minor"/>
      </rPr>
      <t xml:space="preserve"> - </t>
    </r>
    <r>
      <rPr>
        <i/>
        <sz val="10"/>
        <rFont val="Calibri"/>
        <family val="2"/>
        <scheme val="minor"/>
      </rPr>
      <t>(List in PL/SIR Order)</t>
    </r>
  </si>
  <si>
    <r>
      <t xml:space="preserve">Is this a leveraged unit? </t>
    </r>
    <r>
      <rPr>
        <i/>
        <sz val="8"/>
        <rFont val="Calibri"/>
        <family val="2"/>
        <scheme val="minor"/>
      </rPr>
      <t>(circle)</t>
    </r>
  </si>
  <si>
    <r>
      <t>Manufactured Year</t>
    </r>
    <r>
      <rPr>
        <b/>
        <sz val="10"/>
        <rFont val="Calibri"/>
        <family val="2"/>
        <scheme val="minor"/>
      </rPr>
      <t xml:space="preserve"> (found on the plate)</t>
    </r>
  </si>
  <si>
    <r>
      <t>EER</t>
    </r>
    <r>
      <rPr>
        <b/>
        <sz val="10"/>
        <rFont val="Calibri"/>
        <family val="2"/>
        <scheme val="minor"/>
      </rPr>
      <t xml:space="preserve"> (found on the plate)</t>
    </r>
  </si>
  <si>
    <t xml:space="preserve">Phone #:  </t>
  </si>
  <si>
    <t>Contract Number(s):</t>
  </si>
  <si>
    <t>Work to be done?</t>
  </si>
  <si>
    <t>LIHEAP Priority List Measures</t>
  </si>
  <si>
    <t>An energy conservation measure (ECM) may include contributory items necessary for the proper installation of that</t>
  </si>
  <si>
    <t>ECM. The installed cost of all contributory items, associated with the proper installation, cannot exceed the cost</t>
  </si>
  <si>
    <t>of the individual ECM cost. Both the contributory and ECM costs are to be wrapped for the total ECM cost.</t>
  </si>
  <si>
    <t>Contributory items must be necessary to complete the proper installation and ensure proper performance of the ECM.</t>
  </si>
  <si>
    <r>
      <rPr>
        <b/>
        <sz val="10"/>
        <rFont val="Calibri"/>
        <family val="2"/>
        <scheme val="minor"/>
      </rPr>
      <t>Incidental Repair</t>
    </r>
    <r>
      <rPr>
        <sz val="10"/>
        <rFont val="Calibri"/>
        <family val="2"/>
        <scheme val="minor"/>
      </rPr>
      <t>: those repairs necessary on items for the effective preservation of weatherization materials.</t>
    </r>
  </si>
  <si>
    <r>
      <rPr>
        <b/>
        <sz val="10"/>
        <rFont val="Calibri"/>
        <family val="2"/>
        <scheme val="minor"/>
      </rPr>
      <t>Contributory Item:</t>
    </r>
    <r>
      <rPr>
        <sz val="10"/>
        <rFont val="Calibri"/>
        <family val="2"/>
        <scheme val="minor"/>
      </rPr>
      <t xml:space="preserve"> items required by WAP field standards to achieve a final product in a typical installation.</t>
    </r>
  </si>
  <si>
    <t>Must meet ASHRAE standards</t>
  </si>
  <si>
    <t>Check H&amp;S Client Questionnaire Checklist</t>
  </si>
  <si>
    <t>Structural Issues:</t>
  </si>
  <si>
    <t>Pests, VOCs, Unsanitary Conditions:</t>
  </si>
  <si>
    <t>Lead and/or Aesbestos:</t>
  </si>
  <si>
    <t>Mold/Moisture, Indoor Air Quality:</t>
  </si>
  <si>
    <t>Notes</t>
  </si>
  <si>
    <t>CO Readings</t>
  </si>
  <si>
    <t>If applicable, is the floor insulated?</t>
  </si>
  <si>
    <t>Left Front</t>
  </si>
  <si>
    <t>Right Front</t>
  </si>
  <si>
    <t>Center Front</t>
  </si>
  <si>
    <t>Left Back</t>
  </si>
  <si>
    <t>Right Back</t>
  </si>
  <si>
    <t>Center Back</t>
  </si>
  <si>
    <t>Justification for installation/omission of measures:</t>
  </si>
  <si>
    <t>Contributory Items Needed? If so, please justify.</t>
  </si>
  <si>
    <t>Est. Total</t>
  </si>
  <si>
    <t>MAXIMIZE effective air sealing using diagnostic testing to guide work order. Use PP</t>
  </si>
  <si>
    <t>and zonal diagnostics to effectively diagnose where air infiltration is located.</t>
  </si>
  <si>
    <t>MAXIMIZE effective duct sealing using diagnostic testing to guide work order. Use PP</t>
  </si>
  <si>
    <t>readings to effectively diagnose where leakage is located; PP readings help with effective duct investigation in attic space.</t>
  </si>
  <si>
    <t>If addressed, insulate to current area code. Block all heat sources and attic hatches.</t>
  </si>
  <si>
    <t>If no insulation is added but ventilation needed, install ventilation under H&amp;S. Pay attention to multiple attic zones.</t>
  </si>
  <si>
    <t>Maximum of 10 CFLs/LEDs per house. Water savers installed in kitchen, bath, showers.</t>
  </si>
  <si>
    <t>Program Support Trip Charge/Assessment Charge</t>
  </si>
  <si>
    <t>DWH Pipe Insulation Exist?</t>
  </si>
  <si>
    <t>DWH Tank Insulation Exist?</t>
  </si>
  <si>
    <t>Showerhead #:</t>
  </si>
  <si>
    <t>Aerator #:</t>
  </si>
  <si>
    <t>DWH pass spillage test?</t>
  </si>
  <si>
    <t>Dense pack all exterior wall cavities including above and below all windows and doors</t>
  </si>
  <si>
    <t>if no insulation exists. Work with contractor to ensure insulation is properly dense packed to avoid settling.</t>
  </si>
  <si>
    <r>
      <t>Contributory Items Needed? If so, please justify.</t>
    </r>
    <r>
      <rPr>
        <i/>
        <sz val="10"/>
        <rFont val="Calibri"/>
        <family val="2"/>
        <scheme val="minor"/>
      </rPr>
      <t xml:space="preserve"> </t>
    </r>
  </si>
  <si>
    <t>Install only after consultation/training with client.</t>
  </si>
  <si>
    <t>garages, or any other permanent shading structure, then measure cannot be installed on that window.</t>
  </si>
  <si>
    <t>If addressed, insulate to current area code. Follow OSHA accessibility standards.</t>
  </si>
  <si>
    <t>Installation method should keep insulation secure to the floor to minimze sagging; ensure vapor barrier is installed properly.</t>
  </si>
  <si>
    <t>$500 max to spend</t>
  </si>
  <si>
    <t>Must be related to weatherization measure. No window/door replacements.</t>
  </si>
  <si>
    <t>Any replacement equipment must meet current Energy Star rating.</t>
  </si>
  <si>
    <t>Replacement of window units must be justified with excel replacement tool; max of 3 window units can be replaced.</t>
  </si>
  <si>
    <t>There must be thorough documentation to justify work being done. See contract for further details.</t>
  </si>
  <si>
    <t>List Fund Sources</t>
  </si>
  <si>
    <t>List other:</t>
  </si>
  <si>
    <t>Model Number:</t>
  </si>
  <si>
    <t>Color:</t>
  </si>
  <si>
    <t>Cubic Feet:</t>
  </si>
  <si>
    <t>Type:</t>
  </si>
  <si>
    <t>Serial Number:</t>
  </si>
  <si>
    <t>Existing Door Seal Condition:</t>
  </si>
  <si>
    <t>Comments:</t>
  </si>
  <si>
    <t>Refrigerator Release</t>
  </si>
  <si>
    <t>Date of Assessment</t>
  </si>
  <si>
    <t>Year of Assessment</t>
  </si>
  <si>
    <t>Subrecipient Assessor 1</t>
  </si>
  <si>
    <t>Subrecipient Assessor 2</t>
  </si>
  <si>
    <t>Subrecipient Assessor 3</t>
  </si>
  <si>
    <t>Assessment Date</t>
  </si>
  <si>
    <t>Work Start Date</t>
  </si>
  <si>
    <t>Work End Date</t>
  </si>
  <si>
    <t>Showerheads</t>
  </si>
  <si>
    <t>Average minutes used per day</t>
  </si>
  <si>
    <t>Average gallons per minute</t>
  </si>
  <si>
    <t>Lighting</t>
  </si>
  <si>
    <t>Water Heater</t>
  </si>
  <si>
    <t>Serial Number</t>
  </si>
  <si>
    <t>Model Number</t>
  </si>
  <si>
    <t>Manufactured Year:</t>
  </si>
  <si>
    <t>Fuel Type:</t>
  </si>
  <si>
    <t>Rated Input:</t>
  </si>
  <si>
    <t>Input Units:</t>
  </si>
  <si>
    <t>Location:</t>
  </si>
  <si>
    <t>Size (gallons):</t>
  </si>
  <si>
    <t>Existing Tank Insulation Type:</t>
  </si>
  <si>
    <t>Existing Tank Insulation Thickness:</t>
  </si>
  <si>
    <t>Existing Tank insulated?</t>
  </si>
  <si>
    <t>Existing Pipes insulated?</t>
  </si>
  <si>
    <t>CO Reading (ppm):</t>
  </si>
  <si>
    <t>Standard</t>
  </si>
  <si>
    <t>Flood</t>
  </si>
  <si>
    <t>Use (hours/day)</t>
  </si>
  <si>
    <t>40 watt bulbs</t>
  </si>
  <si>
    <t>60 watt bulbs</t>
  </si>
  <si>
    <t>75 watt bulbs</t>
  </si>
  <si>
    <t>100 watt bulbs</t>
  </si>
  <si>
    <t>Other:</t>
  </si>
  <si>
    <t>Quantity</t>
  </si>
  <si>
    <t>Aerators</t>
  </si>
  <si>
    <t># of Showerheads used in HH</t>
  </si>
  <si>
    <t># of aerators needed in HH</t>
  </si>
  <si>
    <t>Pass Spillage Test?</t>
  </si>
  <si>
    <t>60W bulbs</t>
  </si>
  <si>
    <t>40W bulbs</t>
  </si>
  <si>
    <t>75W bulbs</t>
  </si>
  <si>
    <t>100W bulbs</t>
  </si>
  <si>
    <t>For LIHEAP units, replacement of RACs must be justified with either Option 1 or 2 per RAC. Replacement of RACs without proper justification using this tool will result in disallowed costs.</t>
  </si>
  <si>
    <t>Basic Dwelling Information</t>
  </si>
  <si>
    <t>Assessment Information</t>
  </si>
  <si>
    <t>Previously Weatherized?</t>
  </si>
  <si>
    <t>Additional Comments:</t>
  </si>
  <si>
    <t>Conditioned Stories:</t>
  </si>
  <si>
    <t>Ownership:</t>
  </si>
  <si>
    <t>NA</t>
  </si>
  <si>
    <t>Primary Heat Source</t>
  </si>
  <si>
    <t>System Code</t>
  </si>
  <si>
    <t>Heat Supplied (%)</t>
  </si>
  <si>
    <t>Equipment Type</t>
  </si>
  <si>
    <t>CO Reading</t>
  </si>
  <si>
    <t>Spillage Test</t>
  </si>
  <si>
    <t>Draft Test</t>
  </si>
  <si>
    <t>If Primary Heat Source is Gravity Furnace or Forced Air Furnace, complete this section:</t>
  </si>
  <si>
    <t>Input Capacity</t>
  </si>
  <si>
    <t>Output Capacity</t>
  </si>
  <si>
    <t>Steady State Efficiency</t>
  </si>
  <si>
    <t>Condition</t>
  </si>
  <si>
    <t>Pilot:</t>
  </si>
  <si>
    <t>If pilot present, is it lit?</t>
  </si>
  <si>
    <t>Recommended Options:</t>
  </si>
  <si>
    <t>Replacement AFUE/Efficiency</t>
  </si>
  <si>
    <t>Estimated Replacement Cost</t>
  </si>
  <si>
    <t>If Primary Heat Source is ELECTRIC Forced Air Furnace/Fixed or Portable Resistance Heat, complete this section:</t>
  </si>
  <si>
    <t>Output Units</t>
  </si>
  <si>
    <t>If Primary Heat Source is ELECTRIC Heat Pump, complete this section:</t>
  </si>
  <si>
    <t>HSPF Current</t>
  </si>
  <si>
    <t>HSPF Replacement:</t>
  </si>
  <si>
    <t>If Primary Heat Source is VSH, UVSH, or Other, complete this section:</t>
  </si>
  <si>
    <t>Primary Cooling Source</t>
  </si>
  <si>
    <t>Capacity</t>
  </si>
  <si>
    <t>Cooling Supplied (%)</t>
  </si>
  <si>
    <t>Health &amp; Safety Issues Noted on Primary:</t>
  </si>
  <si>
    <t>Retrofit Recommendations</t>
  </si>
  <si>
    <t>Secondary Cooling Source(s)</t>
  </si>
  <si>
    <t>Pass Draft Test?</t>
  </si>
  <si>
    <t>Secondary Heat Source(s)</t>
  </si>
  <si>
    <t>Health &amp; Safety Issues Noted on Secondary:</t>
  </si>
  <si>
    <t>TPRV Line Existing?</t>
  </si>
  <si>
    <t>Combustion Air</t>
  </si>
  <si>
    <t>Cookstove Evaluation</t>
  </si>
  <si>
    <t>LF</t>
  </si>
  <si>
    <t>RF</t>
  </si>
  <si>
    <t>CF</t>
  </si>
  <si>
    <t>LB</t>
  </si>
  <si>
    <t>RB</t>
  </si>
  <si>
    <t>CB</t>
  </si>
  <si>
    <t>Fuel:</t>
  </si>
  <si>
    <t>Pay attention to answers from Client H&amp;S questionnaire</t>
  </si>
  <si>
    <t>Estimated Cost:</t>
  </si>
  <si>
    <t>Repair Measures to Consider</t>
  </si>
  <si>
    <t>Additional repairs measures/description</t>
  </si>
  <si>
    <t>#:</t>
  </si>
  <si>
    <t>Carbon Monoxide</t>
  </si>
  <si>
    <t>Smoke Detectors</t>
  </si>
  <si>
    <t>Health &amp; Safety Measures to Consider</t>
  </si>
  <si>
    <t>Additional H&amp;S measures/description</t>
  </si>
  <si>
    <t>Appliance properly isolated?</t>
  </si>
  <si>
    <t>Appliance isolated?</t>
  </si>
  <si>
    <t>Structural Information:</t>
  </si>
  <si>
    <t>Type of Foundation:</t>
  </si>
  <si>
    <t>Ceiling Height:</t>
  </si>
  <si>
    <t>Condition of Foundation:</t>
  </si>
  <si>
    <t>Condition of Siding:</t>
  </si>
  <si>
    <t>Electric Account #</t>
  </si>
  <si>
    <t>Gas/Propane Account #</t>
  </si>
  <si>
    <t>Are there any current roof leaks? Evidence of past roof leaks?</t>
  </si>
  <si>
    <t>Direction</t>
  </si>
  <si>
    <t>Insulated</t>
  </si>
  <si>
    <t>Length</t>
  </si>
  <si>
    <t>Damage</t>
  </si>
  <si>
    <t>Height</t>
  </si>
  <si>
    <t>Siding</t>
  </si>
  <si>
    <t>Wall Type</t>
  </si>
  <si>
    <t>Stud Size</t>
  </si>
  <si>
    <t>Exposure</t>
  </si>
  <si>
    <t>Insulation Type</t>
  </si>
  <si>
    <t>Exterior Wall Info</t>
  </si>
  <si>
    <t>Overall existing wall R value:</t>
  </si>
  <si>
    <t># / Code</t>
  </si>
  <si>
    <t>Attic Info</t>
  </si>
  <si>
    <t>Attic Type</t>
  </si>
  <si>
    <t>Joist Spacing</t>
  </si>
  <si>
    <t>Area (sq ft)</t>
  </si>
  <si>
    <t>Depth of existing Insulation</t>
  </si>
  <si>
    <t>Existing Insulation Type</t>
  </si>
  <si>
    <t>Roof Color</t>
  </si>
  <si>
    <t>Finished or Unfinished</t>
  </si>
  <si>
    <t>Does operable knob and tube wiring exist?</t>
  </si>
  <si>
    <t>Doors</t>
  </si>
  <si>
    <t>Storm Door Condition?</t>
  </si>
  <si>
    <t>Wall Code</t>
  </si>
  <si>
    <t>Duplicate Doors?</t>
  </si>
  <si>
    <t>Leakiness</t>
  </si>
  <si>
    <t>Door Type</t>
  </si>
  <si>
    <t>Windows</t>
  </si>
  <si>
    <t>Window Type</t>
  </si>
  <si>
    <t>Frame Type</t>
  </si>
  <si>
    <t>Glazing</t>
  </si>
  <si>
    <t>Solar Screen Present?</t>
  </si>
  <si>
    <t>% Exterior Shading</t>
  </si>
  <si>
    <t>Window Height</t>
  </si>
  <si>
    <t>Window Width</t>
  </si>
  <si>
    <t>Foundation Type</t>
  </si>
  <si>
    <t>Perimeter</t>
  </si>
  <si>
    <t>Foundation Insulated?</t>
  </si>
  <si>
    <t>Floor</t>
  </si>
  <si>
    <t>Existing R Value</t>
  </si>
  <si>
    <t>Sill</t>
  </si>
  <si>
    <t>Foundation Wall</t>
  </si>
  <si>
    <t>Height Exposed</t>
  </si>
  <si>
    <t>Floor Insulated?</t>
  </si>
  <si>
    <t>Floor Joist Size</t>
  </si>
  <si>
    <t>Foundation 1</t>
  </si>
  <si>
    <t>Foundation 2</t>
  </si>
  <si>
    <t>Foundation 3</t>
  </si>
  <si>
    <t>Mobile Home Floor</t>
  </si>
  <si>
    <t>Floor Joist Direction</t>
  </si>
  <si>
    <t>Skirted?</t>
  </si>
  <si>
    <t>Mobile Home Wing</t>
  </si>
  <si>
    <t>Thickness (in)</t>
  </si>
  <si>
    <t>Insulation location</t>
  </si>
  <si>
    <t>Mobile Home Belly</t>
  </si>
  <si>
    <t>Belly Configuration</t>
  </si>
  <si>
    <t>Condition of Belly</t>
  </si>
  <si>
    <t>Max Depth of Belly</t>
  </si>
  <si>
    <t>Notes about Belly</t>
  </si>
  <si>
    <t>Notes about Wing</t>
  </si>
  <si>
    <t>Mobile Home Ceilings</t>
  </si>
  <si>
    <t>Roof Type</t>
  </si>
  <si>
    <t>Joist Size</t>
  </si>
  <si>
    <t>% of Cathedral Ceiling</t>
  </si>
  <si>
    <t>Accept/Decline Measures</t>
  </si>
  <si>
    <t>Degraded AFUE</t>
  </si>
  <si>
    <t>Base AFUE:</t>
  </si>
  <si>
    <t>AFUE</t>
  </si>
  <si>
    <t>BTL</t>
  </si>
  <si>
    <t>MRV</t>
  </si>
  <si>
    <t>5. ACH</t>
  </si>
  <si>
    <t>6.  Initial BD CFM Reading</t>
  </si>
  <si>
    <t>7.  Initial Total Duct Leakage</t>
  </si>
  <si>
    <t>8.  Initial WRTO Duct Leakage</t>
  </si>
  <si>
    <t>9. Duct Operating Pressures BEFORE duct sealing</t>
  </si>
  <si>
    <t>10. Pressure Pan Readings (Pa) per Register @ Assessment</t>
  </si>
  <si>
    <t>11. ASHRAE Readings @ Assessment</t>
  </si>
  <si>
    <t>12. Final BD CFM Reading</t>
  </si>
  <si>
    <t>13. Final Total Duct Leakage</t>
  </si>
  <si>
    <t>14. Final WRTO Duct Leakage</t>
  </si>
  <si>
    <t>15. Duct Operating Pressures AFTER duct sealing</t>
  </si>
  <si>
    <t>16. Pressure Pan Readings (Pa) per Register @ Final</t>
  </si>
  <si>
    <t>17. ASHRAE Readings @ Final</t>
  </si>
  <si>
    <t>18. Did Sub meet Blower Door Target CFM?</t>
  </si>
  <si>
    <t>19. Did Sub meet Total Duct System Leakage Target CFM?</t>
  </si>
  <si>
    <t>Current Target</t>
  </si>
  <si>
    <t>How much clearance is under the house?</t>
  </si>
  <si>
    <t>Number of HH Members</t>
  </si>
  <si>
    <t>Additional Structural Info</t>
  </si>
  <si>
    <t>Number of bedrooms:</t>
  </si>
  <si>
    <t>Square Footage:</t>
  </si>
  <si>
    <t>Living Room</t>
  </si>
  <si>
    <t>Seal cracks, joints, trim</t>
  </si>
  <si>
    <t>Seal windows</t>
  </si>
  <si>
    <t>Seal door</t>
  </si>
  <si>
    <t>Outlet gaskets</t>
  </si>
  <si>
    <t>Outlet covers</t>
  </si>
  <si>
    <t>Repair hole in wall</t>
  </si>
  <si>
    <t>Door knob hole</t>
  </si>
  <si>
    <t>Seal cabinets</t>
  </si>
  <si>
    <t>Seal Room AC</t>
  </si>
  <si>
    <t>Seal Register</t>
  </si>
  <si>
    <t>Register Temp</t>
  </si>
  <si>
    <t>Register CO</t>
  </si>
  <si>
    <t>40W</t>
  </si>
  <si>
    <t>60W</t>
  </si>
  <si>
    <t>75W</t>
  </si>
  <si>
    <t>100W</t>
  </si>
  <si>
    <t>Use (hrs/day)</t>
  </si>
  <si>
    <t>Dining Room</t>
  </si>
  <si>
    <t>Kitchen</t>
  </si>
  <si>
    <t>Hallway</t>
  </si>
  <si>
    <t>Bedroom 1</t>
  </si>
  <si>
    <t>Bedroom 2</t>
  </si>
  <si>
    <t>Bedroom 3</t>
  </si>
  <si>
    <t>Bath 1</t>
  </si>
  <si>
    <t>Bath 2</t>
  </si>
  <si>
    <t>Utility Room</t>
  </si>
  <si>
    <t>Diameter of round vent pipe</t>
  </si>
  <si>
    <t>Inches</t>
  </si>
  <si>
    <t>up to 49K BTUs</t>
  </si>
  <si>
    <t>3"</t>
  </si>
  <si>
    <t>49-50K</t>
  </si>
  <si>
    <t>4"</t>
  </si>
  <si>
    <t>51-78K</t>
  </si>
  <si>
    <t>5"</t>
  </si>
  <si>
    <t>79-113K</t>
  </si>
  <si>
    <t>6"</t>
  </si>
  <si>
    <t>114-154K</t>
  </si>
  <si>
    <t>7"</t>
  </si>
  <si>
    <t>155-201K</t>
  </si>
  <si>
    <t>8"</t>
  </si>
  <si>
    <t>202-314K</t>
  </si>
  <si>
    <t>9"</t>
  </si>
  <si>
    <t>315-452K</t>
  </si>
  <si>
    <t>10"</t>
  </si>
  <si>
    <t>Combustion Air Vent Pipe Size</t>
  </si>
  <si>
    <t>For hi/low venting, use two pipes of the same size, both extended into unconditioned space (above insulation levels in the attic).</t>
  </si>
  <si>
    <t>Air Conditioning Return Grille Size</t>
  </si>
  <si>
    <t>CFMs</t>
  </si>
  <si>
    <t>Acceptable BTUs in Rooms</t>
  </si>
  <si>
    <t>Width</t>
  </si>
  <si>
    <t>Volume</t>
  </si>
  <si>
    <t>Max BTUs</t>
  </si>
  <si>
    <t>Return Air Adequate?</t>
  </si>
  <si>
    <t>ECM/H&amp;S</t>
  </si>
  <si>
    <t>Elec</t>
  </si>
  <si>
    <t>Aerator Needed?</t>
  </si>
  <si>
    <t>Avg Gallons/Minute</t>
  </si>
  <si>
    <t>Avg Mins/Day?</t>
  </si>
  <si>
    <t>Bath 3</t>
  </si>
  <si>
    <t>Overall Infiltration Comments</t>
  </si>
  <si>
    <t>Additional Overall Infiltration Comments</t>
  </si>
  <si>
    <t>With the blower door still running, walk around the house and use different diagnostics to better determine</t>
  </si>
  <si>
    <t>where the air leakage is coming from. Use zonal pressure diagnostics for rooms with closeable doors to</t>
  </si>
  <si>
    <t xml:space="preserve">quanitfy how much leakage is coming from that room. Use pressure pans on outlets and switches on both </t>
  </si>
  <si>
    <t xml:space="preserve">interior and exterior walls to determine which, if any, wall top plates should be sealed from the attic. Use </t>
  </si>
  <si>
    <t>pressure pans on the duct registers at this time as well. With the blower door running at -50Pa, the closer</t>
  </si>
  <si>
    <t xml:space="preserve">your manometer reading is to 50, the more that space is considererd "outside", which tells you where the </t>
  </si>
  <si>
    <t>most effective air/duct sealing can be done.</t>
  </si>
  <si>
    <t>Hole Size w/ Filter (sq ft)</t>
  </si>
  <si>
    <t>Hole Size w/o Filter (sq ft)</t>
  </si>
  <si>
    <t>SH Avg Mins/Day?</t>
  </si>
  <si>
    <t>SH Avg Gallons/Minute</t>
  </si>
  <si>
    <t>Showerhead Used?</t>
  </si>
  <si>
    <t>Outside Temperature</t>
  </si>
  <si>
    <t>Pass</t>
  </si>
  <si>
    <t>Acceptable Draft Test</t>
  </si>
  <si>
    <t>Ambient CO Reading Outside</t>
  </si>
  <si>
    <t>Ambient CO Reading Inside</t>
  </si>
  <si>
    <t>Establish Worst Case Scenario Per Equipment</t>
  </si>
  <si>
    <t>Identify Appliance Tested</t>
  </si>
  <si>
    <t>Air Handler ON, CAZ open to house</t>
  </si>
  <si>
    <t>Air Handler ON, CAZ door closed to house</t>
  </si>
  <si>
    <t>Air Handler OFF, CAZ open to house</t>
  </si>
  <si>
    <t>Air Handler OFF, CAZ door closed to house</t>
  </si>
  <si>
    <t>In worst scenario, does appliance pass CAZ Depressurization Limit Table?</t>
  </si>
  <si>
    <t>Draft</t>
  </si>
  <si>
    <t>Under WC, does appliance pass draft test?</t>
  </si>
  <si>
    <t>Pressure Reading(s):</t>
  </si>
  <si>
    <t>If appliance failed any tests under WC, set home to natural state and test again.</t>
  </si>
  <si>
    <t>Did this appliance pass the gas leak detection while onsite?</t>
  </si>
  <si>
    <t>Water Temp reading</t>
  </si>
  <si>
    <t>Is this acceptable water temp?</t>
  </si>
  <si>
    <t>Acceptable Efficiency</t>
  </si>
  <si>
    <t>Acceptable Heat Rise?</t>
  </si>
  <si>
    <t>Measured Heat Rise</t>
  </si>
  <si>
    <t>Measured Furnace Efficiency</t>
  </si>
  <si>
    <t>Under WC, does appliance pass spillage test within appropriate time frame?</t>
  </si>
  <si>
    <t>Under natural conditions, does appliance pass spillage test within appropriate time frame?</t>
  </si>
  <si>
    <t>Under natural conditions, does appliance pass draft test?</t>
  </si>
  <si>
    <t>Any gas leaks detected outside?</t>
  </si>
  <si>
    <t>Record the carbon monoxide readings for this appliance</t>
  </si>
  <si>
    <t>These test results are outlined and labeled in order to line up with the CAZ testing document posted</t>
  </si>
  <si>
    <t>here will save paper and help to save the environment - you are welcome Mother Earth.</t>
  </si>
  <si>
    <t>on the Department's website. Using that CAZ document as the script and recording the results</t>
  </si>
  <si>
    <t>Test Results from Initial Assessment</t>
  </si>
  <si>
    <t>Test Results from Final Inspection</t>
  </si>
  <si>
    <t>If any of the test results obtained at the final inspection are below acceptable, this house fails the final inspection,</t>
  </si>
  <si>
    <t>at the completion of the work listed on the re-work order.</t>
  </si>
  <si>
    <t>Date of Test Results</t>
  </si>
  <si>
    <t>a re-work order must be created to address and correct the issues, and a final inspection must be done again</t>
  </si>
  <si>
    <t>NORTH</t>
  </si>
  <si>
    <t>If desired, draw out the layout of the house using excel. Use the box border lines to draw the house. Make sure to</t>
  </si>
  <si>
    <t>note where doors and windows are, as well as the directional layout of the house. Include comments or notes below.</t>
  </si>
  <si>
    <t>The more detail gathered during the intial, the more effective the scope of work will be, which will save the client more</t>
  </si>
  <si>
    <t>money over a longer period of time, which is the goal of the program.</t>
  </si>
  <si>
    <t>Customer Billing/Consumption Release Form</t>
  </si>
  <si>
    <t>I authorize the Texas Department of Housing and Community Affairs and its contracted agency to solicit/</t>
  </si>
  <si>
    <t xml:space="preserve">verify information on my energy billing and consumption histories, both past and future, to the extent the </t>
  </si>
  <si>
    <t>information is used only to determine program eligibility and to provide data.</t>
  </si>
  <si>
    <t>material being installed.</t>
  </si>
  <si>
    <t>Insulation to be installed in my attic. I have been informed by agency</t>
  </si>
  <si>
    <t>Insulation to be installed in my walls. I have been informed by agency</t>
  </si>
  <si>
    <t>appearance of this measure being installed.</t>
  </si>
  <si>
    <t>staff of the potential energy savings which can result from this</t>
  </si>
  <si>
    <t xml:space="preserve">material being installed. I am also accepting the final aesthetic </t>
  </si>
  <si>
    <t>which can result from the installation of these materials.</t>
  </si>
  <si>
    <t>I have been informed by agency staff of the potential energy savings</t>
  </si>
  <si>
    <t>and understand that no weatherization work can be provided if the</t>
  </si>
  <si>
    <t>health and safety measures are not addressed and completed first.</t>
  </si>
  <si>
    <t>I have been informed by agency staff of the health and safety concerns</t>
  </si>
  <si>
    <t>Electric Utility Company</t>
  </si>
  <si>
    <t>Gas Utility Company</t>
  </si>
  <si>
    <t>Other Utility Company</t>
  </si>
  <si>
    <t>Account #:</t>
  </si>
  <si>
    <t>Electric Utility Company:</t>
  </si>
  <si>
    <t>Gas/Propane Company:</t>
  </si>
  <si>
    <t>Other Utility Company:</t>
  </si>
  <si>
    <t>Other Account #</t>
  </si>
  <si>
    <t>through the Weatherization Assistance Program. I have been informed that I must</t>
  </si>
  <si>
    <t>release my existing refrigerator prior to receiving a new refrigerator.</t>
  </si>
  <si>
    <r>
      <t xml:space="preserve">I </t>
    </r>
    <r>
      <rPr>
        <b/>
        <u/>
        <sz val="10"/>
        <rFont val="Calibri"/>
        <family val="2"/>
        <scheme val="minor"/>
      </rPr>
      <t>ACCEPT</t>
    </r>
    <r>
      <rPr>
        <sz val="10"/>
        <rFont val="Calibri"/>
        <family val="2"/>
        <scheme val="minor"/>
      </rPr>
      <t xml:space="preserve"> the installation of a new refrigerator provided by this Subrecipient</t>
    </r>
  </si>
  <si>
    <t>del Programa de Climatizacion. He sido informado que tengo que entregar el</t>
  </si>
  <si>
    <t>refrigerador que estoy usando antes de recibir el refrigeradornuevo.</t>
  </si>
  <si>
    <r>
      <t xml:space="preserve">Yo </t>
    </r>
    <r>
      <rPr>
        <b/>
        <u/>
        <sz val="10"/>
        <rFont val="Calibri"/>
        <family val="2"/>
        <scheme val="minor"/>
      </rPr>
      <t>ACEPTO</t>
    </r>
    <r>
      <rPr>
        <sz val="10"/>
        <rFont val="Calibri"/>
        <family val="2"/>
        <scheme val="minor"/>
      </rPr>
      <t xml:space="preserve"> instalacion de un nuevo refrigerador proveido por la agencia atraves</t>
    </r>
  </si>
  <si>
    <t>Telephone #</t>
  </si>
  <si>
    <t>Fail</t>
  </si>
  <si>
    <t>Est Cost:</t>
  </si>
  <si>
    <t xml:space="preserve">                                 BWR     CERTIFICATION</t>
  </si>
  <si>
    <t xml:space="preserve">Doors or windows that are structurally unsound and unable to be repaired may be </t>
  </si>
  <si>
    <t>replaced. Have sufficient documentation available for support justification.</t>
  </si>
  <si>
    <t>Degraded SEER/EER</t>
  </si>
  <si>
    <t>Original SEER/EER</t>
  </si>
  <si>
    <t>ACH</t>
  </si>
  <si>
    <t>R. T.</t>
  </si>
  <si>
    <t>20. Did Sub meet WRTO Duct System Leakage Target CFM?</t>
  </si>
  <si>
    <t xml:space="preserve">Install in following order: west, south, east, north. If windows are covered by porches, </t>
  </si>
  <si>
    <t>MAJOR MEASURES</t>
  </si>
  <si>
    <t>Health &amp; Safety</t>
  </si>
  <si>
    <t>Air Infiltration</t>
  </si>
  <si>
    <t>Duct Sealing</t>
  </si>
  <si>
    <t>Attic Insulation</t>
  </si>
  <si>
    <t>Sidewall Insulation</t>
  </si>
  <si>
    <t>Floor Insulation</t>
  </si>
  <si>
    <t>Refrigerator Replacement</t>
  </si>
  <si>
    <t>Meter for 30 minutes minimum. Units 15 years old or more are automatic replacement.</t>
  </si>
  <si>
    <t>Replaced units must be de-manufactured properly. Justify replacement with excel tool.</t>
  </si>
  <si>
    <t>SECONDARY MEASURES</t>
  </si>
  <si>
    <t>Low Cost Measures</t>
  </si>
  <si>
    <t>Smart Thermostat</t>
  </si>
  <si>
    <t>Solar Screens/Window Film</t>
  </si>
  <si>
    <t>Incidental Repairs</t>
  </si>
  <si>
    <t>HVAC/Evaporative Cooler System Service</t>
  </si>
  <si>
    <t>Doors and/or Windows</t>
  </si>
  <si>
    <t>CPU for PY20 LIHEAP is $8,000 (excl H&amp;S). CPU includes PS charges</t>
  </si>
  <si>
    <r>
      <t>BLOWER DOOR / DUCT BLASTER DATA SHEET</t>
    </r>
    <r>
      <rPr>
        <sz val="10"/>
        <rFont val="Calibri"/>
        <family val="2"/>
        <scheme val="minor"/>
      </rPr>
      <t xml:space="preserve"> (May 2019)</t>
    </r>
  </si>
  <si>
    <t xml:space="preserve"> Reduced</t>
  </si>
  <si>
    <t>21. Did Subrecipient maximize air and duct sealing measures to get final readings as low as possible within</t>
  </si>
  <si>
    <t>allowable limits?</t>
  </si>
  <si>
    <t>Seldom or Never Maintained factor can't be utilized for NEAT audits (DOE or DOE/LI leveraged)</t>
  </si>
  <si>
    <r>
      <rPr>
        <b/>
        <sz val="10"/>
        <rFont val="Calibri"/>
        <family val="2"/>
        <scheme val="minor"/>
      </rPr>
      <t>DOE or DOE/LIHEAP leverage</t>
    </r>
    <r>
      <rPr>
        <sz val="10"/>
        <rFont val="Calibri"/>
        <family val="2"/>
        <scheme val="minor"/>
      </rPr>
      <t xml:space="preserve">.  </t>
    </r>
    <r>
      <rPr>
        <i/>
        <u/>
        <sz val="10"/>
        <rFont val="Calibri"/>
        <family val="2"/>
        <scheme val="minor"/>
      </rPr>
      <t>Gas appliances</t>
    </r>
    <r>
      <rPr>
        <sz val="10"/>
        <rFont val="Calibri"/>
        <family val="2"/>
        <scheme val="minor"/>
      </rPr>
      <t xml:space="preserve"> use eff. from monoxer and Degradation not allowed for combustion appliances.    </t>
    </r>
    <r>
      <rPr>
        <i/>
        <u/>
        <sz val="10"/>
        <rFont val="Calibri"/>
        <family val="2"/>
        <scheme val="minor"/>
      </rPr>
      <t>Heat Pumps</t>
    </r>
    <r>
      <rPr>
        <sz val="10"/>
        <rFont val="Calibri"/>
        <family val="2"/>
        <scheme val="minor"/>
      </rPr>
      <t xml:space="preserve">-  Seldom or Never Maintained maintenance Factor can't be utilized.                                                                                                                                                                                                                                                                                                </t>
    </r>
    <r>
      <rPr>
        <b/>
        <sz val="10"/>
        <rFont val="Calibri"/>
        <family val="2"/>
        <scheme val="minor"/>
      </rPr>
      <t>LIHEAP PL</t>
    </r>
    <r>
      <rPr>
        <sz val="10"/>
        <rFont val="Calibri"/>
        <family val="2"/>
        <scheme val="minor"/>
      </rPr>
      <t xml:space="preserve">. Through discussion with the client, select the appropriate maintenance done on the piece of equipment being evaluated.   </t>
    </r>
    <r>
      <rPr>
        <i/>
        <sz val="10"/>
        <rFont val="Calibri"/>
        <family val="2"/>
        <scheme val="minor"/>
      </rPr>
      <t>All maintanenance factors available for all appliances.</t>
    </r>
    <r>
      <rPr>
        <sz val="10"/>
        <rFont val="Calibri"/>
        <family val="2"/>
        <scheme val="minor"/>
      </rPr>
      <t xml:space="preserve">                                                                                                                                                                                 </t>
    </r>
  </si>
  <si>
    <t>Do Not Use Degraded AFUE for DOE or DOE/LIHEAP leveraged units with NEAT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</si>
</sst>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_);\(0\)"/>
    <numFmt numFmtId="168" formatCode="m/d/yy;@"/>
    <numFmt numFmtId="169" formatCode="[&lt;=9999999]###\-####;\(###\)\ ###\-####"/>
    <numFmt numFmtId="170" formatCode="m/d;@"/>
  </numFmts>
  <fonts count="41" x14ac:knownFonts="1">
    <font>
      <sz val="10"/>
      <name val="Arial"/>
    </font>
    <font>
      <sz val="10"/>
      <name val="Arial"/>
      <family val="2"/>
    </font>
    <font>
      <sz val="10"/>
      <name val="Arial"/>
    </font>
    <font>
      <sz val="11"/>
      <name val="Calibri"/>
      <family val="2"/>
      <scheme val="minor"/>
    </font>
    <font>
      <sz val="10"/>
      <color theme="0"/>
      <name val="Calibri"/>
      <family val="2"/>
      <scheme val="minor"/>
    </font>
    <font>
      <sz val="10"/>
      <name val="Calibri"/>
      <family val="2"/>
      <scheme val="minor"/>
    </font>
    <font>
      <b/>
      <sz val="18"/>
      <name val="Calibri"/>
      <family val="2"/>
      <scheme val="minor"/>
    </font>
    <font>
      <b/>
      <sz val="14"/>
      <name val="Calibri"/>
      <family val="2"/>
      <scheme val="minor"/>
    </font>
    <font>
      <b/>
      <sz val="10"/>
      <name val="Calibri"/>
      <family val="2"/>
      <scheme val="minor"/>
    </font>
    <font>
      <sz val="9"/>
      <name val="Calibri"/>
      <family val="2"/>
      <scheme val="minor"/>
    </font>
    <font>
      <i/>
      <sz val="10"/>
      <name val="Calibri"/>
      <family val="2"/>
      <scheme val="minor"/>
    </font>
    <font>
      <i/>
      <sz val="8"/>
      <name val="Calibri"/>
      <family val="2"/>
      <scheme val="minor"/>
    </font>
    <font>
      <sz val="8"/>
      <name val="Calibri"/>
      <family val="2"/>
      <scheme val="minor"/>
    </font>
    <font>
      <b/>
      <sz val="9"/>
      <name val="Calibri"/>
      <family val="2"/>
      <scheme val="minor"/>
    </font>
    <font>
      <b/>
      <sz val="10"/>
      <color theme="1"/>
      <name val="Calibri"/>
      <family val="2"/>
      <scheme val="minor"/>
    </font>
    <font>
      <b/>
      <sz val="12"/>
      <name val="Calibri"/>
      <family val="2"/>
      <scheme val="minor"/>
    </font>
    <font>
      <sz val="12"/>
      <name val="Calibri"/>
      <family val="2"/>
      <scheme val="minor"/>
    </font>
    <font>
      <b/>
      <sz val="11"/>
      <name val="Calibri"/>
      <family val="2"/>
      <scheme val="minor"/>
    </font>
    <font>
      <b/>
      <sz val="10"/>
      <color indexed="8"/>
      <name val="Calibri"/>
      <family val="2"/>
      <scheme val="minor"/>
    </font>
    <font>
      <sz val="10"/>
      <color indexed="10"/>
      <name val="Calibri"/>
      <family val="2"/>
      <scheme val="minor"/>
    </font>
    <font>
      <sz val="11"/>
      <color indexed="48"/>
      <name val="Calibri"/>
      <family val="2"/>
      <scheme val="minor"/>
    </font>
    <font>
      <sz val="12"/>
      <color indexed="8"/>
      <name val="Calibri"/>
      <family val="2"/>
      <scheme val="minor"/>
    </font>
    <font>
      <b/>
      <sz val="12"/>
      <color indexed="8"/>
      <name val="Calibri"/>
      <family val="2"/>
      <scheme val="minor"/>
    </font>
    <font>
      <i/>
      <sz val="12"/>
      <name val="Calibri"/>
      <family val="2"/>
      <scheme val="minor"/>
    </font>
    <font>
      <sz val="12"/>
      <color indexed="48"/>
      <name val="Calibri"/>
      <family val="2"/>
      <scheme val="minor"/>
    </font>
    <font>
      <i/>
      <sz val="9"/>
      <name val="Calibri"/>
      <family val="2"/>
      <scheme val="minor"/>
    </font>
    <font>
      <i/>
      <sz val="10"/>
      <color theme="1"/>
      <name val="Calibri"/>
      <family val="2"/>
      <scheme val="minor"/>
    </font>
    <font>
      <sz val="10"/>
      <color theme="1"/>
      <name val="Calibri"/>
      <family val="2"/>
      <scheme val="minor"/>
    </font>
    <font>
      <b/>
      <sz val="14"/>
      <color theme="1"/>
      <name val="Calibri"/>
      <family val="2"/>
      <scheme val="minor"/>
    </font>
    <font>
      <b/>
      <u/>
      <sz val="10"/>
      <name val="Calibri"/>
      <family val="2"/>
      <scheme val="minor"/>
    </font>
    <font>
      <b/>
      <sz val="10"/>
      <name val="Arial"/>
      <family val="2"/>
    </font>
    <font>
      <b/>
      <sz val="12"/>
      <name val="Arial"/>
      <family val="2"/>
    </font>
    <font>
      <i/>
      <sz val="10"/>
      <name val="Arial"/>
      <family val="2"/>
    </font>
    <font>
      <sz val="9"/>
      <name val="Arial"/>
      <family val="2"/>
    </font>
    <font>
      <sz val="8"/>
      <name val="Arial"/>
      <family val="2"/>
    </font>
    <font>
      <b/>
      <sz val="8"/>
      <name val="Calibri"/>
      <family val="2"/>
      <scheme val="minor"/>
    </font>
    <font>
      <i/>
      <sz val="9"/>
      <name val="Arial"/>
      <family val="2"/>
    </font>
    <font>
      <sz val="8"/>
      <color theme="0"/>
      <name val="Calibri"/>
      <family val="2"/>
      <scheme val="minor"/>
    </font>
    <font>
      <sz val="8"/>
      <color rgb="FFFF0000"/>
      <name val="Calibri"/>
      <family val="2"/>
      <scheme val="minor"/>
    </font>
    <font>
      <b/>
      <sz val="10"/>
      <color rgb="FFFF0000"/>
      <name val="Calibri"/>
      <family val="2"/>
      <scheme val="minor"/>
    </font>
    <font>
      <i/>
      <u/>
      <sz val="1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0000"/>
        <bgColor indexed="64"/>
      </patternFill>
    </fill>
    <fill>
      <patternFill patternType="solid">
        <fgColor rgb="FFCAFEB0"/>
        <bgColor indexed="64"/>
      </patternFill>
    </fill>
  </fills>
  <borders count="67">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967">
    <xf numFmtId="0" fontId="0" fillId="0" borderId="0" xfId="0"/>
    <xf numFmtId="0" fontId="4" fillId="0" borderId="0" xfId="0" applyFont="1"/>
    <xf numFmtId="0" fontId="5" fillId="0" borderId="0" xfId="0" applyFont="1"/>
    <xf numFmtId="0" fontId="6" fillId="0" borderId="0" xfId="0" applyFont="1" applyAlignment="1"/>
    <xf numFmtId="0" fontId="5" fillId="0" borderId="0" xfId="0" applyFont="1" applyAlignment="1"/>
    <xf numFmtId="0" fontId="7" fillId="0" borderId="0" xfId="0" applyFont="1" applyAlignment="1">
      <alignment horizontal="center"/>
    </xf>
    <xf numFmtId="40" fontId="5" fillId="0" borderId="0" xfId="0" applyNumberFormat="1" applyFont="1"/>
    <xf numFmtId="0" fontId="5" fillId="0" borderId="7" xfId="0" applyFont="1" applyBorder="1" applyAlignment="1"/>
    <xf numFmtId="0" fontId="5" fillId="3" borderId="12" xfId="0" applyFont="1" applyFill="1" applyBorder="1"/>
    <xf numFmtId="0" fontId="5" fillId="3" borderId="6" xfId="0" applyFont="1" applyFill="1" applyBorder="1" applyAlignment="1"/>
    <xf numFmtId="0" fontId="5" fillId="3" borderId="8" xfId="0" applyFont="1" applyFill="1" applyBorder="1"/>
    <xf numFmtId="0" fontId="8" fillId="3" borderId="5" xfId="0" applyFont="1" applyFill="1" applyBorder="1" applyAlignment="1"/>
    <xf numFmtId="0" fontId="5" fillId="3" borderId="10" xfId="0" applyFont="1" applyFill="1" applyBorder="1"/>
    <xf numFmtId="0" fontId="5" fillId="3" borderId="13" xfId="0" applyFont="1" applyFill="1" applyBorder="1"/>
    <xf numFmtId="0" fontId="5" fillId="3" borderId="3" xfId="0" applyFont="1" applyFill="1" applyBorder="1" applyAlignment="1">
      <alignment horizontal="center"/>
    </xf>
    <xf numFmtId="0" fontId="5" fillId="0" borderId="3" xfId="0" applyFont="1" applyBorder="1" applyAlignment="1">
      <alignment horizontal="center"/>
    </xf>
    <xf numFmtId="0" fontId="5" fillId="7" borderId="14" xfId="0" applyFont="1" applyFill="1" applyBorder="1" applyAlignment="1">
      <alignment horizontal="center"/>
    </xf>
    <xf numFmtId="0" fontId="5" fillId="0" borderId="3" xfId="0" applyFont="1" applyBorder="1"/>
    <xf numFmtId="0" fontId="8" fillId="3" borderId="4" xfId="0" applyFont="1" applyFill="1" applyBorder="1" applyAlignment="1"/>
    <xf numFmtId="0" fontId="8" fillId="3" borderId="3" xfId="0" applyFont="1" applyFill="1" applyBorder="1" applyAlignment="1">
      <alignment horizontal="center"/>
    </xf>
    <xf numFmtId="0" fontId="5" fillId="0" borderId="0" xfId="0" applyFont="1" applyFill="1"/>
    <xf numFmtId="0" fontId="5" fillId="0" borderId="0" xfId="0" applyFont="1" applyAlignment="1">
      <alignment horizontal="center"/>
    </xf>
    <xf numFmtId="0" fontId="5" fillId="0" borderId="8" xfId="0" applyFont="1" applyBorder="1" applyAlignment="1"/>
    <xf numFmtId="0" fontId="8" fillId="0" borderId="9"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5" fillId="3" borderId="4" xfId="0" applyFont="1" applyFill="1" applyBorder="1"/>
    <xf numFmtId="0" fontId="5" fillId="3" borderId="8" xfId="0" applyFont="1" applyFill="1" applyBorder="1" applyAlignment="1">
      <alignment horizontal="center"/>
    </xf>
    <xf numFmtId="0" fontId="5" fillId="3" borderId="6" xfId="0" applyFont="1" applyFill="1" applyBorder="1"/>
    <xf numFmtId="165" fontId="5" fillId="3" borderId="8" xfId="0" applyNumberFormat="1" applyFont="1" applyFill="1" applyBorder="1"/>
    <xf numFmtId="165" fontId="5" fillId="3" borderId="5" xfId="0" applyNumberFormat="1" applyFont="1" applyFill="1" applyBorder="1"/>
    <xf numFmtId="0" fontId="5" fillId="3" borderId="7" xfId="0" applyFont="1" applyFill="1" applyBorder="1"/>
    <xf numFmtId="0" fontId="5" fillId="3" borderId="7" xfId="0" applyFont="1" applyFill="1" applyBorder="1" applyAlignment="1"/>
    <xf numFmtId="0" fontId="5" fillId="3" borderId="14" xfId="0" applyFont="1" applyFill="1" applyBorder="1"/>
    <xf numFmtId="0" fontId="5" fillId="3" borderId="0" xfId="0" applyFont="1" applyFill="1" applyBorder="1"/>
    <xf numFmtId="0" fontId="5" fillId="0" borderId="0" xfId="0" applyFont="1" applyFill="1" applyBorder="1"/>
    <xf numFmtId="0" fontId="13" fillId="0" borderId="0" xfId="0" applyFont="1" applyFill="1" applyBorder="1"/>
    <xf numFmtId="44" fontId="8" fillId="0" borderId="0" xfId="0" applyNumberFormat="1" applyFont="1" applyFill="1" applyBorder="1"/>
    <xf numFmtId="165" fontId="8" fillId="0" borderId="0" xfId="0" applyNumberFormat="1" applyFont="1" applyFill="1" applyBorder="1" applyAlignment="1">
      <alignment horizontal="center"/>
    </xf>
    <xf numFmtId="0" fontId="5" fillId="3" borderId="16" xfId="0" applyFont="1" applyFill="1" applyBorder="1"/>
    <xf numFmtId="0" fontId="5" fillId="3" borderId="17" xfId="0" applyFont="1" applyFill="1" applyBorder="1"/>
    <xf numFmtId="0" fontId="5" fillId="3" borderId="11" xfId="0" applyFont="1" applyFill="1" applyBorder="1"/>
    <xf numFmtId="0" fontId="5" fillId="3" borderId="9" xfId="0" applyFont="1" applyFill="1" applyBorder="1"/>
    <xf numFmtId="0" fontId="5" fillId="3" borderId="5" xfId="0" applyFont="1" applyFill="1" applyBorder="1"/>
    <xf numFmtId="0" fontId="5" fillId="3" borderId="0" xfId="0" applyFont="1" applyFill="1" applyBorder="1" applyAlignment="1"/>
    <xf numFmtId="0" fontId="5" fillId="3" borderId="0" xfId="0" applyFont="1" applyFill="1" applyBorder="1" applyAlignment="1">
      <alignment horizontal="center"/>
    </xf>
    <xf numFmtId="0" fontId="5" fillId="3" borderId="0" xfId="0" applyFont="1" applyFill="1" applyBorder="1" applyAlignment="1">
      <alignment vertical="center" wrapText="1"/>
    </xf>
    <xf numFmtId="0" fontId="5" fillId="3" borderId="0" xfId="0" applyFont="1" applyFill="1"/>
    <xf numFmtId="0" fontId="5" fillId="3" borderId="0" xfId="0" applyFont="1" applyFill="1" applyAlignment="1">
      <alignment horizontal="center"/>
    </xf>
    <xf numFmtId="0" fontId="15" fillId="0" borderId="0" xfId="0" applyFont="1"/>
    <xf numFmtId="0" fontId="3" fillId="0" borderId="0" xfId="0" applyFont="1"/>
    <xf numFmtId="0" fontId="3" fillId="0" borderId="0" xfId="0" applyFont="1" applyFill="1" applyBorder="1" applyAlignment="1"/>
    <xf numFmtId="0" fontId="15" fillId="4" borderId="1" xfId="0" applyFont="1" applyFill="1" applyBorder="1"/>
    <xf numFmtId="0" fontId="3" fillId="0" borderId="0" xfId="0" applyFont="1" applyFill="1" applyBorder="1" applyAlignment="1">
      <alignment horizontal="left" vertical="top"/>
    </xf>
    <xf numFmtId="0" fontId="15" fillId="4" borderId="21" xfId="0" applyFont="1" applyFill="1" applyBorder="1"/>
    <xf numFmtId="1" fontId="8" fillId="3" borderId="22" xfId="0" applyNumberFormat="1" applyFont="1" applyFill="1" applyBorder="1" applyAlignment="1" applyProtection="1">
      <alignment horizontal="center"/>
      <protection locked="0"/>
    </xf>
    <xf numFmtId="0" fontId="5" fillId="3" borderId="22" xfId="0" applyFont="1" applyFill="1" applyBorder="1" applyAlignment="1" applyProtection="1">
      <protection locked="0"/>
    </xf>
    <xf numFmtId="0" fontId="5" fillId="3" borderId="23" xfId="0" applyFont="1" applyFill="1" applyBorder="1" applyAlignment="1" applyProtection="1">
      <protection locked="0"/>
    </xf>
    <xf numFmtId="0" fontId="5" fillId="0" borderId="21" xfId="0" applyFont="1" applyFill="1" applyBorder="1" applyProtection="1"/>
    <xf numFmtId="0" fontId="5" fillId="0" borderId="22" xfId="0" applyFont="1" applyFill="1" applyBorder="1" applyAlignment="1" applyProtection="1">
      <alignment horizontal="left"/>
    </xf>
    <xf numFmtId="0" fontId="15" fillId="3" borderId="15" xfId="0" applyFont="1" applyFill="1" applyBorder="1" applyAlignment="1"/>
    <xf numFmtId="0" fontId="15" fillId="3" borderId="17" xfId="0" applyFont="1" applyFill="1" applyBorder="1" applyAlignment="1"/>
    <xf numFmtId="0" fontId="15" fillId="0" borderId="0" xfId="0" applyFont="1" applyFill="1" applyBorder="1"/>
    <xf numFmtId="0" fontId="15" fillId="0" borderId="0" xfId="0" applyFont="1" applyFill="1" applyBorder="1" applyAlignment="1"/>
    <xf numFmtId="0" fontId="15" fillId="3" borderId="27" xfId="0" applyFont="1" applyFill="1" applyBorder="1"/>
    <xf numFmtId="0" fontId="15" fillId="4" borderId="16" xfId="0" applyFont="1" applyFill="1" applyBorder="1" applyAlignment="1">
      <alignment horizontal="center"/>
    </xf>
    <xf numFmtId="0" fontId="15" fillId="4" borderId="16" xfId="0" applyFont="1" applyFill="1" applyBorder="1"/>
    <xf numFmtId="0" fontId="15" fillId="4" borderId="17" xfId="0" applyFont="1" applyFill="1" applyBorder="1" applyAlignment="1">
      <alignment horizontal="center"/>
    </xf>
    <xf numFmtId="0" fontId="17" fillId="0" borderId="0" xfId="0" applyFont="1" applyFill="1" applyBorder="1" applyAlignment="1">
      <alignment horizontal="left" vertical="top"/>
    </xf>
    <xf numFmtId="0" fontId="3" fillId="0" borderId="0" xfId="0" applyFont="1" applyFill="1" applyBorder="1" applyAlignment="1">
      <alignment horizontal="left"/>
    </xf>
    <xf numFmtId="0" fontId="5" fillId="0" borderId="0" xfId="0" applyFont="1" applyFill="1" applyBorder="1" applyAlignment="1"/>
    <xf numFmtId="39" fontId="15" fillId="3" borderId="36" xfId="0" applyNumberFormat="1" applyFont="1" applyFill="1" applyBorder="1" applyAlignment="1" applyProtection="1">
      <alignment horizontal="center"/>
      <protection locked="0"/>
    </xf>
    <xf numFmtId="43" fontId="5" fillId="4" borderId="0" xfId="0" applyNumberFormat="1" applyFont="1" applyFill="1" applyBorder="1" applyAlignment="1">
      <alignment horizontal="center"/>
    </xf>
    <xf numFmtId="0" fontId="15" fillId="4" borderId="2" xfId="0" applyFont="1" applyFill="1" applyBorder="1" applyAlignment="1">
      <alignment horizontal="center"/>
    </xf>
    <xf numFmtId="0" fontId="3" fillId="0" borderId="0" xfId="0" applyFont="1" applyFill="1" applyBorder="1" applyAlignment="1">
      <alignment vertical="top"/>
    </xf>
    <xf numFmtId="0" fontId="15" fillId="3" borderId="3" xfId="0" applyFont="1" applyFill="1" applyBorder="1" applyAlignment="1" applyProtection="1">
      <alignment horizontal="center"/>
      <protection locked="0"/>
    </xf>
    <xf numFmtId="7" fontId="15" fillId="3" borderId="3" xfId="0" applyNumberFormat="1" applyFont="1" applyFill="1" applyBorder="1" applyAlignment="1" applyProtection="1">
      <alignment horizontal="center"/>
      <protection locked="0"/>
    </xf>
    <xf numFmtId="0" fontId="18" fillId="4" borderId="0" xfId="0" applyNumberFormat="1" applyFont="1" applyFill="1" applyBorder="1" applyAlignment="1">
      <alignment horizontal="center"/>
    </xf>
    <xf numFmtId="39" fontId="19" fillId="4" borderId="0" xfId="0" applyNumberFormat="1" applyFont="1" applyFill="1" applyBorder="1" applyAlignment="1">
      <alignment horizontal="center"/>
    </xf>
    <xf numFmtId="0" fontId="15" fillId="3" borderId="37" xfId="0" applyFont="1" applyFill="1" applyBorder="1" applyAlignment="1" applyProtection="1">
      <alignment horizontal="center"/>
      <protection locked="0"/>
    </xf>
    <xf numFmtId="0" fontId="15" fillId="4" borderId="0" xfId="0" applyFont="1" applyFill="1" applyBorder="1" applyAlignment="1">
      <alignment horizontal="center"/>
    </xf>
    <xf numFmtId="0" fontId="5" fillId="4" borderId="0" xfId="0" applyFont="1" applyFill="1" applyBorder="1" applyAlignment="1">
      <alignment horizontal="center"/>
    </xf>
    <xf numFmtId="165" fontId="15" fillId="3" borderId="37" xfId="0" applyNumberFormat="1" applyFont="1" applyFill="1" applyBorder="1" applyAlignment="1" applyProtection="1">
      <alignment horizontal="center"/>
      <protection locked="0"/>
    </xf>
    <xf numFmtId="0" fontId="20" fillId="0" borderId="0" xfId="0" applyFont="1" applyFill="1" applyBorder="1" applyAlignment="1"/>
    <xf numFmtId="0" fontId="5" fillId="0" borderId="0" xfId="0" applyFont="1" applyBorder="1" applyAlignment="1"/>
    <xf numFmtId="0" fontId="5" fillId="0" borderId="0" xfId="0" applyFont="1" applyBorder="1"/>
    <xf numFmtId="0" fontId="8" fillId="4" borderId="22" xfId="0" applyFont="1" applyFill="1" applyBorder="1"/>
    <xf numFmtId="0" fontId="5" fillId="4" borderId="22" xfId="0" applyFont="1" applyFill="1" applyBorder="1"/>
    <xf numFmtId="0" fontId="15" fillId="4" borderId="23" xfId="0" applyFont="1" applyFill="1" applyBorder="1"/>
    <xf numFmtId="0" fontId="3" fillId="0" borderId="0" xfId="0" applyFont="1" applyFill="1" applyBorder="1"/>
    <xf numFmtId="0" fontId="3" fillId="0" borderId="0" xfId="0" applyFont="1" applyFill="1" applyBorder="1" applyAlignment="1">
      <alignment vertical="center"/>
    </xf>
    <xf numFmtId="0" fontId="15" fillId="4" borderId="24" xfId="0" applyFont="1" applyFill="1" applyBorder="1"/>
    <xf numFmtId="0" fontId="8" fillId="4" borderId="25" xfId="0" applyFont="1" applyFill="1" applyBorder="1"/>
    <xf numFmtId="0" fontId="5" fillId="4" borderId="25" xfId="0" applyFont="1" applyFill="1" applyBorder="1"/>
    <xf numFmtId="0" fontId="15" fillId="4" borderId="26" xfId="0" applyFont="1" applyFill="1" applyBorder="1"/>
    <xf numFmtId="0" fontId="17" fillId="0" borderId="0" xfId="0" applyFont="1" applyFill="1" applyBorder="1" applyAlignment="1">
      <alignment vertical="center"/>
    </xf>
    <xf numFmtId="43" fontId="5" fillId="4" borderId="0" xfId="0" applyNumberFormat="1" applyFont="1" applyFill="1" applyBorder="1"/>
    <xf numFmtId="0" fontId="5" fillId="4" borderId="0" xfId="0" applyFont="1" applyFill="1" applyBorder="1"/>
    <xf numFmtId="7" fontId="21" fillId="3" borderId="27" xfId="0" applyNumberFormat="1" applyFont="1" applyFill="1" applyBorder="1" applyAlignment="1">
      <alignment horizontal="center"/>
    </xf>
    <xf numFmtId="0" fontId="5" fillId="0" borderId="0" xfId="0" applyFont="1" applyFill="1" applyBorder="1" applyAlignment="1" applyProtection="1">
      <protection locked="0"/>
    </xf>
    <xf numFmtId="43" fontId="5" fillId="0" borderId="0" xfId="0" applyNumberFormat="1" applyFont="1" applyFill="1" applyBorder="1" applyAlignment="1" applyProtection="1">
      <protection locked="0"/>
    </xf>
    <xf numFmtId="39" fontId="22" fillId="3" borderId="28" xfId="0" applyNumberFormat="1" applyFont="1" applyFill="1" applyBorder="1" applyAlignment="1">
      <alignment horizontal="center"/>
    </xf>
    <xf numFmtId="43" fontId="3" fillId="0" borderId="0" xfId="0" applyNumberFormat="1" applyFont="1" applyFill="1" applyBorder="1" applyAlignment="1" applyProtection="1">
      <protection locked="0"/>
    </xf>
    <xf numFmtId="0" fontId="8" fillId="4" borderId="1" xfId="0" applyFont="1" applyFill="1" applyBorder="1"/>
    <xf numFmtId="43" fontId="9" fillId="3" borderId="15" xfId="1" applyFont="1" applyFill="1" applyBorder="1"/>
    <xf numFmtId="0" fontId="5" fillId="0" borderId="0" xfId="0" applyFont="1" applyFill="1" applyBorder="1" applyAlignment="1" applyProtection="1">
      <alignment horizontal="left"/>
    </xf>
    <xf numFmtId="0" fontId="5" fillId="4" borderId="21" xfId="0" applyFont="1" applyFill="1" applyBorder="1"/>
    <xf numFmtId="0" fontId="5" fillId="4" borderId="23" xfId="0" applyFont="1" applyFill="1" applyBorder="1"/>
    <xf numFmtId="0" fontId="15" fillId="4" borderId="15" xfId="0" applyFont="1" applyFill="1" applyBorder="1" applyAlignment="1">
      <alignment horizontal="center"/>
    </xf>
    <xf numFmtId="167" fontId="15" fillId="3" borderId="39" xfId="0" applyNumberFormat="1" applyFont="1" applyFill="1" applyBorder="1" applyAlignment="1" applyProtection="1">
      <alignment horizontal="center"/>
      <protection locked="0"/>
    </xf>
    <xf numFmtId="39" fontId="15" fillId="3" borderId="28" xfId="0" applyNumberFormat="1" applyFont="1" applyFill="1" applyBorder="1" applyAlignment="1" applyProtection="1">
      <alignment horizontal="center"/>
      <protection locked="0"/>
    </xf>
    <xf numFmtId="39" fontId="22" fillId="3" borderId="28" xfId="0" applyNumberFormat="1" applyFont="1" applyFill="1" applyBorder="1" applyAlignment="1" applyProtection="1">
      <alignment horizontal="center"/>
      <protection locked="0"/>
    </xf>
    <xf numFmtId="0" fontId="15" fillId="3" borderId="15" xfId="0" applyFont="1" applyFill="1" applyBorder="1" applyAlignment="1">
      <alignment horizontal="left"/>
    </xf>
    <xf numFmtId="0" fontId="15" fillId="3" borderId="16" xfId="0" applyFont="1" applyFill="1" applyBorder="1" applyAlignment="1">
      <alignment horizontal="center"/>
    </xf>
    <xf numFmtId="0" fontId="15" fillId="3" borderId="17" xfId="0" applyFont="1" applyFill="1" applyBorder="1" applyAlignment="1">
      <alignment horizontal="center"/>
    </xf>
    <xf numFmtId="37" fontId="15" fillId="3" borderId="27" xfId="0" applyNumberFormat="1" applyFont="1" applyFill="1" applyBorder="1" applyAlignment="1" applyProtection="1">
      <alignment horizontal="center"/>
      <protection locked="0"/>
    </xf>
    <xf numFmtId="0" fontId="15" fillId="4" borderId="1" xfId="0" applyFont="1" applyFill="1" applyBorder="1" applyProtection="1"/>
    <xf numFmtId="39" fontId="15" fillId="3" borderId="39" xfId="0" applyNumberFormat="1" applyFont="1" applyFill="1" applyBorder="1" applyAlignment="1" applyProtection="1">
      <alignment horizontal="center"/>
      <protection locked="0"/>
    </xf>
    <xf numFmtId="39" fontId="5" fillId="4" borderId="0" xfId="0" applyNumberFormat="1" applyFont="1" applyFill="1" applyBorder="1" applyAlignment="1">
      <alignment horizontal="center"/>
    </xf>
    <xf numFmtId="37" fontId="8" fillId="3" borderId="27" xfId="0" applyNumberFormat="1" applyFont="1" applyFill="1" applyBorder="1" applyAlignment="1" applyProtection="1">
      <alignment horizontal="center"/>
      <protection locked="0"/>
    </xf>
    <xf numFmtId="0" fontId="5" fillId="4" borderId="1" xfId="0" applyFont="1" applyFill="1" applyBorder="1"/>
    <xf numFmtId="0" fontId="5" fillId="4" borderId="2" xfId="0" applyFont="1" applyFill="1" applyBorder="1" applyAlignment="1">
      <alignment horizontal="center"/>
    </xf>
    <xf numFmtId="0" fontId="15" fillId="4" borderId="24" xfId="0" applyFont="1" applyFill="1" applyBorder="1" applyProtection="1"/>
    <xf numFmtId="0" fontId="8" fillId="4" borderId="25" xfId="0" applyFont="1" applyFill="1" applyBorder="1" applyAlignment="1" applyProtection="1">
      <alignment horizontal="center"/>
    </xf>
    <xf numFmtId="0" fontId="5" fillId="4" borderId="25" xfId="0" applyFont="1" applyFill="1" applyBorder="1" applyAlignment="1" applyProtection="1">
      <alignment horizontal="center"/>
    </xf>
    <xf numFmtId="0" fontId="5" fillId="4" borderId="26" xfId="0" applyFont="1" applyFill="1" applyBorder="1" applyAlignment="1" applyProtection="1">
      <alignment horizontal="center"/>
    </xf>
    <xf numFmtId="0" fontId="3" fillId="0" borderId="0" xfId="0" applyFont="1" applyAlignment="1"/>
    <xf numFmtId="43" fontId="5" fillId="4" borderId="0" xfId="0" applyNumberFormat="1" applyFont="1" applyFill="1" applyBorder="1" applyAlignment="1" applyProtection="1">
      <alignment horizontal="center"/>
    </xf>
    <xf numFmtId="0" fontId="5" fillId="4" borderId="0" xfId="0" applyFont="1" applyFill="1" applyBorder="1" applyAlignment="1" applyProtection="1">
      <alignment horizontal="center"/>
    </xf>
    <xf numFmtId="166" fontId="15" fillId="3" borderId="27" xfId="0" applyNumberFormat="1" applyFont="1" applyFill="1" applyBorder="1" applyAlignment="1" applyProtection="1">
      <alignment horizontal="center"/>
    </xf>
    <xf numFmtId="0" fontId="5" fillId="3" borderId="16" xfId="0" applyFont="1" applyFill="1" applyBorder="1" applyProtection="1"/>
    <xf numFmtId="0" fontId="5" fillId="3" borderId="17" xfId="0" applyFont="1" applyFill="1" applyBorder="1" applyProtection="1"/>
    <xf numFmtId="10" fontId="15" fillId="3" borderId="28" xfId="0" applyNumberFormat="1" applyFont="1" applyFill="1" applyBorder="1" applyAlignment="1" applyProtection="1">
      <alignment horizontal="center"/>
    </xf>
    <xf numFmtId="166" fontId="5" fillId="4" borderId="23" xfId="0" applyNumberFormat="1" applyFont="1" applyFill="1" applyBorder="1"/>
    <xf numFmtId="0" fontId="16" fillId="0" borderId="0" xfId="0" applyFont="1" applyFill="1" applyBorder="1" applyAlignment="1"/>
    <xf numFmtId="0" fontId="17" fillId="5" borderId="15" xfId="0" applyFont="1" applyFill="1" applyBorder="1" applyAlignment="1">
      <alignment vertical="top" wrapText="1"/>
    </xf>
    <xf numFmtId="0" fontId="17" fillId="5" borderId="17" xfId="0" applyFont="1" applyFill="1" applyBorder="1" applyAlignment="1">
      <alignment vertical="top" wrapText="1"/>
    </xf>
    <xf numFmtId="0" fontId="23" fillId="0" borderId="0" xfId="0" applyFont="1" applyFill="1" applyBorder="1" applyAlignment="1"/>
    <xf numFmtId="0" fontId="3" fillId="5" borderId="29" xfId="0" applyFont="1" applyFill="1" applyBorder="1" applyAlignment="1">
      <alignment horizontal="center" vertical="top" wrapText="1"/>
    </xf>
    <xf numFmtId="0" fontId="3" fillId="5" borderId="30" xfId="0" applyFont="1" applyFill="1" applyBorder="1" applyAlignment="1">
      <alignment horizontal="center" vertical="top" wrapText="1"/>
    </xf>
    <xf numFmtId="0" fontId="3" fillId="0" borderId="31" xfId="0" applyFont="1" applyBorder="1" applyAlignment="1">
      <alignment horizontal="center" vertical="top" wrapText="1"/>
    </xf>
    <xf numFmtId="3" fontId="3" fillId="0" borderId="32" xfId="0" applyNumberFormat="1" applyFont="1" applyBorder="1" applyAlignment="1">
      <alignment horizontal="center" vertical="top" wrapText="1"/>
    </xf>
    <xf numFmtId="0" fontId="24" fillId="0" borderId="0" xfId="0" applyFont="1" applyFill="1" applyBorder="1" applyAlignment="1"/>
    <xf numFmtId="0" fontId="3" fillId="0" borderId="33" xfId="0" applyFont="1" applyBorder="1" applyAlignment="1">
      <alignment horizontal="center" vertical="top" wrapText="1"/>
    </xf>
    <xf numFmtId="3" fontId="3" fillId="0" borderId="34" xfId="0" applyNumberFormat="1" applyFont="1" applyBorder="1" applyAlignment="1">
      <alignment horizontal="center" vertical="top" wrapText="1"/>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3" fillId="6" borderId="24" xfId="0" applyFont="1" applyFill="1" applyBorder="1" applyAlignment="1">
      <alignment horizontal="left" vertical="top"/>
    </xf>
    <xf numFmtId="0" fontId="3" fillId="6" borderId="26" xfId="0" applyFont="1" applyFill="1" applyBorder="1"/>
    <xf numFmtId="0" fontId="3" fillId="6" borderId="27" xfId="0" applyFont="1" applyFill="1" applyBorder="1" applyAlignment="1">
      <alignment horizontal="left" vertical="top"/>
    </xf>
    <xf numFmtId="0" fontId="3" fillId="6" borderId="17" xfId="0" applyFont="1" applyFill="1" applyBorder="1"/>
    <xf numFmtId="0" fontId="5" fillId="3" borderId="0" xfId="0" applyFont="1" applyFill="1" applyBorder="1" applyAlignment="1" applyProtection="1">
      <alignment horizontal="left"/>
      <protection locked="0"/>
    </xf>
    <xf numFmtId="0" fontId="8" fillId="3" borderId="0" xfId="0" applyFont="1" applyFill="1" applyAlignment="1">
      <alignment horizontal="right"/>
    </xf>
    <xf numFmtId="0" fontId="5" fillId="3" borderId="0" xfId="0" applyFont="1" applyFill="1" applyBorder="1" applyAlignment="1">
      <alignment horizontal="right"/>
    </xf>
    <xf numFmtId="0" fontId="5" fillId="3" borderId="0" xfId="0" applyFont="1" applyFill="1" applyAlignment="1">
      <alignment horizontal="right"/>
    </xf>
    <xf numFmtId="0" fontId="13" fillId="3" borderId="0" xfId="0" applyFont="1" applyFill="1" applyBorder="1" applyAlignment="1">
      <alignment horizontal="left"/>
    </xf>
    <xf numFmtId="0" fontId="15" fillId="4" borderId="15" xfId="0" applyFont="1" applyFill="1" applyBorder="1" applyAlignment="1">
      <alignment vertical="center"/>
    </xf>
    <xf numFmtId="0" fontId="15" fillId="4" borderId="16" xfId="0" applyFont="1" applyFill="1" applyBorder="1" applyAlignment="1">
      <alignment vertical="center"/>
    </xf>
    <xf numFmtId="0" fontId="15" fillId="4" borderId="17" xfId="0" applyFont="1" applyFill="1" applyBorder="1" applyAlignment="1">
      <alignment vertical="center"/>
    </xf>
    <xf numFmtId="0" fontId="15" fillId="4" borderId="18" xfId="0" applyFont="1" applyFill="1" applyBorder="1"/>
    <xf numFmtId="0" fontId="15" fillId="4" borderId="19" xfId="0" applyFont="1" applyFill="1" applyBorder="1" applyAlignment="1">
      <alignment horizontal="center"/>
    </xf>
    <xf numFmtId="0" fontId="15" fillId="4" borderId="19" xfId="0" applyFont="1" applyFill="1" applyBorder="1"/>
    <xf numFmtId="0" fontId="5" fillId="4" borderId="20" xfId="0" applyFont="1" applyFill="1" applyBorder="1"/>
    <xf numFmtId="2" fontId="5" fillId="3" borderId="3" xfId="0" applyNumberFormat="1" applyFont="1" applyFill="1" applyBorder="1" applyAlignment="1" applyProtection="1">
      <alignment horizontal="center"/>
      <protection locked="0"/>
    </xf>
    <xf numFmtId="0" fontId="5" fillId="4" borderId="2" xfId="0" applyFont="1" applyFill="1" applyBorder="1"/>
    <xf numFmtId="4" fontId="18" fillId="4" borderId="0" xfId="0" applyNumberFormat="1" applyFont="1" applyFill="1" applyBorder="1" applyAlignment="1">
      <alignment horizontal="center"/>
    </xf>
    <xf numFmtId="4" fontId="19" fillId="4" borderId="0" xfId="0" applyNumberFormat="1" applyFont="1" applyFill="1" applyBorder="1" applyAlignment="1">
      <alignment horizontal="center"/>
    </xf>
    <xf numFmtId="0" fontId="8" fillId="3" borderId="3" xfId="0" applyFont="1" applyFill="1" applyBorder="1" applyAlignment="1" applyProtection="1">
      <alignment horizontal="center"/>
      <protection locked="0"/>
    </xf>
    <xf numFmtId="4" fontId="15" fillId="4" borderId="0" xfId="0" applyNumberFormat="1" applyFont="1" applyFill="1" applyBorder="1" applyAlignment="1">
      <alignment horizontal="center"/>
    </xf>
    <xf numFmtId="165" fontId="15" fillId="3" borderId="3" xfId="0" applyNumberFormat="1" applyFont="1" applyFill="1" applyBorder="1" applyAlignment="1" applyProtection="1">
      <alignment horizontal="center"/>
      <protection locked="0"/>
    </xf>
    <xf numFmtId="0" fontId="8" fillId="4" borderId="22" xfId="0" applyFont="1" applyFill="1" applyBorder="1" applyAlignment="1">
      <alignment horizontal="center"/>
    </xf>
    <xf numFmtId="0" fontId="15" fillId="4" borderId="22" xfId="0" applyFont="1" applyFill="1" applyBorder="1" applyAlignment="1">
      <alignment horizontal="center"/>
    </xf>
    <xf numFmtId="0" fontId="15" fillId="4" borderId="25" xfId="0" applyFont="1" applyFill="1" applyBorder="1" applyAlignment="1">
      <alignment horizontal="center"/>
    </xf>
    <xf numFmtId="0" fontId="5" fillId="4" borderId="26" xfId="0" applyFont="1" applyFill="1" applyBorder="1"/>
    <xf numFmtId="0" fontId="8" fillId="4" borderId="21" xfId="0" applyFont="1" applyFill="1" applyBorder="1"/>
    <xf numFmtId="0" fontId="4" fillId="3" borderId="0" xfId="0" applyFont="1" applyFill="1"/>
    <xf numFmtId="0" fontId="5" fillId="3" borderId="0" xfId="0" applyFont="1" applyFill="1" applyAlignment="1">
      <alignment vertical="center" wrapText="1"/>
    </xf>
    <xf numFmtId="0" fontId="5" fillId="0" borderId="0" xfId="0" applyFont="1" applyAlignment="1">
      <alignment vertical="center" wrapText="1"/>
    </xf>
    <xf numFmtId="0" fontId="5" fillId="3" borderId="7" xfId="0" applyFont="1" applyFill="1" applyBorder="1" applyAlignment="1">
      <alignment vertical="center"/>
    </xf>
    <xf numFmtId="0" fontId="5" fillId="3" borderId="4" xfId="0" applyFont="1" applyFill="1" applyBorder="1" applyAlignment="1">
      <alignment vertical="center"/>
    </xf>
    <xf numFmtId="0" fontId="5" fillId="3" borderId="0" xfId="0" applyFont="1" applyFill="1" applyAlignment="1">
      <alignment vertical="center"/>
    </xf>
    <xf numFmtId="0" fontId="5" fillId="0" borderId="0" xfId="0" applyFont="1" applyAlignment="1">
      <alignment vertical="center"/>
    </xf>
    <xf numFmtId="0" fontId="5" fillId="3" borderId="6" xfId="0" applyFont="1" applyFill="1" applyBorder="1" applyAlignment="1">
      <alignment vertical="center"/>
    </xf>
    <xf numFmtId="0" fontId="5" fillId="3" borderId="11" xfId="0" applyFont="1" applyFill="1" applyBorder="1" applyAlignment="1">
      <alignment vertical="center"/>
    </xf>
    <xf numFmtId="0" fontId="5" fillId="3" borderId="9" xfId="0" applyFont="1" applyFill="1" applyBorder="1" applyAlignment="1">
      <alignment vertical="center"/>
    </xf>
    <xf numFmtId="0" fontId="5" fillId="3" borderId="0"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7" xfId="0" applyFont="1" applyFill="1" applyBorder="1" applyAlignment="1">
      <alignment vertical="center" wrapText="1"/>
    </xf>
    <xf numFmtId="0" fontId="5" fillId="3" borderId="14" xfId="0" applyFont="1" applyFill="1" applyBorder="1" applyAlignment="1">
      <alignment vertical="center" wrapText="1"/>
    </xf>
    <xf numFmtId="0" fontId="5" fillId="3" borderId="6" xfId="0" applyFont="1" applyFill="1" applyBorder="1" applyAlignment="1">
      <alignment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0" xfId="0" applyFont="1" applyFill="1" applyAlignment="1"/>
    <xf numFmtId="0" fontId="15" fillId="3" borderId="0" xfId="0" applyFont="1" applyFill="1" applyAlignment="1"/>
    <xf numFmtId="0" fontId="15" fillId="3" borderId="0" xfId="0" applyFont="1" applyFill="1" applyAlignment="1">
      <alignment horizontal="center"/>
    </xf>
    <xf numFmtId="0" fontId="8" fillId="3" borderId="0" xfId="0" applyFont="1" applyFill="1" applyAlignment="1"/>
    <xf numFmtId="0" fontId="8" fillId="3" borderId="0" xfId="0" applyFont="1" applyFill="1" applyBorder="1" applyAlignment="1" applyProtection="1">
      <alignment shrinkToFit="1"/>
      <protection locked="0"/>
    </xf>
    <xf numFmtId="0" fontId="8" fillId="3" borderId="0" xfId="0" applyFont="1" applyFill="1" applyBorder="1" applyAlignment="1"/>
    <xf numFmtId="1" fontId="5" fillId="2" borderId="7" xfId="0" applyNumberFormat="1" applyFont="1" applyFill="1" applyBorder="1" applyAlignment="1" applyProtection="1">
      <alignment horizontal="center"/>
      <protection locked="0"/>
    </xf>
    <xf numFmtId="0" fontId="5" fillId="3" borderId="0" xfId="0" applyFont="1" applyFill="1" applyBorder="1" applyAlignment="1" applyProtection="1">
      <protection locked="0"/>
    </xf>
    <xf numFmtId="1" fontId="5" fillId="3" borderId="7" xfId="0" applyNumberFormat="1" applyFont="1" applyFill="1" applyBorder="1" applyAlignment="1" applyProtection="1">
      <alignment horizontal="center"/>
    </xf>
    <xf numFmtId="0" fontId="8" fillId="4" borderId="0" xfId="0" applyFont="1" applyFill="1" applyBorder="1" applyAlignment="1"/>
    <xf numFmtId="0" fontId="8" fillId="4" borderId="0" xfId="0" applyFont="1" applyFill="1" applyBorder="1" applyAlignment="1">
      <alignment horizontal="center"/>
    </xf>
    <xf numFmtId="1" fontId="8" fillId="2" borderId="7" xfId="0" applyNumberFormat="1"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1" fontId="5" fillId="3" borderId="0" xfId="0" applyNumberFormat="1" applyFont="1" applyFill="1" applyAlignment="1">
      <alignment horizontal="center"/>
    </xf>
    <xf numFmtId="0" fontId="12" fillId="3" borderId="0" xfId="0" applyFont="1" applyFill="1" applyAlignment="1"/>
    <xf numFmtId="164" fontId="8" fillId="3" borderId="0" xfId="0" applyNumberFormat="1" applyFont="1" applyFill="1" applyBorder="1" applyAlignment="1" applyProtection="1">
      <protection locked="0"/>
    </xf>
    <xf numFmtId="0" fontId="8" fillId="3" borderId="0" xfId="0" applyFont="1" applyFill="1" applyBorder="1" applyAlignment="1" applyProtection="1">
      <protection locked="0"/>
    </xf>
    <xf numFmtId="0" fontId="10" fillId="3" borderId="0" xfId="0" applyFont="1" applyFill="1" applyBorder="1" applyAlignment="1"/>
    <xf numFmtId="0" fontId="10" fillId="3" borderId="0" xfId="0" applyFont="1" applyFill="1" applyBorder="1" applyAlignment="1">
      <alignment horizontal="center"/>
    </xf>
    <xf numFmtId="0" fontId="8" fillId="3" borderId="0" xfId="0" applyFont="1" applyFill="1" applyBorder="1" applyAlignment="1" applyProtection="1">
      <alignment horizontal="center"/>
      <protection locked="0"/>
    </xf>
    <xf numFmtId="0" fontId="5" fillId="7" borderId="3" xfId="0" applyFont="1" applyFill="1" applyBorder="1" applyAlignment="1">
      <alignment horizontal="center"/>
    </xf>
    <xf numFmtId="0" fontId="5" fillId="3" borderId="3" xfId="0" applyFont="1" applyFill="1" applyBorder="1" applyAlignment="1">
      <alignment horizontal="center" wrapText="1"/>
    </xf>
    <xf numFmtId="164" fontId="8" fillId="3" borderId="3" xfId="0" applyNumberFormat="1" applyFont="1" applyFill="1" applyBorder="1" applyAlignment="1">
      <alignment horizontal="center"/>
    </xf>
    <xf numFmtId="164" fontId="5" fillId="3" borderId="3" xfId="0" applyNumberFormat="1" applyFont="1" applyFill="1" applyBorder="1" applyAlignment="1">
      <alignment horizontal="center"/>
    </xf>
    <xf numFmtId="164" fontId="5" fillId="3" borderId="4" xfId="0" applyNumberFormat="1" applyFont="1" applyFill="1" applyBorder="1" applyAlignment="1">
      <alignment horizontal="left"/>
    </xf>
    <xf numFmtId="1" fontId="5" fillId="3" borderId="5" xfId="0" applyNumberFormat="1" applyFont="1" applyFill="1" applyBorder="1" applyAlignment="1">
      <alignment horizontal="center"/>
    </xf>
    <xf numFmtId="164" fontId="5" fillId="3" borderId="13" xfId="0" applyNumberFormat="1" applyFont="1" applyFill="1" applyBorder="1" applyAlignment="1">
      <alignment horizontal="left"/>
    </xf>
    <xf numFmtId="1" fontId="5" fillId="3" borderId="14" xfId="0" applyNumberFormat="1" applyFont="1" applyFill="1" applyBorder="1" applyAlignment="1">
      <alignment horizontal="center"/>
    </xf>
    <xf numFmtId="166" fontId="8" fillId="3" borderId="3" xfId="0" applyNumberFormat="1" applyFont="1" applyFill="1" applyBorder="1" applyAlignment="1">
      <alignment horizontal="center"/>
    </xf>
    <xf numFmtId="166" fontId="8" fillId="3" borderId="0" xfId="0" applyNumberFormat="1" applyFont="1" applyFill="1" applyBorder="1" applyAlignment="1">
      <alignment horizontal="center"/>
    </xf>
    <xf numFmtId="166" fontId="8" fillId="3" borderId="3" xfId="0" applyNumberFormat="1" applyFont="1" applyFill="1" applyBorder="1"/>
    <xf numFmtId="164" fontId="5" fillId="3" borderId="0" xfId="0" applyNumberFormat="1" applyFont="1" applyFill="1" applyBorder="1" applyAlignment="1"/>
    <xf numFmtId="0" fontId="25" fillId="3" borderId="0" xfId="0" applyFont="1" applyFill="1" applyAlignment="1"/>
    <xf numFmtId="0" fontId="10" fillId="3" borderId="0" xfId="0" applyFont="1" applyFill="1" applyAlignment="1"/>
    <xf numFmtId="0" fontId="5" fillId="3" borderId="0" xfId="0" applyFont="1" applyFill="1" applyAlignment="1">
      <alignment horizontal="left"/>
    </xf>
    <xf numFmtId="0" fontId="5" fillId="3" borderId="0" xfId="0" applyFont="1" applyFill="1" applyAlignment="1">
      <alignment wrapText="1"/>
    </xf>
    <xf numFmtId="0" fontId="8" fillId="4" borderId="42" xfId="0" applyFont="1" applyFill="1" applyBorder="1" applyAlignment="1">
      <alignment horizontal="right"/>
    </xf>
    <xf numFmtId="0" fontId="8" fillId="4" borderId="43" xfId="0" applyFont="1" applyFill="1" applyBorder="1" applyAlignment="1">
      <alignment horizontal="right"/>
    </xf>
    <xf numFmtId="0" fontId="8" fillId="7" borderId="43" xfId="0" applyFont="1" applyFill="1" applyBorder="1" applyAlignment="1">
      <alignment horizontal="right"/>
    </xf>
    <xf numFmtId="0" fontId="8" fillId="4" borderId="27" xfId="0" applyFont="1" applyFill="1" applyBorder="1" applyAlignment="1">
      <alignment horizontal="center"/>
    </xf>
    <xf numFmtId="0" fontId="8" fillId="4" borderId="44" xfId="0" applyFont="1" applyFill="1" applyBorder="1" applyAlignment="1">
      <alignment horizontal="right"/>
    </xf>
    <xf numFmtId="1" fontId="5" fillId="3" borderId="3" xfId="0" applyNumberFormat="1" applyFont="1" applyFill="1" applyBorder="1" applyAlignment="1">
      <alignment horizontal="center"/>
    </xf>
    <xf numFmtId="165" fontId="5" fillId="0" borderId="0" xfId="0" applyNumberFormat="1" applyFont="1" applyFill="1" applyBorder="1"/>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165" fontId="5" fillId="0" borderId="0" xfId="0" applyNumberFormat="1" applyFont="1" applyFill="1"/>
    <xf numFmtId="0" fontId="14" fillId="0" borderId="0" xfId="0" applyFont="1" applyFill="1" applyBorder="1" applyAlignment="1"/>
    <xf numFmtId="0" fontId="27" fillId="0" borderId="0" xfId="0" applyFont="1" applyFill="1" applyBorder="1" applyAlignment="1"/>
    <xf numFmtId="0" fontId="5" fillId="0" borderId="7" xfId="0" applyFont="1" applyFill="1" applyBorder="1" applyAlignment="1">
      <alignment vertical="top" wrapText="1"/>
    </xf>
    <xf numFmtId="0" fontId="5" fillId="0" borderId="14" xfId="0" applyFont="1" applyFill="1" applyBorder="1" applyAlignment="1">
      <alignment vertical="top" wrapText="1"/>
    </xf>
    <xf numFmtId="0" fontId="5" fillId="3" borderId="7" xfId="0" applyFont="1" applyFill="1" applyBorder="1" applyAlignment="1">
      <alignment vertical="top" wrapText="1"/>
    </xf>
    <xf numFmtId="0" fontId="5" fillId="3" borderId="14" xfId="0" applyFont="1" applyFill="1" applyBorder="1" applyAlignment="1">
      <alignment vertical="top" wrapText="1"/>
    </xf>
    <xf numFmtId="165" fontId="5" fillId="3" borderId="14" xfId="0" applyNumberFormat="1" applyFont="1" applyFill="1" applyBorder="1"/>
    <xf numFmtId="0" fontId="5" fillId="0" borderId="0" xfId="0" applyFont="1" applyFill="1" applyAlignment="1">
      <alignment vertical="center" wrapText="1"/>
    </xf>
    <xf numFmtId="0" fontId="5" fillId="0" borderId="0" xfId="0" applyFont="1" applyFill="1" applyAlignment="1">
      <alignment vertical="center"/>
    </xf>
    <xf numFmtId="0" fontId="5" fillId="0" borderId="13" xfId="0" applyFont="1" applyFill="1" applyBorder="1" applyAlignment="1">
      <alignment vertical="top" wrapText="1"/>
    </xf>
    <xf numFmtId="0" fontId="5" fillId="3" borderId="3" xfId="0" applyFont="1" applyFill="1" applyBorder="1" applyAlignment="1">
      <alignment horizontal="center" vertical="top" wrapText="1"/>
    </xf>
    <xf numFmtId="1" fontId="5" fillId="3" borderId="36" xfId="0" applyNumberFormat="1" applyFont="1" applyFill="1" applyBorder="1" applyAlignment="1">
      <alignment horizontal="center" vertical="top" wrapText="1"/>
    </xf>
    <xf numFmtId="0" fontId="10" fillId="3" borderId="9" xfId="0" applyFont="1" applyFill="1" applyBorder="1"/>
    <xf numFmtId="0" fontId="14" fillId="4" borderId="4" xfId="0" applyFont="1" applyFill="1" applyBorder="1" applyAlignment="1"/>
    <xf numFmtId="0" fontId="14" fillId="4" borderId="8" xfId="0" applyFont="1" applyFill="1" applyBorder="1" applyAlignment="1"/>
    <xf numFmtId="0" fontId="5" fillId="4" borderId="8" xfId="0" applyFont="1" applyFill="1" applyBorder="1" applyAlignment="1">
      <alignment horizontal="center" vertical="top"/>
    </xf>
    <xf numFmtId="0" fontId="5" fillId="4" borderId="5" xfId="0" applyFont="1" applyFill="1" applyBorder="1"/>
    <xf numFmtId="0" fontId="5" fillId="4" borderId="8" xfId="0" applyFont="1" applyFill="1" applyBorder="1"/>
    <xf numFmtId="0" fontId="10" fillId="3" borderId="13" xfId="0" applyFont="1" applyFill="1" applyBorder="1"/>
    <xf numFmtId="0" fontId="5" fillId="4" borderId="3" xfId="0" applyFont="1" applyFill="1" applyBorder="1"/>
    <xf numFmtId="0" fontId="5" fillId="4" borderId="3" xfId="0" applyFont="1" applyFill="1" applyBorder="1" applyAlignment="1">
      <alignment horizontal="right"/>
    </xf>
    <xf numFmtId="0" fontId="5" fillId="4" borderId="3" xfId="0" applyFont="1" applyFill="1" applyBorder="1" applyAlignment="1">
      <alignment horizontal="center"/>
    </xf>
    <xf numFmtId="0" fontId="5" fillId="0" borderId="4" xfId="0" applyFont="1" applyFill="1" applyBorder="1" applyAlignment="1">
      <alignment vertical="top" wrapText="1"/>
    </xf>
    <xf numFmtId="0" fontId="14" fillId="4" borderId="3" xfId="0" applyFont="1" applyFill="1" applyBorder="1" applyAlignment="1">
      <alignment horizontal="center"/>
    </xf>
    <xf numFmtId="0" fontId="14" fillId="4" borderId="4" xfId="0" applyFont="1" applyFill="1" applyBorder="1" applyAlignment="1">
      <alignment wrapText="1"/>
    </xf>
    <xf numFmtId="0" fontId="14" fillId="4" borderId="8" xfId="0" applyFont="1" applyFill="1" applyBorder="1" applyAlignment="1">
      <alignment wrapText="1"/>
    </xf>
    <xf numFmtId="165" fontId="14" fillId="4" borderId="3" xfId="0" applyNumberFormat="1" applyFont="1" applyFill="1" applyBorder="1" applyAlignment="1">
      <alignment horizontal="center"/>
    </xf>
    <xf numFmtId="0" fontId="5" fillId="3" borderId="10" xfId="0" applyFont="1" applyFill="1" applyBorder="1" applyAlignment="1">
      <alignment horizontal="left"/>
    </xf>
    <xf numFmtId="0" fontId="15" fillId="4" borderId="4" xfId="0" applyFont="1" applyFill="1" applyBorder="1"/>
    <xf numFmtId="2" fontId="5" fillId="0" borderId="0" xfId="0" applyNumberFormat="1" applyFont="1"/>
    <xf numFmtId="0" fontId="8" fillId="4" borderId="3" xfId="0" applyFont="1" applyFill="1" applyBorder="1"/>
    <xf numFmtId="2" fontId="8" fillId="4" borderId="3" xfId="0" applyNumberFormat="1" applyFont="1" applyFill="1" applyBorder="1"/>
    <xf numFmtId="0" fontId="5" fillId="4" borderId="13" xfId="0" applyFont="1" applyFill="1" applyBorder="1"/>
    <xf numFmtId="0" fontId="5" fillId="4" borderId="7" xfId="0" applyFont="1" applyFill="1" applyBorder="1"/>
    <xf numFmtId="0" fontId="5" fillId="4" borderId="14" xfId="0" applyFont="1" applyFill="1" applyBorder="1"/>
    <xf numFmtId="0" fontId="8" fillId="4" borderId="4" xfId="0" applyFont="1" applyFill="1" applyBorder="1"/>
    <xf numFmtId="0" fontId="5" fillId="4" borderId="4" xfId="0" applyFont="1" applyFill="1" applyBorder="1"/>
    <xf numFmtId="0" fontId="5" fillId="4" borderId="41" xfId="0" applyFont="1" applyFill="1" applyBorder="1"/>
    <xf numFmtId="0" fontId="5" fillId="4" borderId="9" xfId="0" applyFont="1" applyFill="1" applyBorder="1"/>
    <xf numFmtId="0" fontId="5" fillId="4" borderId="12" xfId="0" applyFont="1" applyFill="1" applyBorder="1"/>
    <xf numFmtId="0" fontId="12" fillId="4" borderId="9" xfId="0" applyFont="1" applyFill="1" applyBorder="1"/>
    <xf numFmtId="0" fontId="17" fillId="4" borderId="4" xfId="0" applyFont="1" applyFill="1" applyBorder="1"/>
    <xf numFmtId="0" fontId="3" fillId="4" borderId="8" xfId="0" applyFont="1" applyFill="1" applyBorder="1"/>
    <xf numFmtId="0" fontId="3" fillId="4" borderId="5" xfId="0" applyFont="1" applyFill="1" applyBorder="1"/>
    <xf numFmtId="0" fontId="3" fillId="4" borderId="6" xfId="0" applyFont="1" applyFill="1" applyBorder="1"/>
    <xf numFmtId="0" fontId="8" fillId="4" borderId="3" xfId="0" applyFont="1" applyFill="1" applyBorder="1" applyAlignment="1">
      <alignment horizontal="center"/>
    </xf>
    <xf numFmtId="165" fontId="8" fillId="4" borderId="5" xfId="0" applyNumberFormat="1" applyFont="1" applyFill="1" applyBorder="1" applyAlignment="1">
      <alignment horizontal="center"/>
    </xf>
    <xf numFmtId="0" fontId="12" fillId="4" borderId="3" xfId="0" applyFont="1" applyFill="1" applyBorder="1"/>
    <xf numFmtId="0" fontId="8" fillId="4" borderId="47" xfId="0" applyFont="1" applyFill="1" applyBorder="1" applyAlignment="1">
      <alignment horizontal="right"/>
    </xf>
    <xf numFmtId="0" fontId="8" fillId="4" borderId="17" xfId="0" applyFont="1" applyFill="1" applyBorder="1" applyAlignment="1">
      <alignment horizontal="center"/>
    </xf>
    <xf numFmtId="0" fontId="8" fillId="7" borderId="27" xfId="0" applyFont="1" applyFill="1" applyBorder="1" applyAlignment="1">
      <alignment horizontal="right"/>
    </xf>
    <xf numFmtId="0" fontId="14" fillId="4" borderId="48" xfId="0" applyFont="1" applyFill="1" applyBorder="1" applyAlignment="1">
      <alignment horizontal="right" vertical="center" wrapText="1"/>
    </xf>
    <xf numFmtId="164" fontId="5" fillId="2" borderId="7" xfId="0" applyNumberFormat="1" applyFont="1" applyFill="1" applyBorder="1" applyAlignment="1" applyProtection="1">
      <alignment horizontal="center"/>
      <protection locked="0"/>
    </xf>
    <xf numFmtId="0" fontId="5" fillId="4" borderId="3" xfId="0" applyFont="1" applyFill="1" applyBorder="1" applyAlignment="1">
      <alignment horizontal="left"/>
    </xf>
    <xf numFmtId="0" fontId="0" fillId="0" borderId="0" xfId="0" applyFill="1"/>
    <xf numFmtId="43" fontId="5" fillId="4" borderId="19" xfId="0" applyNumberFormat="1" applyFont="1" applyFill="1" applyBorder="1" applyAlignment="1" applyProtection="1">
      <alignment horizontal="center"/>
      <protection locked="0"/>
    </xf>
    <xf numFmtId="43" fontId="5" fillId="4" borderId="19" xfId="0" applyNumberFormat="1" applyFont="1" applyFill="1" applyBorder="1" applyAlignment="1" applyProtection="1">
      <protection locked="0"/>
    </xf>
    <xf numFmtId="43" fontId="5" fillId="4" borderId="20" xfId="0" applyNumberFormat="1" applyFont="1" applyFill="1" applyBorder="1" applyAlignment="1" applyProtection="1">
      <protection locked="0"/>
    </xf>
    <xf numFmtId="43" fontId="5" fillId="4" borderId="22" xfId="0" applyNumberFormat="1" applyFont="1" applyFill="1" applyBorder="1" applyAlignment="1" applyProtection="1">
      <protection locked="0"/>
    </xf>
    <xf numFmtId="43" fontId="5" fillId="4" borderId="23" xfId="0" applyNumberFormat="1" applyFont="1" applyFill="1" applyBorder="1" applyAlignment="1" applyProtection="1">
      <protection locked="0"/>
    </xf>
    <xf numFmtId="43" fontId="5" fillId="4" borderId="24" xfId="0" applyNumberFormat="1" applyFont="1" applyFill="1" applyBorder="1" applyAlignment="1" applyProtection="1">
      <alignment horizontal="left"/>
      <protection locked="0"/>
    </xf>
    <xf numFmtId="43" fontId="5" fillId="4" borderId="15" xfId="0" applyNumberFormat="1" applyFont="1" applyFill="1" applyBorder="1" applyAlignment="1" applyProtection="1">
      <alignment horizontal="left"/>
      <protection locked="0"/>
    </xf>
    <xf numFmtId="0" fontId="5" fillId="4" borderId="16" xfId="0" applyFont="1" applyFill="1" applyBorder="1"/>
    <xf numFmtId="0" fontId="5" fillId="4" borderId="17" xfId="0" applyFont="1" applyFill="1" applyBorder="1"/>
    <xf numFmtId="0" fontId="8" fillId="7" borderId="25" xfId="0" applyFont="1" applyFill="1" applyBorder="1" applyAlignment="1">
      <alignment horizontal="center"/>
    </xf>
    <xf numFmtId="0" fontId="5" fillId="7" borderId="54" xfId="0" applyFont="1" applyFill="1" applyBorder="1" applyAlignment="1"/>
    <xf numFmtId="0" fontId="8" fillId="7" borderId="55" xfId="0" applyFont="1" applyFill="1" applyBorder="1" applyAlignment="1">
      <alignment horizontal="centerContinuous"/>
    </xf>
    <xf numFmtId="0" fontId="8" fillId="7" borderId="56" xfId="0" applyFont="1" applyFill="1" applyBorder="1" applyAlignment="1">
      <alignment horizontal="centerContinuous"/>
    </xf>
    <xf numFmtId="0" fontId="5" fillId="7" borderId="30" xfId="0" applyFont="1" applyFill="1" applyBorder="1"/>
    <xf numFmtId="0" fontId="30" fillId="0" borderId="0" xfId="0" applyFont="1"/>
    <xf numFmtId="0" fontId="1" fillId="4" borderId="3" xfId="0" applyFont="1" applyFill="1" applyBorder="1"/>
    <xf numFmtId="0" fontId="0" fillId="3" borderId="8" xfId="0" applyFill="1" applyBorder="1"/>
    <xf numFmtId="0" fontId="5" fillId="4" borderId="4" xfId="0" applyFont="1" applyFill="1" applyBorder="1" applyAlignment="1">
      <alignment horizontal="left"/>
    </xf>
    <xf numFmtId="0" fontId="0" fillId="4" borderId="8" xfId="0" applyFill="1" applyBorder="1"/>
    <xf numFmtId="0" fontId="0" fillId="4" borderId="5" xfId="0" applyFill="1" applyBorder="1"/>
    <xf numFmtId="0" fontId="1" fillId="3" borderId="3" xfId="0" applyFont="1" applyFill="1" applyBorder="1"/>
    <xf numFmtId="0" fontId="5" fillId="4" borderId="36" xfId="0" applyFont="1" applyFill="1" applyBorder="1" applyAlignment="1">
      <alignment horizontal="left"/>
    </xf>
    <xf numFmtId="0" fontId="8" fillId="4" borderId="4" xfId="0" applyFont="1" applyFill="1" applyBorder="1" applyAlignment="1">
      <alignment horizontal="left"/>
    </xf>
    <xf numFmtId="0" fontId="30" fillId="0" borderId="4" xfId="0" applyFont="1" applyBorder="1"/>
    <xf numFmtId="0" fontId="0" fillId="3" borderId="0" xfId="0" applyFill="1" applyBorder="1"/>
    <xf numFmtId="0" fontId="0" fillId="3" borderId="12" xfId="0" applyFill="1" applyBorder="1"/>
    <xf numFmtId="0" fontId="0" fillId="3" borderId="6" xfId="0" applyFill="1" applyBorder="1"/>
    <xf numFmtId="0" fontId="0" fillId="3" borderId="11" xfId="0" applyFill="1" applyBorder="1"/>
    <xf numFmtId="0" fontId="0" fillId="3" borderId="13" xfId="0" applyFill="1" applyBorder="1"/>
    <xf numFmtId="0" fontId="0" fillId="3" borderId="7" xfId="0" applyFill="1" applyBorder="1"/>
    <xf numFmtId="0" fontId="0" fillId="3" borderId="14" xfId="0" applyFill="1" applyBorder="1"/>
    <xf numFmtId="0" fontId="5" fillId="4" borderId="40" xfId="0" applyFont="1" applyFill="1" applyBorder="1" applyAlignment="1">
      <alignment horizontal="left"/>
    </xf>
    <xf numFmtId="0" fontId="0" fillId="4" borderId="14" xfId="0" applyFill="1" applyBorder="1"/>
    <xf numFmtId="0" fontId="9" fillId="4" borderId="3" xfId="0" applyFont="1" applyFill="1" applyBorder="1" applyAlignment="1">
      <alignment horizontal="left"/>
    </xf>
    <xf numFmtId="44" fontId="15" fillId="4" borderId="15" xfId="2" applyFont="1" applyFill="1" applyBorder="1" applyAlignment="1">
      <alignment vertical="center"/>
    </xf>
    <xf numFmtId="44" fontId="15" fillId="4" borderId="16" xfId="2" applyFont="1" applyFill="1" applyBorder="1" applyAlignment="1">
      <alignment vertical="center"/>
    </xf>
    <xf numFmtId="44" fontId="15" fillId="4" borderId="17" xfId="2" applyFont="1" applyFill="1" applyBorder="1" applyAlignment="1">
      <alignment vertical="center"/>
    </xf>
    <xf numFmtId="0" fontId="28" fillId="4" borderId="8" xfId="0" applyFont="1" applyFill="1" applyBorder="1" applyAlignment="1">
      <alignment horizontal="center"/>
    </xf>
    <xf numFmtId="0" fontId="14" fillId="4" borderId="5" xfId="0" applyFont="1" applyFill="1" applyBorder="1" applyAlignment="1"/>
    <xf numFmtId="0" fontId="5" fillId="7" borderId="0" xfId="0" applyFont="1" applyFill="1" applyBorder="1"/>
    <xf numFmtId="0" fontId="5" fillId="4" borderId="3"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5" xfId="0" applyFont="1" applyFill="1" applyBorder="1" applyAlignment="1">
      <alignment horizontal="center" vertical="top" wrapText="1"/>
    </xf>
    <xf numFmtId="0" fontId="0" fillId="4" borderId="13" xfId="0" applyFill="1" applyBorder="1"/>
    <xf numFmtId="0" fontId="32" fillId="0" borderId="0" xfId="0" applyFont="1"/>
    <xf numFmtId="0" fontId="30" fillId="4" borderId="4" xfId="0" applyFont="1" applyFill="1" applyBorder="1"/>
    <xf numFmtId="0" fontId="30" fillId="4" borderId="8" xfId="0" applyFont="1" applyFill="1" applyBorder="1" applyAlignment="1">
      <alignment horizontal="center"/>
    </xf>
    <xf numFmtId="0" fontId="0" fillId="4" borderId="4" xfId="0" applyFill="1" applyBorder="1"/>
    <xf numFmtId="0" fontId="0" fillId="4" borderId="6" xfId="0" applyFill="1" applyBorder="1"/>
    <xf numFmtId="0" fontId="0" fillId="4" borderId="11" xfId="0" applyFill="1" applyBorder="1"/>
    <xf numFmtId="0" fontId="0" fillId="4" borderId="0" xfId="0" applyFill="1" applyBorder="1"/>
    <xf numFmtId="0" fontId="0" fillId="4" borderId="12" xfId="0" applyFill="1" applyBorder="1"/>
    <xf numFmtId="0" fontId="30" fillId="4" borderId="3" xfId="0" applyFont="1" applyFill="1" applyBorder="1" applyAlignment="1">
      <alignment horizontal="center"/>
    </xf>
    <xf numFmtId="0" fontId="1" fillId="4" borderId="36" xfId="0" applyFont="1" applyFill="1" applyBorder="1" applyAlignment="1">
      <alignment horizontal="right"/>
    </xf>
    <xf numFmtId="0" fontId="31" fillId="4" borderId="28" xfId="0" applyFont="1" applyFill="1" applyBorder="1"/>
    <xf numFmtId="0" fontId="30" fillId="0" borderId="28" xfId="0" applyFont="1" applyBorder="1" applyAlignment="1">
      <alignment horizontal="center"/>
    </xf>
    <xf numFmtId="165" fontId="30" fillId="0" borderId="26" xfId="0" applyNumberFormat="1" applyFont="1" applyBorder="1" applyAlignment="1">
      <alignment horizontal="center"/>
    </xf>
    <xf numFmtId="0" fontId="8" fillId="4" borderId="4" xfId="0" applyFont="1" applyFill="1" applyBorder="1" applyAlignment="1">
      <alignment vertical="center" wrapText="1"/>
    </xf>
    <xf numFmtId="0" fontId="5" fillId="4" borderId="8" xfId="0" applyFont="1" applyFill="1" applyBorder="1" applyAlignment="1">
      <alignment vertical="center" wrapText="1"/>
    </xf>
    <xf numFmtId="0" fontId="5" fillId="4" borderId="5" xfId="0" applyFont="1" applyFill="1" applyBorder="1" applyAlignment="1">
      <alignment vertical="center" wrapText="1"/>
    </xf>
    <xf numFmtId="0" fontId="8" fillId="4" borderId="13" xfId="0" applyFont="1" applyFill="1" applyBorder="1" applyAlignment="1">
      <alignmen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1" fillId="0" borderId="0" xfId="0" applyFont="1"/>
    <xf numFmtId="0" fontId="0" fillId="0" borderId="3" xfId="0" applyBorder="1" applyAlignment="1">
      <alignment horizontal="center"/>
    </xf>
    <xf numFmtId="0" fontId="5" fillId="3" borderId="3" xfId="0" applyFont="1" applyFill="1" applyBorder="1" applyAlignment="1">
      <alignment horizontal="center" vertical="center" wrapText="1"/>
    </xf>
    <xf numFmtId="0" fontId="33" fillId="4" borderId="3" xfId="0" applyFont="1" applyFill="1" applyBorder="1" applyAlignment="1">
      <alignment horizontal="center" wrapText="1"/>
    </xf>
    <xf numFmtId="0" fontId="5" fillId="0" borderId="0" xfId="0" applyFont="1" applyFill="1" applyBorder="1" applyAlignment="1">
      <alignment vertical="center" wrapText="1"/>
    </xf>
    <xf numFmtId="0" fontId="0" fillId="0" borderId="0" xfId="0" applyFill="1" applyBorder="1"/>
    <xf numFmtId="0" fontId="0" fillId="3" borderId="0" xfId="0" applyFill="1"/>
    <xf numFmtId="0" fontId="0" fillId="3" borderId="5" xfId="0" applyFill="1" applyBorder="1"/>
    <xf numFmtId="0" fontId="5" fillId="4" borderId="3" xfId="0" applyFont="1" applyFill="1" applyBorder="1" applyAlignment="1">
      <alignment vertical="center"/>
    </xf>
    <xf numFmtId="0" fontId="5" fillId="4" borderId="4" xfId="0" applyFont="1" applyFill="1" applyBorder="1" applyAlignment="1">
      <alignment vertical="center"/>
    </xf>
    <xf numFmtId="0" fontId="9" fillId="4" borderId="3" xfId="0" applyFont="1" applyFill="1" applyBorder="1" applyAlignment="1">
      <alignment vertical="center"/>
    </xf>
    <xf numFmtId="0" fontId="34" fillId="4" borderId="3" xfId="0" applyFont="1" applyFill="1" applyBorder="1" applyAlignment="1">
      <alignment horizontal="center" wrapText="1"/>
    </xf>
    <xf numFmtId="0" fontId="0" fillId="3" borderId="8" xfId="0" applyFill="1" applyBorder="1" applyAlignment="1"/>
    <xf numFmtId="0" fontId="0" fillId="3" borderId="5" xfId="0" applyFill="1" applyBorder="1" applyAlignment="1"/>
    <xf numFmtId="0" fontId="0" fillId="4" borderId="8" xfId="0" applyFill="1" applyBorder="1" applyAlignment="1"/>
    <xf numFmtId="0" fontId="0" fillId="4" borderId="5" xfId="0" applyFill="1" applyBorder="1" applyAlignment="1"/>
    <xf numFmtId="0" fontId="9" fillId="4" borderId="41" xfId="0" applyFont="1" applyFill="1" applyBorder="1" applyAlignment="1">
      <alignment vertical="center"/>
    </xf>
    <xf numFmtId="0" fontId="0" fillId="4" borderId="0" xfId="0" applyFill="1" applyBorder="1" applyAlignment="1"/>
    <xf numFmtId="0" fontId="5" fillId="4" borderId="9" xfId="0" applyFont="1" applyFill="1" applyBorder="1" applyAlignment="1">
      <alignment vertical="center"/>
    </xf>
    <xf numFmtId="0" fontId="5" fillId="4" borderId="13" xfId="0" applyFont="1" applyFill="1" applyBorder="1" applyAlignment="1">
      <alignment vertical="center"/>
    </xf>
    <xf numFmtId="0" fontId="0" fillId="4" borderId="7" xfId="0" applyFill="1" applyBorder="1" applyAlignment="1"/>
    <xf numFmtId="0" fontId="0" fillId="4" borderId="14" xfId="0" applyFill="1" applyBorder="1" applyAlignment="1"/>
    <xf numFmtId="0" fontId="33" fillId="4" borderId="4" xfId="0" applyFont="1" applyFill="1" applyBorder="1" applyAlignment="1">
      <alignment horizontal="center" wrapText="1"/>
    </xf>
    <xf numFmtId="0" fontId="0" fillId="3" borderId="3" xfId="0" applyFill="1" applyBorder="1" applyAlignment="1">
      <alignment horizontal="center"/>
    </xf>
    <xf numFmtId="0" fontId="33" fillId="4" borderId="8" xfId="0" applyFont="1" applyFill="1" applyBorder="1" applyAlignment="1">
      <alignment horizontal="center" wrapText="1"/>
    </xf>
    <xf numFmtId="0" fontId="1" fillId="4" borderId="3" xfId="0" applyFont="1" applyFill="1" applyBorder="1" applyAlignment="1">
      <alignment horizontal="center" wrapText="1"/>
    </xf>
    <xf numFmtId="0" fontId="1" fillId="4" borderId="3" xfId="0" applyFont="1" applyFill="1" applyBorder="1" applyAlignment="1">
      <alignment wrapText="1"/>
    </xf>
    <xf numFmtId="0" fontId="5" fillId="4" borderId="8" xfId="0" applyFont="1" applyFill="1" applyBorder="1" applyAlignment="1">
      <alignment vertical="center"/>
    </xf>
    <xf numFmtId="0" fontId="1" fillId="4" borderId="4" xfId="0" applyFont="1" applyFill="1" applyBorder="1"/>
    <xf numFmtId="0" fontId="0" fillId="4" borderId="5" xfId="0" applyFill="1" applyBorder="1" applyAlignment="1">
      <alignment wrapText="1"/>
    </xf>
    <xf numFmtId="0" fontId="33" fillId="4" borderId="8" xfId="0" applyFont="1" applyFill="1" applyBorder="1" applyAlignment="1">
      <alignment horizontal="left"/>
    </xf>
    <xf numFmtId="0" fontId="1" fillId="4" borderId="4" xfId="0" applyFont="1" applyFill="1" applyBorder="1" applyAlignment="1">
      <alignment wrapText="1"/>
    </xf>
    <xf numFmtId="0" fontId="1" fillId="4" borderId="3" xfId="0" applyFont="1" applyFill="1" applyBorder="1" applyAlignment="1">
      <alignment horizontal="center"/>
    </xf>
    <xf numFmtId="0" fontId="0" fillId="4" borderId="8" xfId="0" applyFill="1" applyBorder="1" applyAlignment="1">
      <alignment horizontal="left" wrapText="1"/>
    </xf>
    <xf numFmtId="0" fontId="0" fillId="4" borderId="5" xfId="0" applyFill="1" applyBorder="1" applyAlignment="1">
      <alignment horizontal="left" wrapText="1"/>
    </xf>
    <xf numFmtId="0" fontId="1" fillId="4" borderId="4" xfId="0" applyFont="1" applyFill="1" applyBorder="1" applyAlignment="1">
      <alignment horizontal="center" wrapText="1"/>
    </xf>
    <xf numFmtId="0" fontId="1" fillId="4" borderId="8" xfId="0" applyFont="1" applyFill="1" applyBorder="1" applyAlignment="1">
      <alignment horizontal="center" wrapText="1"/>
    </xf>
    <xf numFmtId="0" fontId="1" fillId="4" borderId="5" xfId="0" applyFont="1" applyFill="1" applyBorder="1" applyAlignment="1">
      <alignment wrapText="1"/>
    </xf>
    <xf numFmtId="0" fontId="1" fillId="4" borderId="4" xfId="0" applyFont="1" applyFill="1" applyBorder="1" applyAlignment="1">
      <alignment horizontal="left"/>
    </xf>
    <xf numFmtId="0" fontId="0" fillId="0" borderId="40" xfId="0" applyBorder="1" applyAlignment="1">
      <alignment horizontal="center"/>
    </xf>
    <xf numFmtId="0" fontId="1" fillId="4" borderId="8" xfId="0" applyFont="1" applyFill="1" applyBorder="1"/>
    <xf numFmtId="0" fontId="0" fillId="4" borderId="7" xfId="0" applyFill="1" applyBorder="1"/>
    <xf numFmtId="0" fontId="32" fillId="4" borderId="4" xfId="0" applyFont="1" applyFill="1" applyBorder="1"/>
    <xf numFmtId="0" fontId="0" fillId="0" borderId="5" xfId="0" applyBorder="1" applyAlignment="1">
      <alignment horizontal="center"/>
    </xf>
    <xf numFmtId="0" fontId="1" fillId="4" borderId="10" xfId="0" applyFont="1" applyFill="1" applyBorder="1" applyAlignment="1">
      <alignment horizontal="left"/>
    </xf>
    <xf numFmtId="0" fontId="0" fillId="4" borderId="6" xfId="0" applyFill="1" applyBorder="1" applyAlignment="1">
      <alignment horizontal="center"/>
    </xf>
    <xf numFmtId="0" fontId="12" fillId="4" borderId="6" xfId="0" applyFont="1" applyFill="1" applyBorder="1" applyAlignment="1">
      <alignment vertical="center" wrapText="1"/>
    </xf>
    <xf numFmtId="0" fontId="1" fillId="4" borderId="40" xfId="0" applyFont="1" applyFill="1" applyBorder="1" applyAlignment="1">
      <alignment horizontal="left"/>
    </xf>
    <xf numFmtId="0" fontId="1" fillId="4" borderId="6" xfId="0" applyFont="1" applyFill="1" applyBorder="1" applyAlignment="1">
      <alignment horizontal="center"/>
    </xf>
    <xf numFmtId="0" fontId="1" fillId="4" borderId="40" xfId="0" applyFont="1" applyFill="1" applyBorder="1" applyAlignment="1">
      <alignment horizontal="center"/>
    </xf>
    <xf numFmtId="0" fontId="1" fillId="4" borderId="10" xfId="0" applyFont="1" applyFill="1" applyBorder="1"/>
    <xf numFmtId="0" fontId="9" fillId="4" borderId="10" xfId="0" applyFont="1" applyFill="1" applyBorder="1" applyAlignment="1">
      <alignment vertical="center"/>
    </xf>
    <xf numFmtId="0" fontId="8" fillId="4" borderId="10" xfId="0" applyFont="1" applyFill="1" applyBorder="1" applyAlignment="1">
      <alignment vertical="center" wrapText="1"/>
    </xf>
    <xf numFmtId="0" fontId="5" fillId="4" borderId="6" xfId="0" applyFont="1" applyFill="1" applyBorder="1" applyAlignment="1">
      <alignment vertical="center" wrapText="1"/>
    </xf>
    <xf numFmtId="0" fontId="5" fillId="4" borderId="11" xfId="0" applyFont="1" applyFill="1" applyBorder="1" applyAlignment="1">
      <alignment vertical="center" wrapText="1"/>
    </xf>
    <xf numFmtId="0" fontId="8" fillId="0" borderId="0" xfId="0" applyFont="1"/>
    <xf numFmtId="39" fontId="5" fillId="3" borderId="3" xfId="0" applyNumberFormat="1" applyFont="1" applyFill="1" applyBorder="1" applyAlignment="1" applyProtection="1">
      <alignment horizontal="center"/>
      <protection locked="0"/>
    </xf>
    <xf numFmtId="0" fontId="5" fillId="4" borderId="36" xfId="0" applyFont="1" applyFill="1" applyBorder="1"/>
    <xf numFmtId="0" fontId="5" fillId="7" borderId="3" xfId="0" applyFont="1" applyFill="1" applyBorder="1"/>
    <xf numFmtId="0" fontId="5" fillId="4" borderId="40" xfId="0" applyFont="1" applyFill="1" applyBorder="1"/>
    <xf numFmtId="0" fontId="8" fillId="9" borderId="13" xfId="0" applyFont="1" applyFill="1" applyBorder="1"/>
    <xf numFmtId="0" fontId="5" fillId="9" borderId="7" xfId="0" applyFont="1" applyFill="1" applyBorder="1"/>
    <xf numFmtId="0" fontId="5" fillId="9" borderId="14" xfId="0" applyFont="1" applyFill="1" applyBorder="1"/>
    <xf numFmtId="0" fontId="8" fillId="8" borderId="4" xfId="0" applyFont="1" applyFill="1" applyBorder="1"/>
    <xf numFmtId="0" fontId="5" fillId="8" borderId="8" xfId="0" applyFont="1" applyFill="1" applyBorder="1"/>
    <xf numFmtId="0" fontId="5" fillId="8" borderId="5" xfId="0" applyFont="1" applyFill="1" applyBorder="1"/>
    <xf numFmtId="0" fontId="12" fillId="3" borderId="3" xfId="0" applyFont="1" applyFill="1" applyBorder="1" applyAlignment="1">
      <alignment horizontal="center"/>
    </xf>
    <xf numFmtId="0" fontId="5" fillId="4" borderId="4" xfId="0" applyFont="1" applyFill="1" applyBorder="1" applyAlignment="1">
      <alignment horizontal="center"/>
    </xf>
    <xf numFmtId="0" fontId="5" fillId="4" borderId="6" xfId="0" applyFont="1" applyFill="1" applyBorder="1"/>
    <xf numFmtId="39" fontId="8" fillId="4" borderId="3" xfId="0" applyNumberFormat="1" applyFont="1" applyFill="1" applyBorder="1" applyAlignment="1">
      <alignment horizontal="center"/>
    </xf>
    <xf numFmtId="164" fontId="8" fillId="3" borderId="0" xfId="0" applyNumberFormat="1" applyFont="1" applyFill="1" applyAlignment="1">
      <alignment horizontal="center"/>
    </xf>
    <xf numFmtId="0" fontId="35" fillId="3" borderId="3" xfId="0" applyFont="1" applyFill="1" applyBorder="1" applyAlignment="1">
      <alignment horizontal="center" wrapText="1"/>
    </xf>
    <xf numFmtId="0" fontId="5" fillId="3" borderId="36" xfId="0"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10" borderId="8" xfId="0" applyFill="1" applyBorder="1"/>
    <xf numFmtId="0" fontId="0" fillId="10" borderId="5" xfId="0" applyFill="1" applyBorder="1"/>
    <xf numFmtId="0" fontId="0" fillId="4" borderId="12" xfId="0" applyFill="1" applyBorder="1" applyAlignment="1"/>
    <xf numFmtId="0" fontId="5" fillId="4" borderId="41" xfId="0" applyFont="1" applyFill="1" applyBorder="1" applyAlignment="1">
      <alignment vertical="center"/>
    </xf>
    <xf numFmtId="1" fontId="5" fillId="3" borderId="7" xfId="0" applyNumberFormat="1" applyFont="1" applyFill="1" applyBorder="1" applyAlignment="1" applyProtection="1">
      <alignment horizontal="center"/>
      <protection locked="0"/>
    </xf>
    <xf numFmtId="0" fontId="8" fillId="3" borderId="7" xfId="0" applyNumberFormat="1" applyFont="1" applyFill="1" applyBorder="1" applyAlignment="1" applyProtection="1">
      <alignment shrinkToFit="1"/>
      <protection locked="0"/>
    </xf>
    <xf numFmtId="0" fontId="30" fillId="4" borderId="4" xfId="0" applyFont="1" applyFill="1" applyBorder="1" applyAlignment="1">
      <alignment vertical="center"/>
    </xf>
    <xf numFmtId="0" fontId="5" fillId="0" borderId="0" xfId="0" applyFont="1" applyFill="1" applyBorder="1" applyAlignment="1" applyProtection="1">
      <alignment horizontal="left"/>
      <protection locked="0"/>
    </xf>
    <xf numFmtId="0" fontId="15" fillId="0" borderId="0" xfId="0" applyFont="1" applyFill="1" applyBorder="1" applyAlignment="1">
      <alignment vertical="center"/>
    </xf>
    <xf numFmtId="43" fontId="5" fillId="4" borderId="16" xfId="0" applyNumberFormat="1" applyFont="1" applyFill="1" applyBorder="1" applyAlignment="1" applyProtection="1">
      <alignment horizontal="center"/>
      <protection locked="0"/>
    </xf>
    <xf numFmtId="0" fontId="15" fillId="4" borderId="28" xfId="0" applyFont="1" applyFill="1" applyBorder="1"/>
    <xf numFmtId="0" fontId="15" fillId="4" borderId="39" xfId="0" applyFont="1" applyFill="1" applyBorder="1"/>
    <xf numFmtId="0" fontId="5" fillId="0" borderId="9" xfId="0" applyFont="1" applyBorder="1"/>
    <xf numFmtId="0" fontId="5" fillId="0" borderId="12" xfId="0" applyFont="1" applyBorder="1"/>
    <xf numFmtId="0" fontId="5" fillId="7" borderId="12" xfId="0" applyFont="1" applyFill="1" applyBorder="1"/>
    <xf numFmtId="0" fontId="8" fillId="0" borderId="0" xfId="0" applyFont="1" applyFill="1" applyBorder="1"/>
    <xf numFmtId="0" fontId="33" fillId="0" borderId="3" xfId="0" applyFont="1" applyBorder="1"/>
    <xf numFmtId="0" fontId="9" fillId="0" borderId="3" xfId="0" applyFont="1" applyFill="1" applyBorder="1"/>
    <xf numFmtId="0" fontId="9" fillId="0" borderId="3" xfId="0" applyFont="1" applyBorder="1" applyAlignment="1">
      <alignment horizontal="center"/>
    </xf>
    <xf numFmtId="1" fontId="9" fillId="0" borderId="3" xfId="0" applyNumberFormat="1" applyFont="1" applyFill="1" applyBorder="1" applyAlignment="1">
      <alignment horizontal="center"/>
    </xf>
    <xf numFmtId="2" fontId="9" fillId="0" borderId="3" xfId="0" applyNumberFormat="1" applyFont="1" applyFill="1" applyBorder="1" applyAlignment="1">
      <alignment horizontal="center"/>
    </xf>
    <xf numFmtId="0" fontId="33" fillId="0" borderId="40" xfId="0" applyFont="1" applyBorder="1"/>
    <xf numFmtId="0" fontId="9" fillId="0" borderId="40" xfId="0" applyFont="1" applyBorder="1" applyAlignment="1">
      <alignment horizontal="center"/>
    </xf>
    <xf numFmtId="1" fontId="9" fillId="0" borderId="40" xfId="0" applyNumberFormat="1" applyFont="1" applyFill="1" applyBorder="1" applyAlignment="1">
      <alignment horizontal="center"/>
    </xf>
    <xf numFmtId="2" fontId="9" fillId="0" borderId="40" xfId="0" applyNumberFormat="1" applyFont="1" applyFill="1" applyBorder="1" applyAlignment="1">
      <alignment horizontal="center"/>
    </xf>
    <xf numFmtId="0" fontId="0" fillId="3" borderId="4" xfId="0" applyFill="1" applyBorder="1" applyAlignment="1"/>
    <xf numFmtId="0" fontId="33" fillId="4" borderId="3" xfId="0" applyFont="1" applyFill="1" applyBorder="1"/>
    <xf numFmtId="0" fontId="33" fillId="4" borderId="40" xfId="0" applyFont="1" applyFill="1" applyBorder="1"/>
    <xf numFmtId="0" fontId="13" fillId="4" borderId="3" xfId="0" applyFont="1" applyFill="1" applyBorder="1"/>
    <xf numFmtId="2" fontId="13" fillId="4" borderId="3" xfId="0" applyNumberFormat="1" applyFont="1" applyFill="1" applyBorder="1"/>
    <xf numFmtId="0" fontId="30" fillId="3" borderId="4" xfId="0" applyFont="1" applyFill="1" applyBorder="1"/>
    <xf numFmtId="0" fontId="12" fillId="3" borderId="3" xfId="0" applyFont="1" applyFill="1" applyBorder="1" applyAlignment="1">
      <alignment horizontal="center" wrapText="1"/>
    </xf>
    <xf numFmtId="2" fontId="9" fillId="3" borderId="0" xfId="0" applyNumberFormat="1" applyFont="1" applyFill="1" applyBorder="1" applyAlignment="1">
      <alignment horizontal="center"/>
    </xf>
    <xf numFmtId="0" fontId="0" fillId="3" borderId="13" xfId="0" applyFill="1" applyBorder="1" applyAlignment="1"/>
    <xf numFmtId="0" fontId="9" fillId="3" borderId="3" xfId="0" applyFont="1" applyFill="1" applyBorder="1" applyAlignment="1">
      <alignment horizontal="center"/>
    </xf>
    <xf numFmtId="1" fontId="9" fillId="3" borderId="3" xfId="0" applyNumberFormat="1" applyFont="1" applyFill="1" applyBorder="1" applyAlignment="1">
      <alignment horizontal="center"/>
    </xf>
    <xf numFmtId="2" fontId="9" fillId="3" borderId="4" xfId="0" applyNumberFormat="1" applyFont="1" applyFill="1" applyBorder="1" applyAlignment="1">
      <alignment horizontal="center"/>
    </xf>
    <xf numFmtId="0" fontId="33" fillId="4" borderId="9" xfId="0" applyFont="1" applyFill="1" applyBorder="1"/>
    <xf numFmtId="0" fontId="33" fillId="4" borderId="4" xfId="0" applyFont="1" applyFill="1" applyBorder="1"/>
    <xf numFmtId="0" fontId="33" fillId="4" borderId="10" xfId="0" applyFont="1" applyFill="1" applyBorder="1"/>
    <xf numFmtId="2" fontId="13" fillId="4" borderId="4" xfId="0" applyNumberFormat="1" applyFont="1" applyFill="1" applyBorder="1"/>
    <xf numFmtId="0" fontId="33" fillId="3" borderId="3" xfId="0" applyFont="1" applyFill="1" applyBorder="1" applyAlignment="1">
      <alignment horizontal="center"/>
    </xf>
    <xf numFmtId="0" fontId="0" fillId="3" borderId="10" xfId="0" applyFill="1" applyBorder="1" applyAlignment="1"/>
    <xf numFmtId="0" fontId="5" fillId="0" borderId="0" xfId="0" applyFont="1" applyAlignment="1">
      <alignment horizontal="center" wrapText="1"/>
    </xf>
    <xf numFmtId="3" fontId="5" fillId="0" borderId="0" xfId="0" applyNumberFormat="1" applyFont="1" applyAlignment="1">
      <alignment horizontal="center"/>
    </xf>
    <xf numFmtId="0" fontId="5" fillId="0" borderId="0" xfId="0" applyFont="1" applyAlignment="1">
      <alignment horizontal="left"/>
    </xf>
    <xf numFmtId="0" fontId="5" fillId="7" borderId="4" xfId="0" applyFont="1" applyFill="1" applyBorder="1" applyAlignment="1">
      <alignment horizontal="center"/>
    </xf>
    <xf numFmtId="0" fontId="5" fillId="7" borderId="5" xfId="0" applyFont="1" applyFill="1" applyBorder="1" applyAlignment="1">
      <alignment horizontal="center"/>
    </xf>
    <xf numFmtId="0" fontId="5" fillId="7" borderId="58" xfId="0" applyFont="1" applyFill="1" applyBorder="1" applyAlignment="1">
      <alignment horizontal="center"/>
    </xf>
    <xf numFmtId="0" fontId="5" fillId="7" borderId="57" xfId="0" applyFont="1" applyFill="1" applyBorder="1" applyAlignment="1">
      <alignment horizontal="center"/>
    </xf>
    <xf numFmtId="0" fontId="8" fillId="7" borderId="22" xfId="0" applyFont="1" applyFill="1" applyBorder="1"/>
    <xf numFmtId="0" fontId="8" fillId="7" borderId="59" xfId="0" applyFont="1" applyFill="1" applyBorder="1" applyAlignment="1">
      <alignment horizontal="center"/>
    </xf>
    <xf numFmtId="0" fontId="8" fillId="7" borderId="60" xfId="0" applyFont="1" applyFill="1" applyBorder="1" applyAlignment="1">
      <alignment horizontal="center"/>
    </xf>
    <xf numFmtId="0" fontId="5" fillId="7" borderId="50" xfId="0" applyFont="1" applyFill="1" applyBorder="1" applyAlignment="1">
      <alignment horizontal="center"/>
    </xf>
    <xf numFmtId="0" fontId="5" fillId="7" borderId="51" xfId="0" applyFont="1" applyFill="1" applyBorder="1" applyAlignment="1">
      <alignment horizontal="center"/>
    </xf>
    <xf numFmtId="0" fontId="5" fillId="4" borderId="8" xfId="0" applyFont="1" applyFill="1" applyBorder="1" applyAlignment="1">
      <alignment horizontal="center"/>
    </xf>
    <xf numFmtId="0" fontId="5" fillId="4" borderId="10" xfId="0" applyFont="1" applyFill="1" applyBorder="1"/>
    <xf numFmtId="0" fontId="5" fillId="4" borderId="8" xfId="0" applyFont="1" applyFill="1" applyBorder="1" applyAlignment="1">
      <alignment vertical="top"/>
    </xf>
    <xf numFmtId="0" fontId="8" fillId="4" borderId="3" xfId="0" applyFont="1" applyFill="1" applyBorder="1" applyAlignment="1">
      <alignment horizontal="center" vertical="top"/>
    </xf>
    <xf numFmtId="0" fontId="9" fillId="4" borderId="10" xfId="0" applyFont="1" applyFill="1" applyBorder="1"/>
    <xf numFmtId="0" fontId="8" fillId="4" borderId="6" xfId="0" applyFont="1" applyFill="1" applyBorder="1"/>
    <xf numFmtId="165" fontId="5" fillId="4" borderId="40" xfId="0" applyNumberFormat="1" applyFont="1" applyFill="1" applyBorder="1" applyAlignment="1">
      <alignment horizontal="center"/>
    </xf>
    <xf numFmtId="0" fontId="12" fillId="4" borderId="13" xfId="0" applyFont="1" applyFill="1" applyBorder="1"/>
    <xf numFmtId="165" fontId="5" fillId="4" borderId="36" xfId="0" applyNumberFormat="1" applyFont="1" applyFill="1" applyBorder="1" applyAlignment="1">
      <alignment horizontal="center"/>
    </xf>
    <xf numFmtId="0" fontId="8" fillId="4" borderId="7" xfId="0" applyFont="1" applyFill="1" applyBorder="1"/>
    <xf numFmtId="0" fontId="5" fillId="4" borderId="6" xfId="0" applyFont="1" applyFill="1" applyBorder="1" applyAlignment="1">
      <alignment horizontal="center"/>
    </xf>
    <xf numFmtId="165" fontId="5" fillId="4" borderId="41" xfId="0" applyNumberFormat="1" applyFont="1" applyFill="1" applyBorder="1" applyAlignment="1">
      <alignment horizontal="center"/>
    </xf>
    <xf numFmtId="0" fontId="13" fillId="4" borderId="24" xfId="0" applyFont="1" applyFill="1" applyBorder="1"/>
    <xf numFmtId="165" fontId="8" fillId="4" borderId="28" xfId="0" applyNumberFormat="1" applyFont="1" applyFill="1" applyBorder="1" applyAlignment="1">
      <alignment horizontal="center"/>
    </xf>
    <xf numFmtId="0" fontId="13" fillId="4" borderId="21" xfId="0" applyFont="1" applyFill="1" applyBorder="1"/>
    <xf numFmtId="44" fontId="8" fillId="4" borderId="22" xfId="0" applyNumberFormat="1" applyFont="1" applyFill="1" applyBorder="1"/>
    <xf numFmtId="165" fontId="8" fillId="4" borderId="39" xfId="0" applyNumberFormat="1" applyFont="1" applyFill="1" applyBorder="1" applyAlignment="1">
      <alignment horizontal="center"/>
    </xf>
    <xf numFmtId="0" fontId="8" fillId="4" borderId="4" xfId="0" applyFont="1" applyFill="1" applyBorder="1" applyAlignment="1">
      <alignment vertical="top"/>
    </xf>
    <xf numFmtId="0" fontId="8" fillId="4" borderId="8" xfId="0" applyFont="1" applyFill="1" applyBorder="1" applyAlignment="1">
      <alignment vertical="top"/>
    </xf>
    <xf numFmtId="0" fontId="8" fillId="4" borderId="8" xfId="0" applyFont="1" applyFill="1" applyBorder="1" applyAlignment="1"/>
    <xf numFmtId="0" fontId="8" fillId="4" borderId="5" xfId="0" applyFont="1" applyFill="1" applyBorder="1" applyAlignment="1"/>
    <xf numFmtId="44" fontId="8" fillId="4" borderId="5" xfId="0" applyNumberFormat="1" applyFont="1" applyFill="1" applyBorder="1" applyAlignment="1">
      <alignment horizontal="center"/>
    </xf>
    <xf numFmtId="0" fontId="8" fillId="4" borderId="10" xfId="0" applyFont="1" applyFill="1" applyBorder="1" applyAlignment="1">
      <alignment vertical="top"/>
    </xf>
    <xf numFmtId="0" fontId="5" fillId="4" borderId="6" xfId="0" applyFont="1" applyFill="1" applyBorder="1" applyAlignment="1">
      <alignment vertical="top"/>
    </xf>
    <xf numFmtId="0" fontId="8" fillId="4" borderId="40" xfId="0" applyFont="1" applyFill="1" applyBorder="1"/>
    <xf numFmtId="0" fontId="8" fillId="4" borderId="40" xfId="0" applyFont="1" applyFill="1" applyBorder="1" applyAlignment="1">
      <alignment horizontal="center"/>
    </xf>
    <xf numFmtId="0" fontId="8" fillId="4" borderId="4" xfId="0" applyFont="1" applyFill="1" applyBorder="1" applyAlignment="1"/>
    <xf numFmtId="0" fontId="5" fillId="4" borderId="13" xfId="0" applyFont="1" applyFill="1" applyBorder="1" applyAlignment="1">
      <alignment vertical="top"/>
    </xf>
    <xf numFmtId="0" fontId="5" fillId="4" borderId="7" xfId="0" applyFont="1" applyFill="1" applyBorder="1" applyAlignment="1">
      <alignment vertical="top"/>
    </xf>
    <xf numFmtId="0" fontId="8" fillId="4" borderId="36" xfId="0" applyFont="1" applyFill="1" applyBorder="1" applyAlignment="1">
      <alignment horizontal="center"/>
    </xf>
    <xf numFmtId="0" fontId="8" fillId="4" borderId="5" xfId="0" applyFont="1" applyFill="1" applyBorder="1" applyAlignment="1">
      <alignment horizontal="center"/>
    </xf>
    <xf numFmtId="0" fontId="8" fillId="4" borderId="3" xfId="0" applyFont="1" applyFill="1" applyBorder="1" applyAlignment="1"/>
    <xf numFmtId="44" fontId="8" fillId="4" borderId="3" xfId="0" applyNumberFormat="1" applyFont="1" applyFill="1" applyBorder="1" applyAlignment="1">
      <alignment horizontal="center"/>
    </xf>
    <xf numFmtId="0" fontId="5" fillId="4" borderId="10" xfId="0" applyFont="1" applyFill="1" applyBorder="1" applyAlignment="1">
      <alignment vertical="top"/>
    </xf>
    <xf numFmtId="0" fontId="8" fillId="4" borderId="24" xfId="0" applyFont="1" applyFill="1" applyBorder="1"/>
    <xf numFmtId="0" fontId="8" fillId="4" borderId="49" xfId="0" applyFont="1" applyFill="1" applyBorder="1"/>
    <xf numFmtId="0" fontId="8" fillId="4" borderId="49" xfId="0" applyFont="1" applyFill="1" applyBorder="1" applyAlignment="1">
      <alignment horizontal="center"/>
    </xf>
    <xf numFmtId="0" fontId="13" fillId="4" borderId="61" xfId="0" applyFont="1" applyFill="1" applyBorder="1" applyAlignment="1">
      <alignment horizontal="center"/>
    </xf>
    <xf numFmtId="0" fontId="8" fillId="4" borderId="61" xfId="0" applyFont="1" applyFill="1" applyBorder="1" applyAlignment="1">
      <alignment horizontal="center"/>
    </xf>
    <xf numFmtId="0" fontId="8" fillId="4" borderId="55" xfId="0" applyFont="1" applyFill="1" applyBorder="1" applyAlignment="1"/>
    <xf numFmtId="0" fontId="8" fillId="4" borderId="25" xfId="0" applyFont="1" applyFill="1" applyBorder="1" applyAlignment="1">
      <alignment horizontal="centerContinuous"/>
    </xf>
    <xf numFmtId="0" fontId="8" fillId="4" borderId="54" xfId="0" applyFont="1" applyFill="1" applyBorder="1" applyAlignment="1">
      <alignment horizontal="center"/>
    </xf>
    <xf numFmtId="2" fontId="5" fillId="4" borderId="65" xfId="0" applyNumberFormat="1" applyFont="1" applyFill="1" applyBorder="1" applyAlignment="1">
      <alignment horizontal="center"/>
    </xf>
    <xf numFmtId="2" fontId="5" fillId="4" borderId="3" xfId="0" applyNumberFormat="1" applyFont="1" applyFill="1" applyBorder="1" applyAlignment="1">
      <alignment horizontal="center"/>
    </xf>
    <xf numFmtId="2" fontId="5" fillId="4" borderId="54" xfId="0" applyNumberFormat="1" applyFont="1" applyFill="1" applyBorder="1" applyAlignment="1">
      <alignment horizontal="center"/>
    </xf>
    <xf numFmtId="0" fontId="5" fillId="4" borderId="65" xfId="0" applyFont="1" applyFill="1" applyBorder="1" applyAlignment="1">
      <alignment horizontal="center"/>
    </xf>
    <xf numFmtId="0" fontId="5" fillId="4" borderId="36" xfId="0" applyFont="1" applyFill="1" applyBorder="1" applyAlignment="1">
      <alignment horizontal="center"/>
    </xf>
    <xf numFmtId="0" fontId="5" fillId="4" borderId="61" xfId="0" applyFont="1" applyFill="1" applyBorder="1" applyAlignment="1">
      <alignment horizontal="center"/>
    </xf>
    <xf numFmtId="0" fontId="8" fillId="4" borderId="63" xfId="0" applyFont="1" applyFill="1" applyBorder="1" applyAlignment="1">
      <alignment horizontal="center"/>
    </xf>
    <xf numFmtId="0" fontId="5" fillId="4" borderId="30" xfId="0" applyFont="1" applyFill="1" applyBorder="1" applyAlignment="1">
      <alignment horizontal="center"/>
    </xf>
    <xf numFmtId="0" fontId="5" fillId="4" borderId="32" xfId="0" applyFont="1" applyFill="1" applyBorder="1" applyAlignment="1">
      <alignment horizontal="center"/>
    </xf>
    <xf numFmtId="0" fontId="5" fillId="4" borderId="34" xfId="0" applyFont="1" applyFill="1" applyBorder="1" applyAlignment="1">
      <alignment horizontal="center"/>
    </xf>
    <xf numFmtId="0" fontId="8" fillId="4" borderId="50" xfId="0" applyFont="1" applyFill="1" applyBorder="1" applyAlignment="1">
      <alignment horizontal="centerContinuous"/>
    </xf>
    <xf numFmtId="0" fontId="8" fillId="4" borderId="51" xfId="0" applyFont="1" applyFill="1" applyBorder="1" applyAlignment="1">
      <alignment horizontal="centerContinuous"/>
    </xf>
    <xf numFmtId="0" fontId="8" fillId="4" borderId="19" xfId="0" applyFont="1" applyFill="1" applyBorder="1" applyAlignment="1">
      <alignment horizontal="centerContinuous"/>
    </xf>
    <xf numFmtId="0" fontId="8" fillId="4" borderId="30" xfId="0" applyFont="1" applyFill="1" applyBorder="1" applyAlignment="1">
      <alignment horizontal="center"/>
    </xf>
    <xf numFmtId="0" fontId="8" fillId="4" borderId="58" xfId="0" applyFont="1" applyFill="1" applyBorder="1" applyAlignment="1">
      <alignment horizontal="center"/>
    </xf>
    <xf numFmtId="0" fontId="8" fillId="4" borderId="34" xfId="0" applyFont="1" applyFill="1" applyBorder="1" applyAlignment="1">
      <alignment horizontal="center"/>
    </xf>
    <xf numFmtId="2" fontId="5" fillId="4" borderId="36" xfId="0" applyNumberFormat="1" applyFont="1" applyFill="1" applyBorder="1" applyAlignment="1">
      <alignment horizontal="center"/>
    </xf>
    <xf numFmtId="1" fontId="5" fillId="4" borderId="36" xfId="0" applyNumberFormat="1" applyFont="1" applyFill="1" applyBorder="1" applyAlignment="1">
      <alignment horizontal="center"/>
    </xf>
    <xf numFmtId="1" fontId="5" fillId="4" borderId="3" xfId="0" applyNumberFormat="1" applyFont="1" applyFill="1" applyBorder="1" applyAlignment="1">
      <alignment horizontal="center"/>
    </xf>
    <xf numFmtId="0" fontId="8" fillId="4" borderId="8" xfId="0" applyNumberFormat="1" applyFont="1" applyFill="1" applyBorder="1" applyAlignment="1"/>
    <xf numFmtId="0" fontId="5" fillId="4" borderId="8" xfId="0" applyNumberFormat="1" applyFont="1" applyFill="1" applyBorder="1" applyAlignment="1"/>
    <xf numFmtId="0" fontId="5" fillId="4" borderId="6" xfId="0" applyNumberFormat="1" applyFont="1" applyFill="1" applyBorder="1" applyAlignment="1"/>
    <xf numFmtId="49" fontId="5" fillId="4" borderId="6" xfId="0" applyNumberFormat="1" applyFont="1" applyFill="1" applyBorder="1" applyAlignment="1"/>
    <xf numFmtId="49" fontId="5" fillId="4" borderId="11" xfId="0" applyNumberFormat="1" applyFont="1" applyFill="1" applyBorder="1" applyAlignment="1"/>
    <xf numFmtId="1" fontId="5" fillId="4" borderId="4" xfId="0" applyNumberFormat="1" applyFont="1" applyFill="1" applyBorder="1" applyAlignment="1"/>
    <xf numFmtId="0" fontId="8" fillId="4" borderId="4" xfId="0" applyNumberFormat="1" applyFont="1" applyFill="1" applyBorder="1" applyAlignment="1"/>
    <xf numFmtId="0" fontId="8" fillId="4" borderId="4" xfId="0" applyNumberFormat="1" applyFont="1" applyFill="1" applyBorder="1" applyAlignment="1">
      <alignment horizontal="right"/>
    </xf>
    <xf numFmtId="0" fontId="8" fillId="4" borderId="10" xfId="0" applyFont="1" applyFill="1" applyBorder="1" applyAlignment="1"/>
    <xf numFmtId="0" fontId="5" fillId="4" borderId="6" xfId="0" applyFont="1" applyFill="1" applyBorder="1" applyAlignment="1"/>
    <xf numFmtId="0" fontId="8" fillId="4" borderId="9" xfId="0" applyFont="1" applyFill="1" applyBorder="1" applyAlignment="1"/>
    <xf numFmtId="0" fontId="5" fillId="4" borderId="0" xfId="0" applyFont="1" applyFill="1" applyBorder="1" applyAlignment="1"/>
    <xf numFmtId="0" fontId="5" fillId="4" borderId="12" xfId="0" applyFont="1" applyFill="1" applyBorder="1" applyAlignment="1"/>
    <xf numFmtId="0" fontId="13" fillId="4" borderId="3" xfId="0" applyFont="1" applyFill="1" applyBorder="1" applyAlignment="1">
      <alignment horizontal="right"/>
    </xf>
    <xf numFmtId="168" fontId="5" fillId="4" borderId="3" xfId="0" applyNumberFormat="1" applyFont="1" applyFill="1" applyBorder="1" applyAlignment="1">
      <alignment horizontal="center"/>
    </xf>
    <xf numFmtId="0" fontId="5" fillId="4" borderId="40" xfId="0" applyNumberFormat="1" applyFont="1" applyFill="1" applyBorder="1" applyAlignment="1">
      <alignment vertical="center"/>
    </xf>
    <xf numFmtId="0" fontId="5" fillId="4" borderId="9" xfId="0" applyNumberFormat="1" applyFont="1" applyFill="1" applyBorder="1" applyAlignment="1">
      <alignment vertical="top"/>
    </xf>
    <xf numFmtId="0" fontId="5" fillId="4" borderId="0" xfId="0" applyNumberFormat="1" applyFont="1" applyFill="1" applyBorder="1" applyAlignment="1">
      <alignment vertical="top"/>
    </xf>
    <xf numFmtId="49" fontId="5" fillId="4" borderId="12" xfId="0" applyNumberFormat="1" applyFont="1" applyFill="1" applyBorder="1" applyAlignment="1">
      <alignment vertical="top"/>
    </xf>
    <xf numFmtId="0" fontId="5" fillId="4" borderId="12" xfId="0" applyNumberFormat="1" applyFont="1" applyFill="1" applyBorder="1" applyAlignment="1">
      <alignment vertical="top"/>
    </xf>
    <xf numFmtId="168" fontId="8" fillId="4" borderId="3" xfId="0" applyNumberFormat="1" applyFont="1" applyFill="1" applyBorder="1" applyAlignment="1">
      <alignment horizontal="right" vertical="center"/>
    </xf>
    <xf numFmtId="0" fontId="8" fillId="4" borderId="41" xfId="0" applyNumberFormat="1" applyFont="1" applyFill="1" applyBorder="1" applyAlignment="1">
      <alignment vertical="center"/>
    </xf>
    <xf numFmtId="44" fontId="8" fillId="4" borderId="8" xfId="2" applyFont="1" applyFill="1" applyBorder="1" applyAlignment="1"/>
    <xf numFmtId="37" fontId="5" fillId="4" borderId="4" xfId="2" applyNumberFormat="1" applyFont="1" applyFill="1" applyBorder="1" applyAlignment="1"/>
    <xf numFmtId="0" fontId="8" fillId="4" borderId="3" xfId="0" applyFont="1" applyFill="1" applyBorder="1" applyAlignment="1">
      <alignment horizontal="right"/>
    </xf>
    <xf numFmtId="169" fontId="5" fillId="4" borderId="5" xfId="0" applyNumberFormat="1" applyFont="1" applyFill="1" applyBorder="1" applyAlignment="1"/>
    <xf numFmtId="0" fontId="9" fillId="0" borderId="0" xfId="0" applyFont="1" applyFill="1" applyBorder="1"/>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33" fillId="0" borderId="0" xfId="0" applyFont="1" applyFill="1" applyBorder="1"/>
    <xf numFmtId="0" fontId="9" fillId="0" borderId="0" xfId="0" applyFont="1" applyFill="1" applyBorder="1" applyAlignment="1">
      <alignment horizontal="center"/>
    </xf>
    <xf numFmtId="0" fontId="1" fillId="0" borderId="0" xfId="0" applyFont="1" applyFill="1" applyBorder="1"/>
    <xf numFmtId="0" fontId="1" fillId="4" borderId="6" xfId="0" applyFont="1" applyFill="1" applyBorder="1"/>
    <xf numFmtId="0" fontId="0" fillId="3" borderId="6" xfId="0" applyFill="1" applyBorder="1" applyAlignment="1"/>
    <xf numFmtId="0" fontId="33" fillId="0" borderId="0" xfId="0" applyFont="1" applyFill="1" applyBorder="1" applyAlignment="1">
      <alignment horizontal="center"/>
    </xf>
    <xf numFmtId="0" fontId="12" fillId="0" borderId="0" xfId="0" applyFont="1" applyFill="1" applyBorder="1" applyAlignment="1">
      <alignment horizontal="center"/>
    </xf>
    <xf numFmtId="0" fontId="32" fillId="3" borderId="6" xfId="0" applyFont="1" applyFill="1" applyBorder="1"/>
    <xf numFmtId="0" fontId="32" fillId="3" borderId="11" xfId="0" applyFont="1" applyFill="1" applyBorder="1"/>
    <xf numFmtId="0" fontId="32" fillId="3" borderId="0" xfId="0" applyFont="1" applyFill="1" applyBorder="1"/>
    <xf numFmtId="0" fontId="32" fillId="3" borderId="12" xfId="0" applyFont="1" applyFill="1" applyBorder="1"/>
    <xf numFmtId="0" fontId="32" fillId="3" borderId="7" xfId="0" applyFont="1" applyFill="1" applyBorder="1"/>
    <xf numFmtId="0" fontId="32" fillId="3" borderId="14" xfId="0" applyFont="1" applyFill="1" applyBorder="1"/>
    <xf numFmtId="164" fontId="33" fillId="3" borderId="3" xfId="0" applyNumberFormat="1" applyFont="1" applyFill="1" applyBorder="1" applyAlignment="1">
      <alignment horizontal="center"/>
    </xf>
    <xf numFmtId="0" fontId="4" fillId="0" borderId="0" xfId="0" applyFont="1" applyFill="1"/>
    <xf numFmtId="0" fontId="0" fillId="0" borderId="0" xfId="0" applyBorder="1" applyAlignment="1">
      <alignment horizontal="center"/>
    </xf>
    <xf numFmtId="0" fontId="0" fillId="0" borderId="3" xfId="0" applyBorder="1"/>
    <xf numFmtId="0" fontId="1" fillId="0" borderId="0" xfId="0" applyFont="1" applyFill="1" applyBorder="1" applyAlignment="1">
      <alignment horizontal="left"/>
    </xf>
    <xf numFmtId="0" fontId="0" fillId="0" borderId="0" xfId="0" applyAlignment="1">
      <alignment horizontal="center"/>
    </xf>
    <xf numFmtId="43" fontId="5" fillId="4" borderId="25" xfId="0" applyNumberFormat="1" applyFont="1" applyFill="1" applyBorder="1" applyAlignment="1" applyProtection="1">
      <protection locked="0"/>
    </xf>
    <xf numFmtId="0" fontId="0" fillId="4" borderId="25" xfId="0" applyFill="1" applyBorder="1"/>
    <xf numFmtId="0" fontId="0" fillId="4" borderId="26" xfId="0" applyFill="1" applyBorder="1"/>
    <xf numFmtId="0" fontId="0" fillId="4" borderId="22" xfId="0" applyFill="1" applyBorder="1"/>
    <xf numFmtId="0" fontId="0" fillId="4" borderId="23" xfId="0" applyFill="1" applyBorder="1"/>
    <xf numFmtId="0" fontId="15" fillId="4" borderId="27" xfId="0" applyFont="1" applyFill="1" applyBorder="1"/>
    <xf numFmtId="43" fontId="5" fillId="4" borderId="25" xfId="0" applyNumberFormat="1" applyFont="1" applyFill="1" applyBorder="1" applyAlignment="1" applyProtection="1">
      <alignment horizontal="left"/>
      <protection locked="0"/>
    </xf>
    <xf numFmtId="43" fontId="5" fillId="0" borderId="0" xfId="0" applyNumberFormat="1" applyFont="1" applyFill="1" applyBorder="1" applyAlignment="1" applyProtection="1">
      <alignment horizontal="left"/>
      <protection locked="0"/>
    </xf>
    <xf numFmtId="0" fontId="30" fillId="4" borderId="5" xfId="0" applyFont="1" applyFill="1" applyBorder="1"/>
    <xf numFmtId="0" fontId="0" fillId="4" borderId="4" xfId="0" applyFont="1" applyFill="1" applyBorder="1"/>
    <xf numFmtId="0" fontId="0" fillId="7" borderId="8" xfId="0" applyFill="1" applyBorder="1"/>
    <xf numFmtId="0" fontId="0" fillId="7" borderId="5" xfId="0" applyFill="1" applyBorder="1"/>
    <xf numFmtId="0" fontId="1" fillId="4" borderId="13" xfId="0" applyFont="1" applyFill="1" applyBorder="1" applyAlignment="1">
      <alignment horizontal="left"/>
    </xf>
    <xf numFmtId="0" fontId="0" fillId="4" borderId="3" xfId="0" applyFill="1" applyBorder="1" applyAlignment="1">
      <alignment horizontal="center"/>
    </xf>
    <xf numFmtId="0" fontId="1" fillId="0" borderId="3" xfId="0" applyFont="1" applyBorder="1" applyAlignment="1">
      <alignment horizontal="center"/>
    </xf>
    <xf numFmtId="0" fontId="0" fillId="0" borderId="4" xfId="0" applyBorder="1" applyAlignment="1">
      <alignment horizontal="center"/>
    </xf>
    <xf numFmtId="0" fontId="0" fillId="4" borderId="4" xfId="0" applyFill="1" applyBorder="1" applyAlignment="1">
      <alignment horizontal="center"/>
    </xf>
    <xf numFmtId="0" fontId="1" fillId="4" borderId="9" xfId="0" applyFont="1" applyFill="1" applyBorder="1" applyAlignment="1">
      <alignment horizontal="left"/>
    </xf>
    <xf numFmtId="0" fontId="34" fillId="4" borderId="13" xfId="0" applyFont="1" applyFill="1" applyBorder="1" applyAlignment="1">
      <alignment horizontal="left"/>
    </xf>
    <xf numFmtId="0" fontId="1" fillId="4" borderId="13" xfId="0" applyFont="1" applyFill="1" applyBorder="1"/>
    <xf numFmtId="0" fontId="30" fillId="4" borderId="4" xfId="0" applyFont="1" applyFill="1" applyBorder="1" applyAlignment="1">
      <alignment horizontal="left"/>
    </xf>
    <xf numFmtId="0" fontId="30" fillId="0" borderId="0" xfId="0" applyFont="1" applyAlignment="1">
      <alignment horizontal="left"/>
    </xf>
    <xf numFmtId="0" fontId="32" fillId="0" borderId="0" xfId="0" applyFont="1" applyAlignment="1">
      <alignment horizontal="left"/>
    </xf>
    <xf numFmtId="0" fontId="30" fillId="4" borderId="10" xfId="0" applyFont="1" applyFill="1" applyBorder="1" applyAlignment="1">
      <alignment horizontal="left"/>
    </xf>
    <xf numFmtId="0" fontId="0" fillId="4" borderId="11" xfId="0" applyFill="1" applyBorder="1" applyAlignment="1">
      <alignment horizontal="center"/>
    </xf>
    <xf numFmtId="0" fontId="33" fillId="4" borderId="4" xfId="0" applyFont="1" applyFill="1" applyBorder="1" applyAlignment="1">
      <alignment horizontal="left"/>
    </xf>
    <xf numFmtId="0" fontId="34" fillId="4" borderId="4" xfId="0" applyFont="1" applyFill="1" applyBorder="1" applyAlignment="1">
      <alignment horizontal="left"/>
    </xf>
    <xf numFmtId="0" fontId="1" fillId="4" borderId="40" xfId="0" applyFont="1" applyFill="1" applyBorder="1"/>
    <xf numFmtId="0" fontId="30" fillId="0" borderId="0" xfId="0" applyFont="1"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5" fillId="4" borderId="4" xfId="0" applyFont="1" applyFill="1" applyBorder="1" applyAlignment="1">
      <alignment vertical="center" wrapText="1"/>
    </xf>
    <xf numFmtId="0" fontId="23" fillId="0" borderId="0" xfId="0" applyFont="1" applyFill="1" applyBorder="1"/>
    <xf numFmtId="0" fontId="0" fillId="0" borderId="0" xfId="0" applyFill="1" applyBorder="1" applyAlignment="1">
      <alignment horizontal="center"/>
    </xf>
    <xf numFmtId="0" fontId="36" fillId="0" borderId="0" xfId="0" applyFont="1" applyFill="1" applyBorder="1"/>
    <xf numFmtId="168" fontId="5" fillId="4" borderId="22" xfId="0" applyNumberFormat="1" applyFont="1" applyFill="1" applyBorder="1" applyAlignment="1" applyProtection="1">
      <alignment horizontal="left"/>
      <protection locked="0"/>
    </xf>
    <xf numFmtId="43" fontId="5" fillId="4" borderId="18" xfId="0" applyNumberFormat="1" applyFont="1" applyFill="1" applyBorder="1" applyAlignment="1" applyProtection="1">
      <alignment horizontal="left"/>
      <protection locked="0"/>
    </xf>
    <xf numFmtId="0" fontId="0" fillId="4" borderId="19" xfId="0" applyFill="1" applyBorder="1"/>
    <xf numFmtId="0" fontId="0" fillId="4" borderId="20" xfId="0" applyFill="1" applyBorder="1"/>
    <xf numFmtId="43" fontId="5" fillId="4" borderId="66" xfId="0" applyNumberFormat="1" applyFont="1" applyFill="1" applyBorder="1" applyAlignment="1" applyProtection="1">
      <alignment horizontal="left"/>
      <protection locked="0"/>
    </xf>
    <xf numFmtId="43" fontId="5" fillId="4" borderId="8" xfId="0" applyNumberFormat="1" applyFont="1" applyFill="1" applyBorder="1" applyAlignment="1" applyProtection="1">
      <protection locked="0"/>
    </xf>
    <xf numFmtId="0" fontId="0" fillId="4" borderId="38" xfId="0" applyFill="1" applyBorder="1"/>
    <xf numFmtId="0" fontId="36" fillId="3" borderId="10" xfId="0" applyFont="1" applyFill="1" applyBorder="1"/>
    <xf numFmtId="0" fontId="1" fillId="3" borderId="6" xfId="0" applyFont="1" applyFill="1" applyBorder="1"/>
    <xf numFmtId="0" fontId="0" fillId="3" borderId="6" xfId="0" applyFill="1" applyBorder="1" applyAlignment="1">
      <alignment horizontal="center"/>
    </xf>
    <xf numFmtId="0" fontId="36" fillId="3" borderId="9" xfId="0" applyFont="1" applyFill="1" applyBorder="1"/>
    <xf numFmtId="0" fontId="1" fillId="3" borderId="0" xfId="0" applyFont="1" applyFill="1" applyBorder="1"/>
    <xf numFmtId="0" fontId="0" fillId="3" borderId="0" xfId="0" applyFill="1" applyBorder="1" applyAlignment="1">
      <alignment horizontal="center"/>
    </xf>
    <xf numFmtId="0" fontId="36" fillId="3" borderId="13" xfId="0" applyFont="1" applyFill="1" applyBorder="1"/>
    <xf numFmtId="0" fontId="1" fillId="3" borderId="7" xfId="0" applyFont="1" applyFill="1" applyBorder="1"/>
    <xf numFmtId="0" fontId="0" fillId="3" borderId="7" xfId="0" applyFill="1" applyBorder="1" applyAlignment="1">
      <alignment horizontal="center"/>
    </xf>
    <xf numFmtId="0" fontId="10" fillId="3" borderId="10" xfId="0" applyFont="1" applyFill="1" applyBorder="1"/>
    <xf numFmtId="0" fontId="9" fillId="3" borderId="6" xfId="0" applyFont="1" applyFill="1" applyBorder="1"/>
    <xf numFmtId="0" fontId="15" fillId="4" borderId="4" xfId="0" applyFont="1" applyFill="1" applyBorder="1" applyAlignment="1">
      <alignment horizontal="left"/>
    </xf>
    <xf numFmtId="0" fontId="8" fillId="4" borderId="8" xfId="0" applyFont="1" applyFill="1" applyBorder="1" applyAlignment="1">
      <alignment horizontal="center"/>
    </xf>
    <xf numFmtId="0" fontId="8" fillId="4" borderId="8" xfId="0" applyFont="1" applyFill="1" applyBorder="1"/>
    <xf numFmtId="0" fontId="8" fillId="4" borderId="5" xfId="0" applyFont="1" applyFill="1" applyBorder="1"/>
    <xf numFmtId="0" fontId="5" fillId="11" borderId="0" xfId="0" applyFont="1" applyFill="1" applyAlignment="1">
      <alignment horizontal="left"/>
    </xf>
    <xf numFmtId="0" fontId="5" fillId="11" borderId="0" xfId="0" applyFont="1" applyFill="1" applyAlignment="1">
      <alignment horizontal="center"/>
    </xf>
    <xf numFmtId="0" fontId="12" fillId="11" borderId="0" xfId="0" applyFont="1" applyFill="1" applyAlignment="1">
      <alignment horizontal="center" wrapText="1"/>
    </xf>
    <xf numFmtId="3" fontId="5" fillId="11" borderId="0" xfId="0" applyNumberFormat="1" applyFont="1" applyFill="1" applyAlignment="1">
      <alignment horizontal="center"/>
    </xf>
    <xf numFmtId="0" fontId="0" fillId="4" borderId="4" xfId="0" applyFont="1" applyFill="1" applyBorder="1" applyAlignment="1">
      <alignment horizontal="right"/>
    </xf>
    <xf numFmtId="0" fontId="1" fillId="4" borderId="8" xfId="0" applyFont="1" applyFill="1" applyBorder="1" applyAlignment="1">
      <alignment horizontal="right"/>
    </xf>
    <xf numFmtId="0" fontId="5" fillId="4" borderId="62" xfId="0" applyFont="1" applyFill="1" applyBorder="1" applyAlignment="1">
      <alignment horizontal="center"/>
    </xf>
    <xf numFmtId="0" fontId="5" fillId="4" borderId="52" xfId="0" applyFont="1" applyFill="1" applyBorder="1" applyAlignment="1">
      <alignment horizontal="center"/>
    </xf>
    <xf numFmtId="0" fontId="5" fillId="4" borderId="64" xfId="0" applyFont="1" applyFill="1" applyBorder="1" applyAlignment="1">
      <alignment horizontal="center"/>
    </xf>
    <xf numFmtId="0" fontId="5" fillId="4" borderId="53" xfId="0" applyFont="1" applyFill="1" applyBorder="1" applyAlignment="1">
      <alignment horizontal="center"/>
    </xf>
    <xf numFmtId="0" fontId="30" fillId="12" borderId="4" xfId="0" applyFont="1" applyFill="1" applyBorder="1"/>
    <xf numFmtId="0" fontId="30" fillId="12" borderId="8" xfId="0" applyFont="1" applyFill="1" applyBorder="1"/>
    <xf numFmtId="0" fontId="30" fillId="12" borderId="8" xfId="0" applyFont="1" applyFill="1" applyBorder="1" applyAlignment="1">
      <alignment horizontal="center"/>
    </xf>
    <xf numFmtId="0" fontId="30" fillId="12" borderId="5" xfId="0" applyFont="1" applyFill="1" applyBorder="1"/>
    <xf numFmtId="0" fontId="30" fillId="2" borderId="4" xfId="0" applyFont="1" applyFill="1" applyBorder="1"/>
    <xf numFmtId="0" fontId="30" fillId="2" borderId="8" xfId="0" applyFont="1" applyFill="1" applyBorder="1"/>
    <xf numFmtId="0" fontId="30" fillId="2" borderId="8" xfId="0" applyFont="1" applyFill="1" applyBorder="1" applyAlignment="1">
      <alignment horizontal="center"/>
    </xf>
    <xf numFmtId="0" fontId="30" fillId="2" borderId="5" xfId="0" applyFont="1" applyFill="1" applyBorder="1"/>
    <xf numFmtId="7" fontId="22" fillId="4" borderId="27" xfId="0" applyNumberFormat="1" applyFont="1" applyFill="1" applyBorder="1" applyAlignment="1">
      <alignment horizontal="center"/>
    </xf>
    <xf numFmtId="39" fontId="22" fillId="4" borderId="28" xfId="0" applyNumberFormat="1" applyFont="1" applyFill="1" applyBorder="1" applyAlignment="1">
      <alignment horizontal="center"/>
    </xf>
    <xf numFmtId="0" fontId="8" fillId="4" borderId="15" xfId="0" applyFont="1" applyFill="1" applyBorder="1"/>
    <xf numFmtId="0" fontId="31" fillId="4" borderId="15" xfId="0" applyFont="1" applyFill="1" applyBorder="1"/>
    <xf numFmtId="0" fontId="0" fillId="4" borderId="16" xfId="0" applyFill="1" applyBorder="1"/>
    <xf numFmtId="0" fontId="0" fillId="4" borderId="17" xfId="0" applyFill="1" applyBorder="1"/>
    <xf numFmtId="0" fontId="1" fillId="4" borderId="3" xfId="0" applyFont="1" applyFill="1" applyBorder="1" applyAlignment="1">
      <alignment horizontal="right"/>
    </xf>
    <xf numFmtId="0" fontId="0" fillId="4" borderId="10" xfId="0" applyFill="1" applyBorder="1"/>
    <xf numFmtId="0" fontId="30" fillId="4" borderId="6" xfId="0" applyFont="1" applyFill="1" applyBorder="1" applyAlignment="1">
      <alignment horizontal="center"/>
    </xf>
    <xf numFmtId="165" fontId="30" fillId="4" borderId="11" xfId="0" applyNumberFormat="1" applyFont="1" applyFill="1" applyBorder="1" applyAlignment="1">
      <alignment horizontal="center"/>
    </xf>
    <xf numFmtId="0" fontId="0" fillId="4" borderId="9" xfId="0" applyFill="1" applyBorder="1"/>
    <xf numFmtId="0" fontId="5" fillId="4" borderId="11" xfId="0" applyFont="1" applyFill="1" applyBorder="1"/>
    <xf numFmtId="0" fontId="5" fillId="4" borderId="6" xfId="0" applyFont="1" applyFill="1" applyBorder="1" applyAlignment="1">
      <alignment vertical="top" wrapText="1"/>
    </xf>
    <xf numFmtId="0" fontId="5" fillId="4" borderId="11" xfId="0" applyFont="1" applyFill="1" applyBorder="1" applyAlignment="1">
      <alignment vertical="top" wrapText="1"/>
    </xf>
    <xf numFmtId="165" fontId="5" fillId="4" borderId="11" xfId="0" applyNumberFormat="1" applyFont="1" applyFill="1" applyBorder="1"/>
    <xf numFmtId="0" fontId="10" fillId="4" borderId="4" xfId="0" applyFont="1" applyFill="1" applyBorder="1"/>
    <xf numFmtId="0" fontId="10" fillId="4" borderId="9" xfId="0" applyFont="1" applyFill="1" applyBorder="1"/>
    <xf numFmtId="0" fontId="10" fillId="4" borderId="0" xfId="0" applyFont="1" applyFill="1" applyBorder="1"/>
    <xf numFmtId="0" fontId="10" fillId="4" borderId="0" xfId="0" applyFont="1" applyFill="1" applyBorder="1" applyAlignment="1">
      <alignment vertical="top"/>
    </xf>
    <xf numFmtId="0" fontId="5" fillId="4" borderId="9" xfId="0" applyFont="1" applyFill="1" applyBorder="1" applyAlignment="1">
      <alignment vertical="top" wrapText="1"/>
    </xf>
    <xf numFmtId="0" fontId="5" fillId="4" borderId="0" xfId="0" applyFont="1" applyFill="1" applyBorder="1" applyAlignment="1">
      <alignment vertical="top" wrapText="1"/>
    </xf>
    <xf numFmtId="0" fontId="5" fillId="4" borderId="12" xfId="0" applyFont="1" applyFill="1" applyBorder="1" applyAlignment="1">
      <alignment vertical="top" wrapText="1"/>
    </xf>
    <xf numFmtId="0" fontId="5" fillId="4" borderId="40" xfId="0" applyFont="1" applyFill="1" applyBorder="1" applyAlignment="1">
      <alignment horizontal="center"/>
    </xf>
    <xf numFmtId="0" fontId="10" fillId="4" borderId="10" xfId="0" applyFont="1" applyFill="1" applyBorder="1" applyAlignment="1">
      <alignment vertical="top"/>
    </xf>
    <xf numFmtId="0" fontId="10" fillId="4" borderId="13" xfId="0" applyFont="1" applyFill="1" applyBorder="1"/>
    <xf numFmtId="0" fontId="5" fillId="4" borderId="7" xfId="0" applyFont="1" applyFill="1" applyBorder="1" applyAlignment="1">
      <alignment horizontal="center"/>
    </xf>
    <xf numFmtId="165" fontId="5" fillId="4" borderId="14" xfId="0" applyNumberFormat="1" applyFont="1" applyFill="1" applyBorder="1"/>
    <xf numFmtId="0" fontId="10" fillId="4" borderId="4" xfId="0" applyFont="1" applyFill="1" applyBorder="1" applyAlignment="1">
      <alignment vertical="top"/>
    </xf>
    <xf numFmtId="1" fontId="5" fillId="4" borderId="3" xfId="0" applyNumberFormat="1" applyFont="1" applyFill="1" applyBorder="1" applyAlignment="1">
      <alignment horizontal="center" vertical="top" wrapText="1"/>
    </xf>
    <xf numFmtId="0" fontId="5" fillId="4" borderId="4" xfId="0" applyFont="1" applyFill="1" applyBorder="1" applyAlignment="1">
      <alignment vertical="top"/>
    </xf>
    <xf numFmtId="0" fontId="5" fillId="4" borderId="5" xfId="0" applyFont="1" applyFill="1" applyBorder="1" applyAlignment="1">
      <alignment vertical="top" wrapText="1"/>
    </xf>
    <xf numFmtId="0" fontId="5" fillId="4" borderId="12" xfId="0" applyFont="1" applyFill="1" applyBorder="1" applyAlignment="1">
      <alignment horizontal="center" vertical="top"/>
    </xf>
    <xf numFmtId="0" fontId="5" fillId="4" borderId="14" xfId="0" applyFont="1" applyFill="1" applyBorder="1" applyAlignment="1">
      <alignment vertical="top" wrapText="1"/>
    </xf>
    <xf numFmtId="0" fontId="5" fillId="4" borderId="3" xfId="0" applyFont="1" applyFill="1" applyBorder="1" applyAlignment="1">
      <alignment horizontal="center" vertical="top"/>
    </xf>
    <xf numFmtId="0" fontId="5" fillId="4" borderId="8" xfId="0" applyFont="1" applyFill="1" applyBorder="1" applyAlignment="1">
      <alignment vertical="top" wrapText="1"/>
    </xf>
    <xf numFmtId="0" fontId="10" fillId="4" borderId="9" xfId="0" applyFont="1" applyFill="1" applyBorder="1" applyAlignment="1">
      <alignment vertical="top"/>
    </xf>
    <xf numFmtId="165" fontId="8" fillId="4" borderId="12" xfId="0" applyNumberFormat="1" applyFont="1" applyFill="1" applyBorder="1" applyAlignment="1">
      <alignment horizontal="center"/>
    </xf>
    <xf numFmtId="0" fontId="10" fillId="4" borderId="13" xfId="0" applyFont="1" applyFill="1" applyBorder="1" applyAlignment="1">
      <alignment vertical="top"/>
    </xf>
    <xf numFmtId="0" fontId="8" fillId="4" borderId="7" xfId="0" applyFont="1" applyFill="1" applyBorder="1" applyAlignment="1">
      <alignment horizontal="center"/>
    </xf>
    <xf numFmtId="165" fontId="8" fillId="4" borderId="14" xfId="0" applyNumberFormat="1" applyFont="1" applyFill="1" applyBorder="1" applyAlignment="1">
      <alignment horizontal="center"/>
    </xf>
    <xf numFmtId="0" fontId="26" fillId="4" borderId="9" xfId="0" applyFont="1" applyFill="1" applyBorder="1" applyAlignment="1">
      <alignment vertical="top"/>
    </xf>
    <xf numFmtId="0" fontId="26" fillId="4" borderId="0" xfId="0" applyFont="1" applyFill="1" applyBorder="1" applyAlignment="1">
      <alignment vertical="top" wrapText="1"/>
    </xf>
    <xf numFmtId="0" fontId="26" fillId="4" borderId="41" xfId="0" applyFont="1" applyFill="1" applyBorder="1" applyAlignment="1">
      <alignment vertical="top" wrapText="1"/>
    </xf>
    <xf numFmtId="0" fontId="5" fillId="4" borderId="9" xfId="0" applyFont="1" applyFill="1" applyBorder="1" applyAlignment="1"/>
    <xf numFmtId="0" fontId="5" fillId="4" borderId="0" xfId="0" applyFont="1" applyFill="1" applyBorder="1" applyAlignment="1">
      <alignment wrapText="1"/>
    </xf>
    <xf numFmtId="0" fontId="5" fillId="4" borderId="9" xfId="0" applyFont="1" applyFill="1" applyBorder="1" applyAlignment="1">
      <alignment wrapText="1"/>
    </xf>
    <xf numFmtId="0" fontId="5" fillId="4" borderId="3" xfId="0" applyFont="1" applyFill="1" applyBorder="1" applyAlignment="1">
      <alignment vertical="center" wrapText="1"/>
    </xf>
    <xf numFmtId="0" fontId="5" fillId="3" borderId="53" xfId="0" applyFont="1" applyFill="1" applyBorder="1" applyAlignment="1"/>
    <xf numFmtId="0" fontId="5" fillId="4" borderId="7" xfId="0" applyFont="1" applyFill="1" applyBorder="1" applyAlignment="1"/>
    <xf numFmtId="0" fontId="5" fillId="4" borderId="40" xfId="0" applyFont="1" applyFill="1" applyBorder="1" applyAlignment="1">
      <alignment horizontal="right"/>
    </xf>
    <xf numFmtId="0" fontId="5" fillId="4" borderId="41" xfId="0" applyFont="1" applyFill="1" applyBorder="1" applyAlignment="1">
      <alignment horizontal="right"/>
    </xf>
    <xf numFmtId="0" fontId="5" fillId="4" borderId="36" xfId="0" applyFont="1" applyFill="1" applyBorder="1" applyAlignment="1">
      <alignment horizontal="right"/>
    </xf>
    <xf numFmtId="1" fontId="5" fillId="4" borderId="4" xfId="0" applyNumberFormat="1" applyFont="1" applyFill="1" applyBorder="1"/>
    <xf numFmtId="1" fontId="5" fillId="4" borderId="8" xfId="0" applyNumberFormat="1" applyFont="1" applyFill="1" applyBorder="1"/>
    <xf numFmtId="0" fontId="8" fillId="3" borderId="4" xfId="0" applyFont="1" applyFill="1" applyBorder="1" applyAlignment="1">
      <alignment horizontal="center"/>
    </xf>
    <xf numFmtId="0" fontId="6" fillId="4" borderId="4" xfId="0" applyFont="1" applyFill="1" applyBorder="1" applyAlignment="1">
      <alignment horizontal="centerContinuous"/>
    </xf>
    <xf numFmtId="0" fontId="5" fillId="4" borderId="8" xfId="0" applyFont="1" applyFill="1" applyBorder="1" applyAlignment="1">
      <alignment horizontal="centerContinuous"/>
    </xf>
    <xf numFmtId="0" fontId="5" fillId="4" borderId="5" xfId="0" applyFont="1" applyFill="1" applyBorder="1" applyAlignment="1">
      <alignment horizontal="centerContinuous"/>
    </xf>
    <xf numFmtId="0" fontId="32" fillId="4" borderId="10" xfId="0" applyFont="1" applyFill="1" applyBorder="1"/>
    <xf numFmtId="0" fontId="32" fillId="4" borderId="6" xfId="0" applyFont="1" applyFill="1" applyBorder="1"/>
    <xf numFmtId="0" fontId="32" fillId="4" borderId="11" xfId="0" applyFont="1" applyFill="1" applyBorder="1"/>
    <xf numFmtId="0" fontId="32" fillId="4" borderId="9" xfId="0" applyFont="1" applyFill="1" applyBorder="1"/>
    <xf numFmtId="0" fontId="32" fillId="4" borderId="0" xfId="0" applyFont="1" applyFill="1" applyBorder="1"/>
    <xf numFmtId="0" fontId="32" fillId="4" borderId="12" xfId="0" applyFont="1" applyFill="1" applyBorder="1"/>
    <xf numFmtId="0" fontId="32" fillId="4" borderId="13" xfId="0" applyFont="1" applyFill="1" applyBorder="1"/>
    <xf numFmtId="0" fontId="32" fillId="4" borderId="7" xfId="0" applyFont="1" applyFill="1" applyBorder="1"/>
    <xf numFmtId="0" fontId="32" fillId="4" borderId="14" xfId="0" applyFont="1" applyFill="1" applyBorder="1"/>
    <xf numFmtId="0" fontId="1" fillId="4" borderId="14" xfId="0" applyFont="1" applyFill="1" applyBorder="1" applyAlignment="1">
      <alignment horizontal="center"/>
    </xf>
    <xf numFmtId="0" fontId="34" fillId="4" borderId="14" xfId="0" applyFont="1" applyFill="1" applyBorder="1" applyAlignment="1">
      <alignment horizontal="center"/>
    </xf>
    <xf numFmtId="0" fontId="30" fillId="4" borderId="3" xfId="0" applyFont="1" applyFill="1" applyBorder="1"/>
    <xf numFmtId="0" fontId="9" fillId="4" borderId="3" xfId="0" applyFont="1" applyFill="1" applyBorder="1" applyAlignment="1">
      <alignment vertical="center" wrapText="1"/>
    </xf>
    <xf numFmtId="0" fontId="5" fillId="4" borderId="5" xfId="0" applyFont="1" applyFill="1" applyBorder="1" applyAlignment="1">
      <alignment vertical="center"/>
    </xf>
    <xf numFmtId="0" fontId="5" fillId="4" borderId="10" xfId="0" applyFont="1" applyFill="1" applyBorder="1" applyAlignment="1">
      <alignment vertical="center"/>
    </xf>
    <xf numFmtId="0" fontId="5" fillId="4" borderId="6" xfId="0" applyFont="1" applyFill="1" applyBorder="1" applyAlignment="1">
      <alignment vertical="center"/>
    </xf>
    <xf numFmtId="0" fontId="5" fillId="4" borderId="36" xfId="0" applyFont="1" applyFill="1" applyBorder="1" applyAlignment="1">
      <alignment vertical="center" wrapText="1"/>
    </xf>
    <xf numFmtId="0" fontId="5" fillId="4" borderId="7" xfId="0" applyFont="1" applyFill="1" applyBorder="1" applyAlignment="1">
      <alignment vertical="center"/>
    </xf>
    <xf numFmtId="0" fontId="8" fillId="4" borderId="3" xfId="0" applyFont="1" applyFill="1" applyBorder="1" applyAlignment="1">
      <alignment horizontal="right" vertical="center" wrapText="1"/>
    </xf>
    <xf numFmtId="0" fontId="5" fillId="4" borderId="0" xfId="0" applyFont="1" applyFill="1" applyBorder="1" applyAlignment="1">
      <alignment vertical="center"/>
    </xf>
    <xf numFmtId="0" fontId="5" fillId="4" borderId="14" xfId="0" applyFont="1" applyFill="1" applyBorder="1" applyAlignment="1">
      <alignment vertical="center"/>
    </xf>
    <xf numFmtId="0" fontId="5" fillId="4" borderId="5" xfId="0" applyFont="1" applyFill="1" applyBorder="1" applyAlignment="1"/>
    <xf numFmtId="0" fontId="14" fillId="4" borderId="3" xfId="0" applyFont="1" applyFill="1" applyBorder="1" applyAlignment="1">
      <alignment horizontal="right"/>
    </xf>
    <xf numFmtId="0" fontId="5" fillId="4" borderId="8" xfId="0" applyFont="1" applyFill="1" applyBorder="1" applyAlignment="1"/>
    <xf numFmtId="0" fontId="14" fillId="4" borderId="4" xfId="0" applyFont="1" applyFill="1" applyBorder="1" applyAlignment="1">
      <alignment horizontal="right"/>
    </xf>
    <xf numFmtId="0" fontId="8" fillId="4" borderId="40" xfId="0" applyFont="1" applyFill="1" applyBorder="1" applyAlignment="1">
      <alignment horizontal="right"/>
    </xf>
    <xf numFmtId="0" fontId="5" fillId="4" borderId="40" xfId="0" applyFont="1" applyFill="1" applyBorder="1" applyAlignment="1"/>
    <xf numFmtId="0" fontId="5" fillId="4" borderId="3" xfId="0" applyFont="1" applyFill="1" applyBorder="1" applyAlignment="1"/>
    <xf numFmtId="0" fontId="14" fillId="4" borderId="3" xfId="0" applyFont="1" applyFill="1" applyBorder="1" applyAlignment="1">
      <alignment horizontal="right" vertical="center" wrapText="1"/>
    </xf>
    <xf numFmtId="1" fontId="5" fillId="4" borderId="4" xfId="0" applyNumberFormat="1" applyFont="1" applyFill="1" applyBorder="1" applyAlignment="1">
      <alignment vertical="center" wrapText="1"/>
    </xf>
    <xf numFmtId="0" fontId="8" fillId="4" borderId="5" xfId="0" applyFont="1" applyFill="1" applyBorder="1" applyAlignment="1">
      <alignment horizontal="right"/>
    </xf>
    <xf numFmtId="1" fontId="5" fillId="4" borderId="8" xfId="0" applyNumberFormat="1" applyFont="1" applyFill="1" applyBorder="1" applyAlignment="1"/>
    <xf numFmtId="0" fontId="8" fillId="4" borderId="36" xfId="0" applyFont="1" applyFill="1" applyBorder="1" applyAlignment="1">
      <alignment horizontal="right"/>
    </xf>
    <xf numFmtId="0" fontId="5" fillId="4" borderId="36" xfId="0" applyFont="1" applyFill="1" applyBorder="1" applyAlignment="1"/>
    <xf numFmtId="0" fontId="5" fillId="4" borderId="14" xfId="0" applyFont="1" applyFill="1" applyBorder="1" applyAlignment="1"/>
    <xf numFmtId="0" fontId="27" fillId="4" borderId="10" xfId="0" applyFont="1" applyFill="1" applyBorder="1" applyAlignment="1"/>
    <xf numFmtId="0" fontId="14" fillId="4" borderId="6" xfId="0" applyFont="1" applyFill="1" applyBorder="1" applyAlignment="1"/>
    <xf numFmtId="0" fontId="14" fillId="4" borderId="11" xfId="0" applyFont="1" applyFill="1" applyBorder="1" applyAlignment="1"/>
    <xf numFmtId="165" fontId="5" fillId="4" borderId="12" xfId="0" applyNumberFormat="1" applyFont="1" applyFill="1" applyBorder="1"/>
    <xf numFmtId="0" fontId="27" fillId="4" borderId="13" xfId="0" applyFont="1" applyFill="1" applyBorder="1" applyAlignment="1"/>
    <xf numFmtId="0" fontId="14" fillId="4" borderId="7" xfId="0" applyFont="1" applyFill="1" applyBorder="1" applyAlignment="1"/>
    <xf numFmtId="0" fontId="14" fillId="4" borderId="14" xfId="0" applyFont="1" applyFill="1" applyBorder="1" applyAlignment="1"/>
    <xf numFmtId="165" fontId="5" fillId="4" borderId="5" xfId="0" applyNumberFormat="1" applyFont="1" applyFill="1" applyBorder="1"/>
    <xf numFmtId="0" fontId="6" fillId="4" borderId="15" xfId="0" applyFont="1" applyFill="1" applyBorder="1"/>
    <xf numFmtId="0" fontId="5" fillId="4" borderId="19" xfId="0" applyFont="1" applyFill="1" applyBorder="1" applyAlignment="1" applyProtection="1">
      <alignment horizontal="center"/>
      <protection locked="0"/>
    </xf>
    <xf numFmtId="0" fontId="5" fillId="4" borderId="19" xfId="0" applyFont="1" applyFill="1" applyBorder="1" applyAlignment="1" applyProtection="1">
      <protection locked="0"/>
    </xf>
    <xf numFmtId="0" fontId="5" fillId="4" borderId="20" xfId="0" applyFont="1" applyFill="1" applyBorder="1" applyAlignment="1" applyProtection="1">
      <protection locked="0"/>
    </xf>
    <xf numFmtId="43" fontId="5" fillId="4" borderId="38" xfId="0" applyNumberFormat="1" applyFont="1" applyFill="1" applyBorder="1" applyAlignment="1" applyProtection="1">
      <protection locked="0"/>
    </xf>
    <xf numFmtId="0" fontId="15" fillId="4" borderId="15" xfId="0" applyFont="1" applyFill="1" applyBorder="1"/>
    <xf numFmtId="0" fontId="15" fillId="4" borderId="21" xfId="0" applyFont="1" applyFill="1" applyBorder="1" applyProtection="1"/>
    <xf numFmtId="2" fontId="5" fillId="3" borderId="7" xfId="0" applyNumberFormat="1" applyFont="1" applyFill="1" applyBorder="1" applyAlignment="1" applyProtection="1">
      <alignment horizontal="center"/>
      <protection locked="0"/>
    </xf>
    <xf numFmtId="0" fontId="37" fillId="3" borderId="0" xfId="0" applyFont="1" applyFill="1" applyBorder="1"/>
    <xf numFmtId="164" fontId="37" fillId="3" borderId="0" xfId="0" applyNumberFormat="1" applyFont="1" applyFill="1" applyBorder="1" applyAlignment="1">
      <alignment horizontal="center"/>
    </xf>
    <xf numFmtId="2" fontId="37" fillId="3" borderId="0" xfId="0" applyNumberFormat="1" applyFont="1" applyFill="1" applyBorder="1"/>
    <xf numFmtId="0" fontId="12" fillId="3" borderId="0" xfId="0" applyFont="1" applyFill="1" applyBorder="1"/>
    <xf numFmtId="0" fontId="5" fillId="0" borderId="20" xfId="0" applyFont="1" applyBorder="1" applyAlignment="1" applyProtection="1">
      <alignment horizontal="center"/>
      <protection locked="0"/>
    </xf>
    <xf numFmtId="1" fontId="5" fillId="0" borderId="38" xfId="0" applyNumberFormat="1" applyFont="1" applyBorder="1" applyAlignment="1" applyProtection="1">
      <alignment horizontal="center"/>
      <protection locked="0"/>
    </xf>
    <xf numFmtId="0" fontId="5" fillId="0" borderId="46" xfId="0" applyFont="1" applyBorder="1" applyAlignment="1" applyProtection="1">
      <alignment horizontal="center"/>
      <protection locked="0"/>
    </xf>
    <xf numFmtId="0" fontId="5" fillId="0" borderId="38" xfId="0" applyFont="1" applyBorder="1" applyAlignment="1" applyProtection="1">
      <alignment horizontal="center"/>
      <protection locked="0"/>
    </xf>
    <xf numFmtId="170" fontId="5" fillId="0" borderId="20" xfId="0" applyNumberFormat="1"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3" borderId="46" xfId="0" applyFont="1" applyFill="1" applyBorder="1" applyAlignment="1" applyProtection="1">
      <alignment horizontal="center" vertical="center" wrapText="1"/>
      <protection locked="0"/>
    </xf>
    <xf numFmtId="0" fontId="5" fillId="0" borderId="35" xfId="0" applyFont="1" applyBorder="1" applyAlignment="1" applyProtection="1">
      <alignment horizontal="center"/>
      <protection locked="0"/>
    </xf>
    <xf numFmtId="0" fontId="5" fillId="0" borderId="0" xfId="0" applyFont="1" applyProtection="1">
      <protection locked="0"/>
    </xf>
    <xf numFmtId="0" fontId="0" fillId="0" borderId="0" xfId="0" applyProtection="1">
      <protection locked="0"/>
    </xf>
    <xf numFmtId="0" fontId="1" fillId="0" borderId="0" xfId="0" applyFont="1" applyProtection="1">
      <protection locked="0"/>
    </xf>
    <xf numFmtId="0" fontId="0" fillId="0" borderId="10" xfId="0" applyBorder="1" applyProtection="1">
      <protection locked="0"/>
    </xf>
    <xf numFmtId="0" fontId="0" fillId="0" borderId="6" xfId="0" applyBorder="1" applyProtection="1">
      <protection locked="0"/>
    </xf>
    <xf numFmtId="0" fontId="0" fillId="0" borderId="11" xfId="0" applyBorder="1" applyProtection="1">
      <protection locked="0"/>
    </xf>
    <xf numFmtId="0" fontId="1" fillId="0" borderId="0" xfId="0" applyFont="1" applyAlignment="1" applyProtection="1">
      <alignment textRotation="90"/>
      <protection locked="0"/>
    </xf>
    <xf numFmtId="0" fontId="0" fillId="0" borderId="9"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7" xfId="0" applyBorder="1" applyProtection="1">
      <protection locked="0"/>
    </xf>
    <xf numFmtId="0" fontId="0" fillId="0" borderId="14" xfId="0" applyBorder="1" applyProtection="1">
      <protection locked="0"/>
    </xf>
    <xf numFmtId="0" fontId="0" fillId="3" borderId="3" xfId="0" applyFill="1" applyBorder="1" applyAlignment="1" applyProtection="1">
      <alignment horizontal="center"/>
      <protection locked="0"/>
    </xf>
    <xf numFmtId="0" fontId="12" fillId="3" borderId="4" xfId="0" applyFont="1" applyFill="1" applyBorder="1" applyAlignment="1" applyProtection="1">
      <alignment horizontal="center" vertical="center" wrapText="1"/>
      <protection locked="0"/>
    </xf>
    <xf numFmtId="0" fontId="0" fillId="3" borderId="4" xfId="0" applyFill="1" applyBorder="1" applyProtection="1">
      <protection locked="0"/>
    </xf>
    <xf numFmtId="0" fontId="0" fillId="3" borderId="8" xfId="0" applyFill="1" applyBorder="1" applyProtection="1">
      <protection locked="0"/>
    </xf>
    <xf numFmtId="0" fontId="0" fillId="3" borderId="5" xfId="0" applyFill="1" applyBorder="1" applyProtection="1">
      <protection locked="0"/>
    </xf>
    <xf numFmtId="0" fontId="0" fillId="3" borderId="0" xfId="0" applyFill="1" applyBorder="1" applyProtection="1">
      <protection locked="0"/>
    </xf>
    <xf numFmtId="0" fontId="0" fillId="3" borderId="12" xfId="0" applyFill="1" applyBorder="1" applyProtection="1">
      <protection locked="0"/>
    </xf>
    <xf numFmtId="0" fontId="0" fillId="3" borderId="40" xfId="0" applyFill="1" applyBorder="1" applyAlignment="1" applyProtection="1">
      <alignment horizontal="center"/>
      <protection locked="0"/>
    </xf>
    <xf numFmtId="0" fontId="12" fillId="3" borderId="10" xfId="0" applyFont="1" applyFill="1" applyBorder="1" applyAlignment="1" applyProtection="1">
      <alignment horizontal="center" vertical="center" wrapText="1"/>
      <protection locked="0"/>
    </xf>
    <xf numFmtId="0" fontId="0" fillId="0" borderId="3" xfId="0" applyBorder="1" applyAlignment="1" applyProtection="1">
      <alignment horizontal="center"/>
      <protection locked="0"/>
    </xf>
    <xf numFmtId="0" fontId="0" fillId="0" borderId="3" xfId="0" applyBorder="1" applyAlignment="1" applyProtection="1">
      <alignment horizontal="left"/>
      <protection locked="0"/>
    </xf>
    <xf numFmtId="0" fontId="5" fillId="3" borderId="3" xfId="0" applyFont="1" applyFill="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3" borderId="4" xfId="0" applyFill="1" applyBorder="1" applyAlignment="1" applyProtection="1">
      <alignment horizontal="left"/>
      <protection locked="0"/>
    </xf>
    <xf numFmtId="0" fontId="12" fillId="3" borderId="8" xfId="0" applyFont="1" applyFill="1" applyBorder="1" applyAlignment="1" applyProtection="1">
      <alignment vertical="center" wrapText="1"/>
      <protection locked="0"/>
    </xf>
    <xf numFmtId="10" fontId="12" fillId="3" borderId="4" xfId="0" applyNumberFormat="1" applyFont="1" applyFill="1" applyBorder="1" applyAlignment="1" applyProtection="1">
      <alignment vertical="center" wrapText="1"/>
      <protection locked="0"/>
    </xf>
    <xf numFmtId="0" fontId="0" fillId="3" borderId="7" xfId="0" applyFill="1" applyBorder="1" applyProtection="1">
      <protection locked="0"/>
    </xf>
    <xf numFmtId="0" fontId="0" fillId="3" borderId="14" xfId="0" applyFill="1" applyBorder="1" applyProtection="1">
      <protection locked="0"/>
    </xf>
    <xf numFmtId="0" fontId="5" fillId="3" borderId="4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protection locked="0"/>
    </xf>
    <xf numFmtId="2" fontId="5" fillId="3" borderId="3"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protection locked="0"/>
    </xf>
    <xf numFmtId="0" fontId="5" fillId="3" borderId="36" xfId="0" applyFont="1" applyFill="1" applyBorder="1" applyAlignment="1" applyProtection="1">
      <alignment horizontal="center" vertical="center" wrapText="1"/>
      <protection locked="0"/>
    </xf>
    <xf numFmtId="0" fontId="5" fillId="3" borderId="4" xfId="0"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0" fontId="0" fillId="3" borderId="0" xfId="0" applyFill="1" applyBorder="1" applyAlignment="1" applyProtection="1">
      <protection locked="0"/>
    </xf>
    <xf numFmtId="0" fontId="0" fillId="3" borderId="12" xfId="0" applyFill="1" applyBorder="1" applyAlignment="1" applyProtection="1">
      <protection locked="0"/>
    </xf>
    <xf numFmtId="0" fontId="0" fillId="3" borderId="0" xfId="0" applyFill="1" applyProtection="1">
      <protection locked="0"/>
    </xf>
    <xf numFmtId="0" fontId="5" fillId="3" borderId="3" xfId="0" applyFont="1" applyFill="1" applyBorder="1" applyAlignment="1" applyProtection="1">
      <alignment vertical="center" wrapText="1"/>
      <protection locked="0"/>
    </xf>
    <xf numFmtId="0" fontId="5" fillId="3" borderId="36" xfId="0" applyFont="1" applyFill="1" applyBorder="1" applyAlignment="1" applyProtection="1">
      <alignment vertical="center" wrapText="1"/>
      <protection locked="0"/>
    </xf>
    <xf numFmtId="0" fontId="5" fillId="3" borderId="13" xfId="0" applyFont="1" applyFill="1" applyBorder="1" applyAlignment="1" applyProtection="1">
      <alignment vertical="center"/>
      <protection locked="0"/>
    </xf>
    <xf numFmtId="0" fontId="0" fillId="3" borderId="7" xfId="0" applyFill="1" applyBorder="1" applyAlignment="1" applyProtection="1">
      <protection locked="0"/>
    </xf>
    <xf numFmtId="0" fontId="8"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0" fillId="3" borderId="14" xfId="0" applyFill="1" applyBorder="1" applyAlignment="1" applyProtection="1">
      <protection locked="0"/>
    </xf>
    <xf numFmtId="0" fontId="1" fillId="3" borderId="3" xfId="0" applyFont="1" applyFill="1" applyBorder="1" applyAlignment="1" applyProtection="1">
      <alignment horizontal="center"/>
      <protection locked="0"/>
    </xf>
    <xf numFmtId="10" fontId="0" fillId="3" borderId="3" xfId="0" applyNumberFormat="1" applyFill="1" applyBorder="1" applyAlignment="1" applyProtection="1">
      <alignment horizontal="center"/>
      <protection locked="0"/>
    </xf>
    <xf numFmtId="0" fontId="0" fillId="3" borderId="10" xfId="0" applyFill="1" applyBorder="1" applyProtection="1">
      <protection locked="0"/>
    </xf>
    <xf numFmtId="0" fontId="0" fillId="3" borderId="6" xfId="0" applyFill="1" applyBorder="1" applyProtection="1">
      <protection locked="0"/>
    </xf>
    <xf numFmtId="0" fontId="0" fillId="3" borderId="11" xfId="0" applyFill="1" applyBorder="1" applyProtection="1">
      <protection locked="0"/>
    </xf>
    <xf numFmtId="0" fontId="0" fillId="3" borderId="13" xfId="0" applyFill="1" applyBorder="1" applyProtection="1">
      <protection locked="0"/>
    </xf>
    <xf numFmtId="0" fontId="0" fillId="3" borderId="0" xfId="0" applyFill="1" applyBorder="1" applyAlignment="1" applyProtection="1">
      <alignment horizontal="left"/>
      <protection locked="0"/>
    </xf>
    <xf numFmtId="0" fontId="0" fillId="3" borderId="3" xfId="0" applyFill="1" applyBorder="1" applyProtection="1">
      <protection locked="0"/>
    </xf>
    <xf numFmtId="0" fontId="12" fillId="3" borderId="3" xfId="0" applyFont="1" applyFill="1" applyBorder="1" applyAlignment="1" applyProtection="1">
      <alignment horizontal="center" vertical="center" wrapText="1"/>
      <protection locked="0"/>
    </xf>
    <xf numFmtId="0" fontId="0" fillId="0" borderId="40" xfId="0" applyBorder="1" applyAlignment="1" applyProtection="1">
      <alignment horizontal="center"/>
      <protection locked="0"/>
    </xf>
    <xf numFmtId="0" fontId="12" fillId="3" borderId="40" xfId="0" applyFont="1" applyFill="1" applyBorder="1" applyAlignment="1" applyProtection="1">
      <alignment horizontal="center" vertical="center" wrapText="1"/>
      <protection locked="0"/>
    </xf>
    <xf numFmtId="0" fontId="0" fillId="0" borderId="10" xfId="0" applyBorder="1" applyAlignment="1" applyProtection="1">
      <alignment horizontal="center"/>
      <protection locked="0"/>
    </xf>
    <xf numFmtId="0" fontId="0" fillId="3" borderId="36" xfId="0" applyFill="1" applyBorder="1" applyAlignment="1" applyProtection="1">
      <alignment horizontal="center"/>
      <protection locked="0"/>
    </xf>
    <xf numFmtId="0" fontId="12" fillId="3" borderId="36"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protection locked="0"/>
    </xf>
    <xf numFmtId="10" fontId="5" fillId="3" borderId="3" xfId="0" applyNumberFormat="1" applyFont="1" applyFill="1" applyBorder="1" applyAlignment="1" applyProtection="1">
      <alignment horizontal="center"/>
      <protection locked="0"/>
    </xf>
    <xf numFmtId="0" fontId="5" fillId="0" borderId="36" xfId="0" applyFont="1" applyBorder="1" applyProtection="1">
      <protection locked="0"/>
    </xf>
    <xf numFmtId="0" fontId="5" fillId="0" borderId="3" xfId="0" applyFont="1" applyBorder="1" applyProtection="1">
      <protection locked="0"/>
    </xf>
    <xf numFmtId="10" fontId="5" fillId="0" borderId="36" xfId="0" applyNumberFormat="1" applyFont="1" applyBorder="1" applyProtection="1">
      <protection locked="0"/>
    </xf>
    <xf numFmtId="165" fontId="5" fillId="0" borderId="3" xfId="0" applyNumberFormat="1" applyFont="1" applyBorder="1" applyProtection="1">
      <protection locked="0"/>
    </xf>
    <xf numFmtId="0" fontId="5" fillId="3" borderId="36" xfId="0" applyFont="1" applyFill="1" applyBorder="1" applyProtection="1">
      <protection locked="0"/>
    </xf>
    <xf numFmtId="0" fontId="5" fillId="0" borderId="40" xfId="0" applyFont="1" applyBorder="1" applyProtection="1">
      <protection locked="0"/>
    </xf>
    <xf numFmtId="0" fontId="5" fillId="3" borderId="3" xfId="0" applyFont="1" applyFill="1" applyBorder="1" applyProtection="1">
      <protection locked="0"/>
    </xf>
    <xf numFmtId="0" fontId="5" fillId="3" borderId="4" xfId="0" applyFont="1" applyFill="1" applyBorder="1" applyProtection="1">
      <protection locked="0"/>
    </xf>
    <xf numFmtId="10" fontId="5" fillId="3" borderId="3" xfId="0" applyNumberFormat="1" applyFont="1" applyFill="1" applyBorder="1" applyProtection="1">
      <protection locked="0"/>
    </xf>
    <xf numFmtId="0" fontId="5" fillId="4" borderId="5" xfId="0" applyFont="1" applyFill="1" applyBorder="1" applyProtection="1">
      <protection locked="0"/>
    </xf>
    <xf numFmtId="0" fontId="12" fillId="3" borderId="3" xfId="0" applyFont="1" applyFill="1" applyBorder="1" applyAlignment="1" applyProtection="1">
      <alignment horizontal="center"/>
      <protection locked="0"/>
    </xf>
    <xf numFmtId="0" fontId="5" fillId="0" borderId="40" xfId="0" applyFont="1" applyBorder="1" applyAlignment="1" applyProtection="1">
      <alignment horizontal="center"/>
      <protection locked="0"/>
    </xf>
    <xf numFmtId="0" fontId="5" fillId="3" borderId="5" xfId="0" applyFont="1" applyFill="1" applyBorder="1" applyProtection="1">
      <protection locked="0"/>
    </xf>
    <xf numFmtId="0" fontId="5" fillId="3" borderId="7" xfId="0" applyFont="1" applyFill="1" applyBorder="1" applyProtection="1">
      <protection locked="0"/>
    </xf>
    <xf numFmtId="0" fontId="5" fillId="3" borderId="14" xfId="0" applyFont="1" applyFill="1" applyBorder="1" applyProtection="1">
      <protection locked="0"/>
    </xf>
    <xf numFmtId="0" fontId="5" fillId="3" borderId="9" xfId="0" applyFont="1" applyFill="1" applyBorder="1" applyProtection="1">
      <protection locked="0"/>
    </xf>
    <xf numFmtId="0" fontId="5" fillId="3" borderId="0" xfId="0" applyFont="1" applyFill="1" applyBorder="1" applyProtection="1">
      <protection locked="0"/>
    </xf>
    <xf numFmtId="0" fontId="5" fillId="3" borderId="12" xfId="0" applyFont="1" applyFill="1" applyBorder="1" applyProtection="1">
      <protection locked="0"/>
    </xf>
    <xf numFmtId="0" fontId="5" fillId="3" borderId="13" xfId="0" applyFont="1" applyFill="1" applyBorder="1" applyProtection="1">
      <protection locked="0"/>
    </xf>
    <xf numFmtId="0" fontId="5" fillId="3" borderId="40" xfId="0" applyFont="1" applyFill="1" applyBorder="1" applyProtection="1">
      <protection locked="0"/>
    </xf>
    <xf numFmtId="0" fontId="5" fillId="3" borderId="13" xfId="0" applyFont="1" applyFill="1" applyBorder="1" applyAlignment="1" applyProtection="1">
      <alignment horizontal="right"/>
      <protection locked="0"/>
    </xf>
    <xf numFmtId="0" fontId="5" fillId="3" borderId="4" xfId="0" applyFont="1" applyFill="1" applyBorder="1" applyAlignment="1" applyProtection="1">
      <alignment horizontal="left"/>
      <protection locked="0"/>
    </xf>
    <xf numFmtId="0" fontId="5" fillId="3" borderId="11" xfId="0" applyFont="1" applyFill="1" applyBorder="1" applyProtection="1">
      <protection locked="0"/>
    </xf>
    <xf numFmtId="0" fontId="5" fillId="3" borderId="10" xfId="0" applyFont="1" applyFill="1" applyBorder="1" applyAlignment="1" applyProtection="1">
      <alignment horizontal="left"/>
      <protection locked="0"/>
    </xf>
    <xf numFmtId="0" fontId="0" fillId="3" borderId="9" xfId="0" applyFill="1" applyBorder="1" applyProtection="1">
      <protection locked="0"/>
    </xf>
    <xf numFmtId="0" fontId="5" fillId="3" borderId="36" xfId="0" applyFont="1" applyFill="1" applyBorder="1" applyAlignment="1" applyProtection="1">
      <alignment horizontal="center"/>
      <protection locked="0"/>
    </xf>
    <xf numFmtId="0" fontId="5" fillId="3" borderId="41" xfId="0" applyFont="1" applyFill="1" applyBorder="1" applyAlignment="1" applyProtection="1">
      <alignment horizontal="center"/>
      <protection locked="0"/>
    </xf>
    <xf numFmtId="0" fontId="1" fillId="3" borderId="36" xfId="0" applyFont="1" applyFill="1" applyBorder="1" applyAlignment="1" applyProtection="1">
      <alignment horizontal="center"/>
      <protection locked="0"/>
    </xf>
    <xf numFmtId="1" fontId="5" fillId="3" borderId="36" xfId="0" applyNumberFormat="1" applyFont="1" applyFill="1" applyBorder="1" applyAlignment="1" applyProtection="1">
      <alignment horizontal="center" vertical="top" wrapText="1"/>
      <protection locked="0"/>
    </xf>
    <xf numFmtId="165" fontId="30" fillId="3" borderId="3" xfId="0" applyNumberFormat="1" applyFont="1" applyFill="1" applyBorder="1" applyAlignment="1" applyProtection="1">
      <alignment horizontal="center"/>
      <protection locked="0"/>
    </xf>
    <xf numFmtId="0" fontId="0" fillId="3" borderId="13" xfId="0" applyFill="1" applyBorder="1" applyAlignment="1" applyProtection="1">
      <alignment wrapText="1"/>
      <protection locked="0"/>
    </xf>
    <xf numFmtId="0" fontId="0" fillId="3" borderId="9" xfId="0" applyFill="1" applyBorder="1" applyAlignment="1" applyProtection="1">
      <alignment wrapText="1"/>
      <protection locked="0"/>
    </xf>
    <xf numFmtId="0" fontId="0" fillId="3" borderId="41" xfId="0" applyFill="1" applyBorder="1" applyAlignment="1" applyProtection="1">
      <alignment wrapText="1"/>
      <protection locked="0"/>
    </xf>
    <xf numFmtId="0" fontId="0" fillId="3" borderId="36" xfId="0" applyFill="1" applyBorder="1" applyAlignment="1" applyProtection="1">
      <alignment wrapText="1"/>
      <protection locked="0"/>
    </xf>
    <xf numFmtId="165" fontId="30" fillId="0" borderId="3" xfId="0" applyNumberFormat="1" applyFont="1" applyBorder="1" applyAlignment="1" applyProtection="1">
      <alignment horizontal="center"/>
      <protection locked="0"/>
    </xf>
    <xf numFmtId="0" fontId="5" fillId="3" borderId="3" xfId="0" applyFont="1" applyFill="1" applyBorder="1" applyAlignment="1" applyProtection="1">
      <alignment vertical="center"/>
      <protection locked="0"/>
    </xf>
    <xf numFmtId="0" fontId="5" fillId="3" borderId="36" xfId="0" applyFont="1" applyFill="1" applyBorder="1" applyAlignment="1" applyProtection="1">
      <alignment vertical="center"/>
      <protection locked="0"/>
    </xf>
    <xf numFmtId="0" fontId="5" fillId="3" borderId="0" xfId="0" applyFont="1" applyFill="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0" xfId="0" applyFont="1" applyFill="1" applyAlignment="1" applyProtection="1">
      <alignment vertical="center"/>
      <protection locked="0"/>
    </xf>
    <xf numFmtId="0" fontId="5" fillId="0" borderId="0" xfId="0" applyFont="1" applyFill="1" applyAlignment="1" applyProtection="1">
      <alignment vertical="center" wrapText="1"/>
      <protection locked="0"/>
    </xf>
    <xf numFmtId="0" fontId="5" fillId="3" borderId="40"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protection locked="0"/>
    </xf>
    <xf numFmtId="0" fontId="8" fillId="3" borderId="40"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8" fillId="3" borderId="41" xfId="0"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0" fontId="8" fillId="3" borderId="36"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165" fontId="5" fillId="3" borderId="3" xfId="0" applyNumberFormat="1" applyFont="1" applyFill="1" applyBorder="1" applyAlignment="1" applyProtection="1">
      <alignment horizontal="center"/>
      <protection locked="0"/>
    </xf>
    <xf numFmtId="0" fontId="5" fillId="3" borderId="0" xfId="0" applyFont="1" applyFill="1" applyBorder="1" applyAlignment="1" applyProtection="1">
      <alignment vertical="top" wrapText="1"/>
      <protection locked="0"/>
    </xf>
    <xf numFmtId="0" fontId="5" fillId="3" borderId="12" xfId="0" applyFont="1" applyFill="1" applyBorder="1" applyAlignment="1" applyProtection="1">
      <alignment vertical="top" wrapText="1"/>
      <protection locked="0"/>
    </xf>
    <xf numFmtId="0" fontId="5" fillId="3" borderId="13"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5" fillId="3" borderId="14" xfId="0" applyFont="1" applyFill="1" applyBorder="1" applyAlignment="1" applyProtection="1">
      <alignment vertical="top" wrapText="1"/>
      <protection locked="0"/>
    </xf>
    <xf numFmtId="0" fontId="5" fillId="3" borderId="9" xfId="0" applyFont="1" applyFill="1" applyBorder="1" applyAlignment="1" applyProtection="1">
      <alignment vertical="top" wrapText="1"/>
      <protection locked="0"/>
    </xf>
    <xf numFmtId="0" fontId="5" fillId="3" borderId="10" xfId="0" applyFont="1" applyFill="1" applyBorder="1" applyProtection="1">
      <protection locked="0"/>
    </xf>
    <xf numFmtId="0" fontId="10" fillId="3" borderId="6" xfId="0" applyFont="1" applyFill="1" applyBorder="1" applyAlignment="1" applyProtection="1">
      <alignment vertical="top"/>
      <protection locked="0"/>
    </xf>
    <xf numFmtId="0" fontId="10" fillId="3" borderId="11" xfId="0" applyFont="1" applyFill="1" applyBorder="1" applyProtection="1">
      <protection locked="0"/>
    </xf>
    <xf numFmtId="0" fontId="10" fillId="0" borderId="9" xfId="0" applyFont="1" applyFill="1" applyBorder="1" applyAlignment="1" applyProtection="1">
      <alignment vertical="top"/>
      <protection locked="0"/>
    </xf>
    <xf numFmtId="0" fontId="5" fillId="0" borderId="5" xfId="0" applyFont="1" applyFill="1" applyBorder="1" applyAlignment="1" applyProtection="1">
      <alignment vertical="center" wrapText="1"/>
      <protection locked="0"/>
    </xf>
    <xf numFmtId="165" fontId="5" fillId="3" borderId="41" xfId="0" applyNumberFormat="1" applyFont="1" applyFill="1" applyBorder="1" applyAlignment="1" applyProtection="1">
      <alignment horizontal="center"/>
      <protection locked="0"/>
    </xf>
    <xf numFmtId="165" fontId="5" fillId="3" borderId="3" xfId="0" applyNumberFormat="1" applyFont="1" applyFill="1" applyBorder="1" applyProtection="1">
      <protection locked="0"/>
    </xf>
    <xf numFmtId="0" fontId="5" fillId="3" borderId="7" xfId="0" applyFont="1" applyFill="1" applyBorder="1" applyAlignment="1" applyProtection="1">
      <protection locked="0"/>
    </xf>
    <xf numFmtId="168" fontId="5" fillId="3" borderId="3" xfId="0" applyNumberFormat="1" applyFont="1" applyFill="1" applyBorder="1" applyAlignment="1" applyProtection="1">
      <alignment horizontal="center"/>
      <protection locked="0"/>
    </xf>
    <xf numFmtId="1" fontId="5" fillId="3" borderId="36" xfId="0" applyNumberFormat="1" applyFont="1" applyFill="1" applyBorder="1" applyAlignment="1" applyProtection="1">
      <alignment horizontal="center"/>
      <protection locked="0"/>
    </xf>
    <xf numFmtId="1" fontId="5" fillId="3" borderId="3" xfId="0" applyNumberFormat="1" applyFont="1" applyFill="1" applyBorder="1" applyAlignment="1" applyProtection="1">
      <alignment horizontal="center"/>
      <protection locked="0"/>
    </xf>
    <xf numFmtId="0" fontId="5" fillId="3" borderId="65" xfId="0" applyFont="1" applyFill="1" applyBorder="1" applyAlignment="1" applyProtection="1">
      <alignment horizontal="center"/>
      <protection locked="0"/>
    </xf>
    <xf numFmtId="0" fontId="5" fillId="3" borderId="54" xfId="0" applyFont="1" applyFill="1" applyBorder="1" applyAlignment="1" applyProtection="1">
      <alignment horizontal="center"/>
      <protection locked="0"/>
    </xf>
    <xf numFmtId="2" fontId="5" fillId="3" borderId="65" xfId="0" applyNumberFormat="1" applyFont="1" applyFill="1" applyBorder="1" applyAlignment="1" applyProtection="1">
      <alignment horizontal="center"/>
      <protection locked="0"/>
    </xf>
    <xf numFmtId="2" fontId="5" fillId="3" borderId="54" xfId="0" applyNumberFormat="1" applyFont="1" applyFill="1" applyBorder="1" applyAlignment="1" applyProtection="1">
      <alignment horizontal="center"/>
      <protection locked="0"/>
    </xf>
    <xf numFmtId="0" fontId="5" fillId="3" borderId="61" xfId="0" applyFont="1" applyFill="1" applyBorder="1" applyAlignment="1" applyProtection="1">
      <alignment horizontal="center"/>
      <protection locked="0"/>
    </xf>
    <xf numFmtId="0" fontId="5" fillId="3" borderId="4" xfId="0" applyFont="1" applyFill="1" applyBorder="1" applyAlignment="1" applyProtection="1">
      <alignment wrapText="1"/>
      <protection locked="0"/>
    </xf>
    <xf numFmtId="0" fontId="5" fillId="3" borderId="8" xfId="0" applyFont="1" applyFill="1" applyBorder="1" applyAlignment="1" applyProtection="1">
      <alignment wrapText="1"/>
      <protection locked="0"/>
    </xf>
    <xf numFmtId="0" fontId="5" fillId="3" borderId="3" xfId="0" applyFont="1" applyFill="1" applyBorder="1" applyAlignment="1" applyProtection="1">
      <protection locked="0"/>
    </xf>
    <xf numFmtId="2" fontId="5" fillId="3" borderId="3" xfId="0" applyNumberFormat="1" applyFont="1" applyFill="1" applyBorder="1" applyAlignment="1" applyProtection="1">
      <protection locked="0"/>
    </xf>
    <xf numFmtId="44" fontId="5" fillId="3" borderId="3" xfId="0" applyNumberFormat="1"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165" fontId="5" fillId="3" borderId="5" xfId="0" applyNumberFormat="1" applyFont="1" applyFill="1" applyBorder="1" applyProtection="1">
      <protection locked="0"/>
    </xf>
    <xf numFmtId="165" fontId="5" fillId="3" borderId="40" xfId="0" applyNumberFormat="1" applyFont="1" applyFill="1" applyBorder="1" applyAlignment="1" applyProtection="1">
      <alignment horizontal="center"/>
      <protection locked="0"/>
    </xf>
    <xf numFmtId="165" fontId="5" fillId="3" borderId="36" xfId="0" applyNumberFormat="1" applyFont="1" applyFill="1" applyBorder="1" applyAlignment="1" applyProtection="1">
      <alignment horizontal="center"/>
      <protection locked="0"/>
    </xf>
    <xf numFmtId="0" fontId="5" fillId="3" borderId="7" xfId="0" applyFont="1" applyFill="1" applyBorder="1" applyAlignment="1">
      <alignment horizontal="center"/>
    </xf>
    <xf numFmtId="0" fontId="13" fillId="3" borderId="3" xfId="0" applyFont="1" applyFill="1" applyBorder="1" applyAlignment="1">
      <alignment horizontal="center"/>
    </xf>
    <xf numFmtId="2" fontId="12" fillId="3" borderId="0" xfId="0" applyNumberFormat="1" applyFont="1" applyFill="1" applyBorder="1"/>
    <xf numFmtId="0" fontId="38" fillId="3" borderId="0" xfId="0" applyFont="1" applyFill="1" applyAlignment="1">
      <alignment horizontal="right"/>
    </xf>
    <xf numFmtId="164" fontId="39" fillId="3" borderId="0" xfId="0" applyNumberFormat="1" applyFont="1" applyFill="1" applyAlignment="1">
      <alignment horizontal="center"/>
    </xf>
    <xf numFmtId="0" fontId="25" fillId="3" borderId="0" xfId="0" applyFont="1" applyFill="1" applyBorder="1" applyAlignment="1"/>
    <xf numFmtId="0" fontId="35" fillId="3" borderId="0" xfId="0" applyFont="1" applyFill="1" applyBorder="1" applyAlignment="1"/>
    <xf numFmtId="164" fontId="5" fillId="2" borderId="3" xfId="0" applyNumberFormat="1" applyFont="1" applyFill="1" applyBorder="1" applyAlignment="1" applyProtection="1">
      <alignment horizontal="center"/>
      <protection locked="0"/>
    </xf>
    <xf numFmtId="1" fontId="5" fillId="2" borderId="3" xfId="0" applyNumberFormat="1"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8" fillId="3" borderId="7" xfId="0" applyNumberFormat="1" applyFont="1" applyFill="1" applyBorder="1" applyAlignment="1" applyProtection="1">
      <protection locked="0"/>
    </xf>
    <xf numFmtId="0" fontId="0" fillId="3" borderId="7" xfId="0" applyFill="1" applyBorder="1" applyAlignment="1"/>
    <xf numFmtId="0" fontId="0" fillId="3" borderId="14" xfId="0" applyFill="1" applyBorder="1" applyAlignment="1">
      <alignment shrinkToFit="1"/>
    </xf>
    <xf numFmtId="0" fontId="8" fillId="3" borderId="0" xfId="0" applyFont="1" applyFill="1"/>
    <xf numFmtId="0" fontId="0" fillId="0" borderId="7" xfId="0" applyBorder="1" applyAlignment="1" applyProtection="1">
      <protection locked="0"/>
    </xf>
    <xf numFmtId="0" fontId="0" fillId="0" borderId="14" xfId="0" applyBorder="1" applyAlignment="1" applyProtection="1">
      <protection locked="0"/>
    </xf>
    <xf numFmtId="0" fontId="8" fillId="9" borderId="3" xfId="0" applyFont="1" applyFill="1" applyBorder="1" applyAlignment="1">
      <alignment horizontal="center" vertical="center"/>
    </xf>
    <xf numFmtId="2" fontId="8" fillId="2" borderId="3" xfId="0" applyNumberFormat="1" applyFont="1" applyFill="1" applyBorder="1" applyAlignment="1">
      <alignment horizontal="center"/>
    </xf>
    <xf numFmtId="0" fontId="12" fillId="2" borderId="3" xfId="0" applyFont="1" applyFill="1" applyBorder="1"/>
    <xf numFmtId="0" fontId="12" fillId="0"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5" xfId="0" applyBorder="1" applyAlignment="1" applyProtection="1">
      <protection locked="0"/>
    </xf>
    <xf numFmtId="0" fontId="5" fillId="2" borderId="40" xfId="0" applyFont="1" applyFill="1" applyBorder="1" applyAlignment="1">
      <alignment horizontal="center" wrapText="1"/>
    </xf>
    <xf numFmtId="0" fontId="5" fillId="2" borderId="41" xfId="0" applyFont="1" applyFill="1" applyBorder="1" applyAlignment="1">
      <alignment horizontal="center" wrapText="1"/>
    </xf>
    <xf numFmtId="0" fontId="5" fillId="2" borderId="36" xfId="0" applyFont="1" applyFill="1" applyBorder="1" applyAlignment="1">
      <alignment horizontal="center"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3" xfId="0" applyFont="1" applyFill="1" applyBorder="1" applyAlignment="1">
      <alignment horizontal="left" wrapText="1"/>
    </xf>
  </cellXfs>
  <cellStyles count="4">
    <cellStyle name="Comma" xfId="1" builtinId="3"/>
    <cellStyle name="Currency" xfId="2" builtinId="4"/>
    <cellStyle name="Currency 2" xfId="3"/>
    <cellStyle name="Normal" xfId="0" builtinId="0"/>
  </cellStyles>
  <dxfs count="0"/>
  <tableStyles count="0" defaultTableStyle="TableStyleMedium2" defaultPivotStyle="PivotStyleLight16"/>
  <colors>
    <mruColors>
      <color rgb="FFCA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activeCell="B2" sqref="B2"/>
    </sheetView>
  </sheetViews>
  <sheetFormatPr defaultRowHeight="12.75" x14ac:dyDescent="0.2"/>
  <cols>
    <col min="1" max="1" width="23" style="2" bestFit="1" customWidth="1"/>
    <col min="2" max="2" width="45.7109375" style="21" customWidth="1"/>
    <col min="3" max="16384" width="9.140625" style="2"/>
  </cols>
  <sheetData>
    <row r="1" spans="1:2" ht="3" customHeight="1" thickBot="1" x14ac:dyDescent="0.25">
      <c r="A1" s="1" t="s">
        <v>65</v>
      </c>
    </row>
    <row r="2" spans="1:2" x14ac:dyDescent="0.2">
      <c r="A2" s="230" t="s">
        <v>273</v>
      </c>
      <c r="B2" s="786"/>
    </row>
    <row r="3" spans="1:2" x14ac:dyDescent="0.2">
      <c r="A3" s="231" t="s">
        <v>261</v>
      </c>
      <c r="B3" s="787"/>
    </row>
    <row r="4" spans="1:2" ht="13.5" thickBot="1" x14ac:dyDescent="0.25">
      <c r="A4" s="231" t="s">
        <v>262</v>
      </c>
      <c r="B4" s="787"/>
    </row>
    <row r="5" spans="1:2" ht="13.5" thickBot="1" x14ac:dyDescent="0.25">
      <c r="A5" s="232"/>
      <c r="B5" s="233" t="s">
        <v>260</v>
      </c>
    </row>
    <row r="6" spans="1:2" x14ac:dyDescent="0.2">
      <c r="A6" s="231" t="s">
        <v>263</v>
      </c>
      <c r="B6" s="788"/>
    </row>
    <row r="7" spans="1:2" x14ac:dyDescent="0.2">
      <c r="A7" s="231" t="s">
        <v>264</v>
      </c>
      <c r="B7" s="789"/>
    </row>
    <row r="8" spans="1:2" x14ac:dyDescent="0.2">
      <c r="A8" s="231" t="s">
        <v>265</v>
      </c>
      <c r="B8" s="789"/>
    </row>
    <row r="9" spans="1:2" x14ac:dyDescent="0.2">
      <c r="A9" s="231" t="s">
        <v>266</v>
      </c>
      <c r="B9" s="789"/>
    </row>
    <row r="10" spans="1:2" x14ac:dyDescent="0.2">
      <c r="A10" s="231" t="s">
        <v>267</v>
      </c>
      <c r="B10" s="789"/>
    </row>
    <row r="11" spans="1:2" x14ac:dyDescent="0.2">
      <c r="A11" s="231" t="s">
        <v>268</v>
      </c>
      <c r="B11" s="789"/>
    </row>
    <row r="12" spans="1:2" x14ac:dyDescent="0.2">
      <c r="A12" s="231" t="s">
        <v>269</v>
      </c>
      <c r="B12" s="789"/>
    </row>
    <row r="13" spans="1:2" x14ac:dyDescent="0.2">
      <c r="A13" s="231" t="s">
        <v>199</v>
      </c>
      <c r="B13" s="789"/>
    </row>
    <row r="14" spans="1:2" x14ac:dyDescent="0.2">
      <c r="A14" s="231" t="s">
        <v>270</v>
      </c>
      <c r="B14" s="787"/>
    </row>
    <row r="15" spans="1:2" x14ac:dyDescent="0.2">
      <c r="A15" s="231" t="s">
        <v>271</v>
      </c>
      <c r="B15" s="787"/>
    </row>
    <row r="16" spans="1:2" ht="13.5" thickBot="1" x14ac:dyDescent="0.25">
      <c r="A16" s="231" t="s">
        <v>543</v>
      </c>
      <c r="B16" s="787"/>
    </row>
    <row r="17" spans="1:2" ht="13.5" thickBot="1" x14ac:dyDescent="0.25">
      <c r="A17" s="232"/>
      <c r="B17" s="233" t="s">
        <v>388</v>
      </c>
    </row>
    <row r="18" spans="1:2" x14ac:dyDescent="0.2">
      <c r="A18" s="230" t="s">
        <v>343</v>
      </c>
      <c r="B18" s="790"/>
    </row>
    <row r="19" spans="1:2" x14ac:dyDescent="0.2">
      <c r="A19" s="231" t="s">
        <v>344</v>
      </c>
      <c r="B19" s="787"/>
    </row>
    <row r="20" spans="1:2" x14ac:dyDescent="0.2">
      <c r="A20" s="231" t="s">
        <v>345</v>
      </c>
      <c r="B20" s="789"/>
    </row>
    <row r="21" spans="1:2" x14ac:dyDescent="0.2">
      <c r="A21" s="231" t="s">
        <v>346</v>
      </c>
      <c r="B21" s="789"/>
    </row>
    <row r="22" spans="1:2" ht="13.5" thickBot="1" x14ac:dyDescent="0.25">
      <c r="A22" s="289" t="s">
        <v>347</v>
      </c>
      <c r="B22" s="791"/>
    </row>
    <row r="23" spans="1:2" ht="13.5" thickBot="1" x14ac:dyDescent="0.25">
      <c r="A23" s="291"/>
      <c r="B23" s="290" t="s">
        <v>387</v>
      </c>
    </row>
    <row r="24" spans="1:2" x14ac:dyDescent="0.2">
      <c r="A24" s="292" t="s">
        <v>182</v>
      </c>
      <c r="B24" s="792"/>
    </row>
    <row r="25" spans="1:2" x14ac:dyDescent="0.2">
      <c r="A25" s="231" t="s">
        <v>272</v>
      </c>
      <c r="B25" s="789"/>
    </row>
    <row r="26" spans="1:2" x14ac:dyDescent="0.2">
      <c r="A26" s="231" t="s">
        <v>392</v>
      </c>
      <c r="B26" s="789"/>
    </row>
    <row r="27" spans="1:2" x14ac:dyDescent="0.2">
      <c r="A27" s="231" t="s">
        <v>389</v>
      </c>
      <c r="B27" s="789"/>
    </row>
    <row r="28" spans="1:2" x14ac:dyDescent="0.2">
      <c r="A28" s="231" t="s">
        <v>682</v>
      </c>
      <c r="B28" s="789"/>
    </row>
    <row r="29" spans="1:2" x14ac:dyDescent="0.2">
      <c r="A29" s="231" t="s">
        <v>452</v>
      </c>
      <c r="B29" s="789"/>
    </row>
    <row r="30" spans="1:2" x14ac:dyDescent="0.2">
      <c r="A30" s="231" t="s">
        <v>683</v>
      </c>
      <c r="B30" s="789"/>
    </row>
    <row r="31" spans="1:2" x14ac:dyDescent="0.2">
      <c r="A31" s="231" t="s">
        <v>453</v>
      </c>
      <c r="B31" s="789"/>
    </row>
    <row r="32" spans="1:2" x14ac:dyDescent="0.2">
      <c r="A32" s="289" t="s">
        <v>684</v>
      </c>
      <c r="B32" s="789"/>
    </row>
    <row r="33" spans="1:2" x14ac:dyDescent="0.2">
      <c r="A33" s="289" t="s">
        <v>685</v>
      </c>
      <c r="B33" s="791"/>
    </row>
    <row r="34" spans="1:2" ht="13.5" thickBot="1" x14ac:dyDescent="0.25">
      <c r="A34" s="234" t="s">
        <v>390</v>
      </c>
      <c r="B34" s="793"/>
    </row>
  </sheetData>
  <sheetProtection sheet="1" objects="1" scenarios="1"/>
  <dataValidations count="27">
    <dataValidation allowBlank="1" showInputMessage="1" showErrorMessage="1" promptTitle="Electric account number" prompt="Input the client's active electric account number; should be on the completed application and/or in the billing history collected." sqref="B29"/>
    <dataValidation allowBlank="1" showInputMessage="1" showErrorMessage="1" promptTitle="Comments" prompt="Write any additional comments relevant to the house." sqref="B34"/>
    <dataValidation type="date" allowBlank="1" showInputMessage="1" showErrorMessage="1" promptTitle="Date of Assessment" prompt="Enter the month and date of the assessment; do not enter the year in this box." sqref="B18">
      <formula1>42370</formula1>
      <formula2>42735</formula2>
    </dataValidation>
    <dataValidation type="whole" allowBlank="1" showInputMessage="1" showErrorMessage="1" promptTitle="Year of Assessment" prompt="Enter the calendar year of the assessment only." sqref="B19">
      <formula1>2014</formula1>
      <formula2>2099</formula2>
    </dataValidation>
    <dataValidation allowBlank="1" showInputMessage="1" showErrorMessage="1" promptTitle="Staff Name" prompt="Enter the name of the Subrecipient staff member doing the assessment. First and Last name." sqref="B20:B22"/>
    <dataValidation type="list" allowBlank="1" showInputMessage="1" showErrorMessage="1" promptTitle="Type of Unit" prompt="Select the type of unit from the list provided." sqref="B24">
      <formula1>"Site Built, Mobile Home, Duplex, TriPlex, Four-Plex, Multifamily (5+), Shelter, Other"</formula1>
    </dataValidation>
    <dataValidation allowBlank="1" showInputMessage="1" showErrorMessage="1" promptTitle="Subrecipient Name" prompt="Input the name of the Subrecipient doing the work on this client's home." sqref="B2"/>
    <dataValidation type="whole" allowBlank="1" showInputMessage="1" showErrorMessage="1" promptTitle="DOE Contract Number" prompt="Enter the DOE contract number used on this unit. If DOE money was not used on this unit, do not input a number here." sqref="B3">
      <formula1>0</formula1>
      <formula2>99999999999</formula2>
    </dataValidation>
    <dataValidation type="whole" allowBlank="1" showInputMessage="1" showErrorMessage="1" promptTitle="LIHEAP Contract Number" prompt="Enter the LIHEAP contract number used on this unit. If LIHEAP money was not used on this unit, do not input a number here." sqref="B4">
      <formula1>0</formula1>
      <formula2>99999999999</formula2>
    </dataValidation>
    <dataValidation allowBlank="1" showInputMessage="1" showErrorMessage="1" promptTitle="Job Number" prompt="Enter the job number/client ID/audit number for this client. " sqref="B6"/>
    <dataValidation allowBlank="1" showInputMessage="1" showErrorMessage="1" promptTitle="Head of Household Name" prompt="Enter the name of the head of household from the client application; enter first and last name." sqref="B7"/>
    <dataValidation allowBlank="1" showInputMessage="1" showErrorMessage="1" promptTitle="Additional Household Names" prompt="Enter any additional relevant names for the household. Examples would be husband, wife, older children, etc." sqref="B8"/>
    <dataValidation allowBlank="1" showInputMessage="1" showErrorMessage="1" promptTitle="Street Address" prompt="Enter the street address for this client." sqref="B9"/>
    <dataValidation allowBlank="1" showInputMessage="1" showErrorMessage="1" promptTitle="City" prompt="Enter the city this client lives in." sqref="B10"/>
    <dataValidation allowBlank="1" showInputMessage="1" showErrorMessage="1" promptTitle="Zip Code" prompt="Enter the zip code of this client's house." sqref="B12"/>
    <dataValidation allowBlank="1" showInputMessage="1" showErrorMessage="1" promptTitle="County" prompt="Enter the county this client lives in." sqref="B13"/>
    <dataValidation allowBlank="1" showInputMessage="1" showErrorMessage="1" promptTitle="Phone Number" prompt="Enter the most relevant phone number used to contact this client." sqref="B14"/>
    <dataValidation allowBlank="1" showInputMessage="1" showErrorMessage="1" promptTitle="Alternate Phone Numbers" prompt="Enter any additional phone numbers that can be used to communicate with this client." sqref="B15"/>
    <dataValidation type="whole" allowBlank="1" showInputMessage="1" showErrorMessage="1" promptTitle="Year Built" prompt="Enter the year this house was built." sqref="B25">
      <formula1>0</formula1>
      <formula2>2099</formula2>
    </dataValidation>
    <dataValidation type="list" allowBlank="1" showInputMessage="1" showErrorMessage="1" promptTitle="Ownership" prompt="Select the appropriate choice for the client's ownership of the house being assessed." sqref="B26">
      <formula1>"Owned, Rented"</formula1>
    </dataValidation>
    <dataValidation type="list" allowBlank="1" showInputMessage="1" showErrorMessage="1" promptTitle="Previously weatherized?" prompt="Identify if this unit has been previously weatherized. Subrecipients should verify that units have not been weatherized before using the previously weatherized database." sqref="B27">
      <formula1>"Yes, No"</formula1>
    </dataValidation>
    <dataValidation allowBlank="1" showInputMessage="1" showErrorMessage="1" promptTitle="Gas or propane account number" prompt="Input the client's active gas or propane account number(s); should be on the completed application and/or in the billing history collected." sqref="B31"/>
    <dataValidation type="whole" allowBlank="1" showInputMessage="1" showErrorMessage="1" promptTitle="Number of Household Members" prompt="Enter the number of household members. This should match the number of people on the application. If, upon inspection, there is a discrepancy between the number on the application, and the number in the household, clarify with the client." sqref="B16">
      <formula1>0</formula1>
      <formula2>15</formula2>
    </dataValidation>
    <dataValidation allowBlank="1" showInputMessage="1" showErrorMessage="1" promptTitle="Electric Company" prompt="Enter the client's electric utility company name." sqref="B28"/>
    <dataValidation allowBlank="1" showInputMessage="1" showErrorMessage="1" promptTitle="Gas or Propane Company" prompt="Enter the client's gas or propane utility company name." sqref="B30"/>
    <dataValidation allowBlank="1" showInputMessage="1" showErrorMessage="1" promptTitle="Other Utility CompanyName" prompt="Enter the name of the client's other utility provider." sqref="B32"/>
    <dataValidation allowBlank="1" showInputMessage="1" showErrorMessage="1" promptTitle="Other account number" prompt="Input the client's active account number(s) with their other provider." sqref="B33"/>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workbookViewId="0">
      <selection activeCell="A2" sqref="A2"/>
    </sheetView>
  </sheetViews>
  <sheetFormatPr defaultRowHeight="12.75" x14ac:dyDescent="0.2"/>
  <cols>
    <col min="1" max="1" width="29.7109375" style="177" customWidth="1"/>
    <col min="2" max="2" width="15.7109375" style="177" customWidth="1"/>
    <col min="3" max="3" width="29.7109375" style="177" customWidth="1"/>
    <col min="4" max="4" width="15.7109375" style="177" customWidth="1"/>
    <col min="5" max="5" width="9.140625" style="248"/>
    <col min="6" max="10" width="9.140625" style="177"/>
    <col min="11" max="11" width="8.5703125" style="177" bestFit="1" customWidth="1"/>
    <col min="12" max="16384" width="9.140625" style="177"/>
  </cols>
  <sheetData>
    <row r="1" spans="1:5" ht="5.25" customHeight="1" x14ac:dyDescent="0.2">
      <c r="A1" s="175" t="s">
        <v>65</v>
      </c>
      <c r="B1" s="176"/>
      <c r="C1" s="176"/>
      <c r="D1" s="176"/>
    </row>
    <row r="2" spans="1:5" x14ac:dyDescent="0.2">
      <c r="A2" s="749" t="s">
        <v>32</v>
      </c>
      <c r="B2" s="386">
        <f>'Contact Info'!B7</f>
        <v>0</v>
      </c>
      <c r="C2" s="386"/>
      <c r="D2" s="744"/>
    </row>
    <row r="3" spans="1:5" x14ac:dyDescent="0.2">
      <c r="A3" s="749" t="s">
        <v>33</v>
      </c>
      <c r="B3" s="386">
        <f>'Contact Info'!B6</f>
        <v>0</v>
      </c>
      <c r="C3" s="386"/>
      <c r="D3" s="744"/>
    </row>
    <row r="4" spans="1:5" x14ac:dyDescent="0.2">
      <c r="A4" s="353" t="s">
        <v>447</v>
      </c>
      <c r="B4" s="354"/>
      <c r="C4" s="354"/>
      <c r="D4" s="355"/>
    </row>
    <row r="5" spans="1:5" x14ac:dyDescent="0.2">
      <c r="A5" s="719" t="s">
        <v>34</v>
      </c>
      <c r="B5" s="361">
        <f>'Structural Info'!M22</f>
        <v>0</v>
      </c>
      <c r="C5" s="719" t="s">
        <v>451</v>
      </c>
      <c r="D5" s="361">
        <f>'Structural Info'!M23</f>
        <v>0</v>
      </c>
    </row>
    <row r="6" spans="1:5" x14ac:dyDescent="0.2">
      <c r="A6" s="719" t="s">
        <v>448</v>
      </c>
      <c r="B6" s="361">
        <f>'Structural Info'!M24</f>
        <v>0</v>
      </c>
      <c r="C6" s="719" t="s">
        <v>450</v>
      </c>
      <c r="D6" s="361">
        <f>'Structural Info'!M25</f>
        <v>0</v>
      </c>
    </row>
    <row r="7" spans="1:5" x14ac:dyDescent="0.2">
      <c r="A7" s="368" t="s">
        <v>64</v>
      </c>
      <c r="B7" s="354"/>
      <c r="C7" s="355"/>
      <c r="D7" s="361">
        <f>'Structural Info'!M26</f>
        <v>0</v>
      </c>
    </row>
    <row r="8" spans="1:5" x14ac:dyDescent="0.2">
      <c r="A8" s="368" t="s">
        <v>298</v>
      </c>
      <c r="B8" s="354"/>
      <c r="C8" s="355"/>
      <c r="D8" s="361">
        <f>'Structural Info'!M27</f>
        <v>0</v>
      </c>
    </row>
    <row r="9" spans="1:5" x14ac:dyDescent="0.2">
      <c r="A9" s="313" t="s">
        <v>391</v>
      </c>
      <c r="B9" s="15">
        <f>'Structural Info'!M29</f>
        <v>0</v>
      </c>
      <c r="C9" s="354" t="s">
        <v>449</v>
      </c>
      <c r="D9" s="361">
        <f>'Structural Info'!M28</f>
        <v>0</v>
      </c>
    </row>
    <row r="10" spans="1:5" x14ac:dyDescent="0.2">
      <c r="A10" s="356" t="s">
        <v>35</v>
      </c>
      <c r="B10" s="357"/>
      <c r="C10" s="357"/>
      <c r="D10" s="358"/>
    </row>
    <row r="11" spans="1:5" x14ac:dyDescent="0.2">
      <c r="A11" s="747" t="s">
        <v>36</v>
      </c>
      <c r="B11" s="431">
        <f>'Structural Info'!G4</f>
        <v>0</v>
      </c>
      <c r="C11" s="747" t="s">
        <v>37</v>
      </c>
      <c r="D11" s="431"/>
    </row>
    <row r="12" spans="1:5" ht="36" x14ac:dyDescent="0.2">
      <c r="A12" s="743" t="s">
        <v>38</v>
      </c>
      <c r="B12" s="361">
        <f>'Structural Info'!H20</f>
        <v>0</v>
      </c>
      <c r="C12" s="743" t="s">
        <v>39</v>
      </c>
      <c r="D12" s="361">
        <f>'Structural Info'!H21</f>
        <v>0</v>
      </c>
    </row>
    <row r="13" spans="1:5" ht="36" x14ac:dyDescent="0.2">
      <c r="A13" s="743" t="s">
        <v>40</v>
      </c>
      <c r="B13" s="361">
        <f>'Structural Info'!H22</f>
        <v>0</v>
      </c>
      <c r="C13" s="743" t="s">
        <v>42</v>
      </c>
      <c r="D13" s="361">
        <f>'Structural Info'!H23</f>
        <v>0</v>
      </c>
    </row>
    <row r="14" spans="1:5" ht="36" x14ac:dyDescent="0.2">
      <c r="A14" s="743" t="s">
        <v>41</v>
      </c>
      <c r="B14" s="361">
        <f>'Structural Info'!H24</f>
        <v>0</v>
      </c>
      <c r="C14" s="743" t="s">
        <v>44</v>
      </c>
      <c r="D14" s="361">
        <f>'Structural Info'!H25</f>
        <v>0</v>
      </c>
    </row>
    <row r="15" spans="1:5" x14ac:dyDescent="0.2">
      <c r="A15" s="368" t="s">
        <v>43</v>
      </c>
      <c r="B15" s="354"/>
      <c r="C15" s="355"/>
      <c r="D15" s="361">
        <f>'Structural Info'!H26</f>
        <v>0</v>
      </c>
    </row>
    <row r="16" spans="1:5" s="181" customFormat="1" x14ac:dyDescent="0.2">
      <c r="A16" s="368" t="s">
        <v>454</v>
      </c>
      <c r="B16" s="386"/>
      <c r="C16" s="744"/>
      <c r="D16" s="361">
        <f>'Structural Info'!H27</f>
        <v>0</v>
      </c>
      <c r="E16" s="249"/>
    </row>
    <row r="17" spans="1:5" s="181" customFormat="1" x14ac:dyDescent="0.2">
      <c r="A17" s="368" t="s">
        <v>45</v>
      </c>
      <c r="B17" s="744"/>
      <c r="C17" s="182"/>
      <c r="D17" s="183"/>
      <c r="E17" s="249"/>
    </row>
    <row r="18" spans="1:5" s="181" customFormat="1" ht="16.5" customHeight="1" x14ac:dyDescent="0.2">
      <c r="A18" s="184">
        <f>'Structural Info'!A29</f>
        <v>0</v>
      </c>
      <c r="B18" s="185"/>
      <c r="C18" s="185"/>
      <c r="D18" s="186"/>
      <c r="E18" s="249"/>
    </row>
    <row r="19" spans="1:5" s="181" customFormat="1" x14ac:dyDescent="0.2">
      <c r="A19" s="368" t="s">
        <v>46</v>
      </c>
      <c r="B19" s="386"/>
      <c r="C19" s="744"/>
      <c r="D19" s="361">
        <f>'Structural Info'!H30</f>
        <v>0</v>
      </c>
      <c r="E19" s="249"/>
    </row>
    <row r="20" spans="1:5" s="181" customFormat="1" x14ac:dyDescent="0.2">
      <c r="A20" s="368" t="s">
        <v>47</v>
      </c>
      <c r="B20" s="744"/>
      <c r="C20" s="182"/>
      <c r="D20" s="183"/>
      <c r="E20" s="249"/>
    </row>
    <row r="21" spans="1:5" s="181" customFormat="1" ht="16.5" customHeight="1" x14ac:dyDescent="0.2">
      <c r="A21" s="184">
        <f>'Structural Info'!A32</f>
        <v>0</v>
      </c>
      <c r="B21" s="185"/>
      <c r="C21" s="185"/>
      <c r="D21" s="186"/>
      <c r="E21" s="249"/>
    </row>
    <row r="22" spans="1:5" s="181" customFormat="1" x14ac:dyDescent="0.2">
      <c r="A22" s="368" t="s">
        <v>48</v>
      </c>
      <c r="B22" s="386"/>
      <c r="C22" s="744"/>
      <c r="D22" s="361">
        <f>'Structural Info'!H33</f>
        <v>0</v>
      </c>
      <c r="E22" s="249"/>
    </row>
    <row r="23" spans="1:5" s="181" customFormat="1" x14ac:dyDescent="0.2">
      <c r="A23" s="368" t="s">
        <v>49</v>
      </c>
      <c r="B23" s="744"/>
      <c r="C23" s="182"/>
      <c r="D23" s="183"/>
      <c r="E23" s="249"/>
    </row>
    <row r="24" spans="1:5" ht="16.5" customHeight="1" x14ac:dyDescent="0.2">
      <c r="A24" s="184">
        <f>'Structural Info'!A35</f>
        <v>0</v>
      </c>
      <c r="B24" s="188"/>
      <c r="C24" s="188"/>
      <c r="D24" s="189"/>
    </row>
    <row r="25" spans="1:5" x14ac:dyDescent="0.2">
      <c r="A25" s="719" t="s">
        <v>50</v>
      </c>
      <c r="B25" s="190"/>
      <c r="C25" s="190"/>
      <c r="D25" s="191"/>
    </row>
    <row r="26" spans="1:5" ht="16.5" customHeight="1" x14ac:dyDescent="0.2">
      <c r="A26" s="184">
        <f>'Structural Info'!A37</f>
        <v>0</v>
      </c>
      <c r="B26" s="46"/>
      <c r="C26" s="46"/>
      <c r="D26" s="192"/>
    </row>
    <row r="27" spans="1:5" x14ac:dyDescent="0.2">
      <c r="A27" s="353" t="s">
        <v>51</v>
      </c>
      <c r="B27" s="354"/>
      <c r="C27" s="354"/>
      <c r="D27" s="355"/>
    </row>
    <row r="28" spans="1:5" x14ac:dyDescent="0.2">
      <c r="A28" s="719" t="s">
        <v>36</v>
      </c>
      <c r="B28" s="431">
        <f>'Structural Info'!T4</f>
        <v>0</v>
      </c>
      <c r="C28" s="719" t="s">
        <v>52</v>
      </c>
      <c r="D28" s="431">
        <f>'Structural Info'!Y30</f>
        <v>0</v>
      </c>
    </row>
    <row r="29" spans="1:5" ht="48" x14ac:dyDescent="0.2">
      <c r="A29" s="743" t="s">
        <v>53</v>
      </c>
      <c r="B29" s="361">
        <f>'Structural Info'!Y31</f>
        <v>0</v>
      </c>
      <c r="C29" s="743" t="s">
        <v>54</v>
      </c>
      <c r="D29" s="361">
        <f>'Structural Info'!Y32</f>
        <v>0</v>
      </c>
    </row>
    <row r="30" spans="1:5" s="181" customFormat="1" x14ac:dyDescent="0.2">
      <c r="A30" s="368" t="s">
        <v>55</v>
      </c>
      <c r="B30" s="386"/>
      <c r="C30" s="744"/>
      <c r="D30" s="361">
        <f>'Structural Info'!Y33</f>
        <v>0</v>
      </c>
      <c r="E30" s="249"/>
    </row>
    <row r="31" spans="1:5" s="181" customFormat="1" x14ac:dyDescent="0.2">
      <c r="A31" s="368" t="s">
        <v>56</v>
      </c>
      <c r="B31" s="386"/>
      <c r="C31" s="386"/>
      <c r="D31" s="744"/>
      <c r="E31" s="249"/>
    </row>
    <row r="32" spans="1:5" ht="16.5" customHeight="1" x14ac:dyDescent="0.2">
      <c r="A32" s="184">
        <f>'Structural Info'!N35</f>
        <v>0</v>
      </c>
      <c r="B32" s="188"/>
      <c r="C32" s="188"/>
      <c r="D32" s="189"/>
    </row>
    <row r="33" spans="1:5" x14ac:dyDescent="0.2">
      <c r="A33" s="719" t="s">
        <v>50</v>
      </c>
      <c r="B33" s="190"/>
      <c r="C33" s="190"/>
      <c r="D33" s="191"/>
    </row>
    <row r="34" spans="1:5" x14ac:dyDescent="0.2">
      <c r="A34" s="184">
        <f>'Structural Info'!N37</f>
        <v>0</v>
      </c>
      <c r="B34" s="46"/>
      <c r="C34" s="46"/>
      <c r="D34" s="192"/>
    </row>
    <row r="35" spans="1:5" ht="15.75" customHeight="1" x14ac:dyDescent="0.2">
      <c r="A35" s="411" t="s">
        <v>520</v>
      </c>
      <c r="B35" s="412"/>
      <c r="C35" s="412"/>
      <c r="D35" s="413"/>
    </row>
    <row r="36" spans="1:5" s="181" customFormat="1" x14ac:dyDescent="0.2">
      <c r="A36" s="745" t="s">
        <v>57</v>
      </c>
      <c r="B36" s="746"/>
      <c r="C36" s="746"/>
      <c r="D36" s="893"/>
      <c r="E36" s="249"/>
    </row>
    <row r="37" spans="1:5" s="181" customFormat="1" x14ac:dyDescent="0.2">
      <c r="A37" s="378" t="s">
        <v>58</v>
      </c>
      <c r="B37" s="748"/>
      <c r="C37" s="748"/>
      <c r="D37" s="751"/>
      <c r="E37" s="249"/>
    </row>
    <row r="38" spans="1:5" s="181" customFormat="1" x14ac:dyDescent="0.2">
      <c r="A38" s="377" t="s">
        <v>59</v>
      </c>
      <c r="B38" s="750"/>
      <c r="C38" s="750"/>
      <c r="D38" s="894"/>
      <c r="E38" s="249"/>
    </row>
    <row r="39" spans="1:5" s="181" customFormat="1" x14ac:dyDescent="0.2">
      <c r="A39" s="378" t="s">
        <v>58</v>
      </c>
      <c r="B39" s="748"/>
      <c r="C39" s="748"/>
      <c r="D39" s="751"/>
      <c r="E39" s="249"/>
    </row>
    <row r="40" spans="1:5" s="181" customFormat="1" x14ac:dyDescent="0.2">
      <c r="A40" s="180"/>
      <c r="B40" s="897"/>
      <c r="C40" s="897"/>
      <c r="D40" s="897"/>
      <c r="E40" s="249"/>
    </row>
    <row r="41" spans="1:5" s="181" customFormat="1" x14ac:dyDescent="0.2">
      <c r="A41" s="180"/>
      <c r="B41" s="897"/>
      <c r="C41" s="897"/>
      <c r="D41" s="897"/>
      <c r="E41" s="249"/>
    </row>
    <row r="42" spans="1:5" s="181" customFormat="1" x14ac:dyDescent="0.2">
      <c r="A42" s="178" t="s">
        <v>60</v>
      </c>
      <c r="B42" s="840"/>
      <c r="C42" s="840"/>
      <c r="D42" s="840"/>
      <c r="E42" s="249"/>
    </row>
    <row r="43" spans="1:5" x14ac:dyDescent="0.2">
      <c r="A43" s="176"/>
      <c r="B43" s="895"/>
      <c r="C43" s="895"/>
      <c r="D43" s="895"/>
    </row>
    <row r="44" spans="1:5" x14ac:dyDescent="0.2">
      <c r="A44" s="188" t="s">
        <v>61</v>
      </c>
      <c r="B44" s="840"/>
      <c r="C44" s="896"/>
      <c r="D44" s="840"/>
    </row>
    <row r="45" spans="1:5" x14ac:dyDescent="0.2">
      <c r="A45" s="176"/>
      <c r="B45" s="176"/>
      <c r="C45" s="176"/>
      <c r="D45" s="176" t="s">
        <v>6</v>
      </c>
    </row>
    <row r="46" spans="1:5" x14ac:dyDescent="0.2">
      <c r="A46" s="248"/>
      <c r="B46" s="248"/>
      <c r="C46" s="248"/>
      <c r="D46" s="898"/>
    </row>
    <row r="47" spans="1:5" x14ac:dyDescent="0.2">
      <c r="A47" s="248"/>
      <c r="B47" s="248"/>
      <c r="C47" s="248"/>
      <c r="D47" s="248"/>
    </row>
    <row r="48" spans="1:5" x14ac:dyDescent="0.2">
      <c r="A48" s="248"/>
      <c r="B48" s="248"/>
      <c r="C48" s="248"/>
      <c r="D48" s="248"/>
    </row>
    <row r="49" spans="1:4" x14ac:dyDescent="0.2">
      <c r="A49" s="248"/>
      <c r="B49" s="248"/>
      <c r="C49" s="248"/>
      <c r="D49" s="248"/>
    </row>
    <row r="50" spans="1:4" x14ac:dyDescent="0.2">
      <c r="A50" s="248"/>
      <c r="B50" s="248"/>
      <c r="C50" s="248"/>
      <c r="D50" s="248"/>
    </row>
    <row r="51" spans="1:4" x14ac:dyDescent="0.2">
      <c r="A51" s="248"/>
      <c r="B51" s="248"/>
      <c r="C51" s="248"/>
      <c r="D51" s="248"/>
    </row>
    <row r="52" spans="1:4" x14ac:dyDescent="0.2">
      <c r="A52" s="248"/>
      <c r="B52" s="248"/>
      <c r="C52" s="248"/>
      <c r="D52" s="248"/>
    </row>
    <row r="53" spans="1:4" x14ac:dyDescent="0.2">
      <c r="A53" s="248"/>
      <c r="B53" s="248"/>
      <c r="C53" s="248"/>
      <c r="D53" s="248"/>
    </row>
    <row r="54" spans="1:4" x14ac:dyDescent="0.2">
      <c r="A54" s="248"/>
      <c r="B54" s="248"/>
      <c r="C54" s="248"/>
      <c r="D54" s="248"/>
    </row>
    <row r="55" spans="1:4" x14ac:dyDescent="0.2">
      <c r="A55" s="248"/>
      <c r="B55" s="248"/>
      <c r="C55" s="248"/>
      <c r="D55" s="248"/>
    </row>
    <row r="56" spans="1:4" x14ac:dyDescent="0.2">
      <c r="A56" s="248"/>
      <c r="B56" s="248"/>
      <c r="C56" s="248"/>
      <c r="D56" s="248"/>
    </row>
    <row r="57" spans="1:4" x14ac:dyDescent="0.2">
      <c r="A57" s="248"/>
      <c r="B57" s="248"/>
      <c r="C57" s="248"/>
      <c r="D57" s="248"/>
    </row>
    <row r="58" spans="1:4" x14ac:dyDescent="0.2">
      <c r="A58" s="248"/>
      <c r="B58" s="248"/>
      <c r="C58" s="248"/>
      <c r="D58" s="248"/>
    </row>
    <row r="59" spans="1:4" x14ac:dyDescent="0.2">
      <c r="A59" s="248"/>
      <c r="B59" s="248"/>
      <c r="C59" s="248"/>
      <c r="D59" s="248"/>
    </row>
  </sheetData>
  <sheetProtection sheet="1" objects="1" scenarios="1"/>
  <dataValidations count="5">
    <dataValidation allowBlank="1" showInputMessage="1" showErrorMessage="1" promptTitle="Signature date" prompt="Enter the date this completed document is signed." sqref="D44 D42"/>
    <dataValidation allowBlank="1" showInputMessage="1" showErrorMessage="1" promptTitle="Agency staff signature" prompt="This is where the agency staff signs the document, acknowledging the acceptance or declination of the measures." sqref="B44"/>
    <dataValidation type="list" allowBlank="1" showInputMessage="1" showErrorMessage="1" promptTitle="Accept or decline the measure" prompt="Select whether the client accepts or declines the installation of wall insulation. Educate the client on the finished look of this measure." sqref="D38">
      <formula1>"Accept, Decline, NA"</formula1>
    </dataValidation>
    <dataValidation allowBlank="1" showInputMessage="1" showErrorMessage="1" promptTitle="Client signature" prompt="This is where the client signs the document, acknowledging the acceptance or declination of the measures." sqref="B42"/>
    <dataValidation type="list" allowBlank="1" showInputMessage="1" showErrorMessage="1" promptTitle="Accept or decline the measure" prompt="Select whether the client accepts or declines the installation of attic insulation in their attic." sqref="D36">
      <formula1>"Accept, Decline, NA"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2.75" x14ac:dyDescent="0.2"/>
  <cols>
    <col min="1" max="1" width="24.7109375" style="85" customWidth="1"/>
    <col min="2" max="8" width="9.140625" style="85"/>
    <col min="9" max="10" width="9.140625" style="35"/>
    <col min="11" max="16384" width="9.140625" style="85"/>
  </cols>
  <sheetData>
    <row r="1" spans="1:8" ht="3" customHeight="1" x14ac:dyDescent="0.2">
      <c r="A1" s="1" t="s">
        <v>65</v>
      </c>
    </row>
    <row r="2" spans="1:8" x14ac:dyDescent="0.2">
      <c r="A2" s="722" t="s">
        <v>273</v>
      </c>
      <c r="B2" s="427">
        <f>'Contact Info'!B2</f>
        <v>0</v>
      </c>
      <c r="C2" s="427"/>
      <c r="D2" s="427"/>
      <c r="E2" s="427"/>
      <c r="F2" s="427"/>
      <c r="G2" s="427"/>
      <c r="H2" s="684"/>
    </row>
    <row r="3" spans="1:8" x14ac:dyDescent="0.2">
      <c r="A3" s="723" t="s">
        <v>32</v>
      </c>
      <c r="B3" s="277">
        <f>'Contact Info'!B7</f>
        <v>0</v>
      </c>
      <c r="C3" s="258"/>
      <c r="D3" s="258"/>
      <c r="E3" s="258"/>
      <c r="F3" s="258"/>
      <c r="G3" s="258"/>
      <c r="H3" s="257"/>
    </row>
    <row r="4" spans="1:8" x14ac:dyDescent="0.2">
      <c r="A4" s="723" t="s">
        <v>163</v>
      </c>
      <c r="B4" s="97">
        <f>'Contact Info'!B9</f>
        <v>0</v>
      </c>
      <c r="C4" s="97"/>
      <c r="D4" s="97"/>
      <c r="E4" s="97">
        <f>'Contact Info'!B10</f>
        <v>0</v>
      </c>
      <c r="F4" s="97"/>
      <c r="G4" s="97">
        <f>'Contact Info'!B11</f>
        <v>0</v>
      </c>
      <c r="H4" s="280">
        <f>'Contact Info'!B12</f>
        <v>0</v>
      </c>
    </row>
    <row r="5" spans="1:8" x14ac:dyDescent="0.2">
      <c r="A5" s="724" t="s">
        <v>692</v>
      </c>
      <c r="B5" s="725">
        <f>'Contact Info'!B14</f>
        <v>0</v>
      </c>
      <c r="C5" s="258"/>
      <c r="D5" s="258"/>
      <c r="E5" s="726">
        <f>'Contact Info'!B15</f>
        <v>0</v>
      </c>
      <c r="F5" s="258"/>
      <c r="G5" s="258"/>
      <c r="H5" s="257"/>
    </row>
    <row r="7" spans="1:8" x14ac:dyDescent="0.2">
      <c r="A7" s="276" t="s">
        <v>663</v>
      </c>
      <c r="B7" s="653"/>
      <c r="C7" s="653"/>
      <c r="D7" s="653"/>
      <c r="E7" s="653"/>
      <c r="F7" s="653"/>
      <c r="G7" s="653"/>
      <c r="H7" s="654"/>
    </row>
    <row r="8" spans="1:8" x14ac:dyDescent="0.2">
      <c r="A8" s="260" t="s">
        <v>678</v>
      </c>
      <c r="B8" s="277">
        <f>'Contact Info'!B28</f>
        <v>0</v>
      </c>
      <c r="C8" s="258"/>
      <c r="D8" s="257"/>
      <c r="E8" s="260" t="s">
        <v>681</v>
      </c>
      <c r="F8" s="277">
        <f>'Contact Info'!B29</f>
        <v>0</v>
      </c>
      <c r="G8" s="258"/>
      <c r="H8" s="257"/>
    </row>
    <row r="9" spans="1:8" x14ac:dyDescent="0.2">
      <c r="A9" s="260" t="s">
        <v>679</v>
      </c>
      <c r="B9" s="97">
        <f>'Contact Info'!B30</f>
        <v>0</v>
      </c>
      <c r="C9" s="97"/>
      <c r="D9" s="97"/>
      <c r="E9" s="260" t="s">
        <v>681</v>
      </c>
      <c r="F9" s="97">
        <f>'Contact Info'!B31</f>
        <v>0</v>
      </c>
      <c r="G9" s="97"/>
      <c r="H9" s="280"/>
    </row>
    <row r="10" spans="1:8" x14ac:dyDescent="0.2">
      <c r="A10" s="260" t="s">
        <v>680</v>
      </c>
      <c r="B10" s="277">
        <f>'Contact Info'!B32</f>
        <v>0</v>
      </c>
      <c r="C10" s="258"/>
      <c r="D10" s="257"/>
      <c r="E10" s="260" t="s">
        <v>681</v>
      </c>
      <c r="F10" s="277">
        <f>'Contact Info'!B33</f>
        <v>0</v>
      </c>
      <c r="G10" s="258"/>
      <c r="H10" s="257"/>
    </row>
    <row r="11" spans="1:8" x14ac:dyDescent="0.2">
      <c r="A11" s="12" t="s">
        <v>664</v>
      </c>
      <c r="B11" s="28"/>
      <c r="C11" s="28"/>
      <c r="D11" s="28"/>
      <c r="E11" s="28"/>
      <c r="F11" s="28"/>
      <c r="G11" s="28"/>
      <c r="H11" s="41"/>
    </row>
    <row r="12" spans="1:8" x14ac:dyDescent="0.2">
      <c r="A12" s="42" t="s">
        <v>665</v>
      </c>
      <c r="B12" s="34"/>
      <c r="C12" s="34"/>
      <c r="D12" s="34"/>
      <c r="E12" s="34"/>
      <c r="F12" s="34"/>
      <c r="G12" s="34"/>
      <c r="H12" s="8"/>
    </row>
    <row r="13" spans="1:8" x14ac:dyDescent="0.2">
      <c r="A13" s="13" t="s">
        <v>666</v>
      </c>
      <c r="B13" s="31"/>
      <c r="C13" s="31"/>
      <c r="D13" s="31"/>
      <c r="E13" s="31"/>
      <c r="F13" s="31"/>
      <c r="G13" s="31"/>
      <c r="H13" s="33"/>
    </row>
    <row r="15" spans="1:8" ht="15.75" x14ac:dyDescent="0.25">
      <c r="A15" s="269" t="s">
        <v>342</v>
      </c>
      <c r="B15" s="258"/>
      <c r="C15" s="258"/>
      <c r="D15" s="258"/>
      <c r="E15" s="258"/>
      <c r="F15" s="258"/>
      <c r="G15" s="258"/>
      <c r="H15" s="257"/>
    </row>
    <row r="16" spans="1:8" x14ac:dyDescent="0.2">
      <c r="A16" s="899"/>
      <c r="B16" s="28" t="s">
        <v>688</v>
      </c>
      <c r="C16" s="28"/>
      <c r="D16" s="28"/>
      <c r="E16" s="28"/>
      <c r="F16" s="28"/>
      <c r="G16" s="28"/>
      <c r="H16" s="41"/>
    </row>
    <row r="17" spans="1:8" x14ac:dyDescent="0.2">
      <c r="A17" s="884"/>
      <c r="B17" s="34" t="s">
        <v>686</v>
      </c>
      <c r="C17" s="34"/>
      <c r="D17" s="34"/>
      <c r="E17" s="34"/>
      <c r="F17" s="34"/>
      <c r="G17" s="34"/>
      <c r="H17" s="8"/>
    </row>
    <row r="18" spans="1:8" x14ac:dyDescent="0.2">
      <c r="A18" s="883"/>
      <c r="B18" s="31" t="s">
        <v>687</v>
      </c>
      <c r="C18" s="31"/>
      <c r="D18" s="31"/>
      <c r="E18" s="31"/>
      <c r="F18" s="31"/>
      <c r="G18" s="31"/>
      <c r="H18" s="33"/>
    </row>
    <row r="19" spans="1:8" x14ac:dyDescent="0.2">
      <c r="A19" s="899"/>
      <c r="B19" s="28" t="s">
        <v>691</v>
      </c>
      <c r="C19" s="28"/>
      <c r="D19" s="28"/>
      <c r="E19" s="28"/>
      <c r="F19" s="28"/>
      <c r="G19" s="28"/>
      <c r="H19" s="41"/>
    </row>
    <row r="20" spans="1:8" x14ac:dyDescent="0.2">
      <c r="A20" s="884"/>
      <c r="B20" s="34" t="s">
        <v>689</v>
      </c>
      <c r="C20" s="34"/>
      <c r="D20" s="34"/>
      <c r="E20" s="34"/>
      <c r="F20" s="34"/>
      <c r="G20" s="34"/>
      <c r="H20" s="8"/>
    </row>
    <row r="21" spans="1:8" x14ac:dyDescent="0.2">
      <c r="A21" s="883"/>
      <c r="B21" s="31" t="s">
        <v>690</v>
      </c>
      <c r="C21" s="31"/>
      <c r="D21" s="31"/>
      <c r="E21" s="31"/>
      <c r="F21" s="31"/>
      <c r="G21" s="31"/>
      <c r="H21" s="33"/>
    </row>
    <row r="22" spans="1:8" x14ac:dyDescent="0.2">
      <c r="A22" s="35"/>
      <c r="B22" s="35"/>
      <c r="C22" s="35"/>
      <c r="D22" s="35"/>
      <c r="E22" s="35"/>
      <c r="F22" s="35"/>
      <c r="G22" s="35"/>
      <c r="H22" s="35"/>
    </row>
    <row r="23" spans="1:8" ht="15.75" x14ac:dyDescent="0.25">
      <c r="A23" s="651" t="s">
        <v>162</v>
      </c>
      <c r="B23" s="652"/>
      <c r="C23" s="258"/>
      <c r="D23" s="258"/>
      <c r="E23" s="258"/>
      <c r="F23" s="258"/>
      <c r="G23" s="258"/>
      <c r="H23" s="257"/>
    </row>
    <row r="24" spans="1:8" ht="22.5" x14ac:dyDescent="0.2">
      <c r="A24" s="727" t="s">
        <v>158</v>
      </c>
      <c r="B24" s="430" t="s">
        <v>159</v>
      </c>
      <c r="C24" s="727" t="s">
        <v>160</v>
      </c>
      <c r="D24" s="10"/>
      <c r="E24" s="10"/>
      <c r="F24" s="10"/>
      <c r="G24" s="10"/>
      <c r="H24" s="43"/>
    </row>
    <row r="25" spans="1:8" x14ac:dyDescent="0.2">
      <c r="A25" s="900"/>
      <c r="B25" s="901"/>
      <c r="C25" s="650" t="s">
        <v>677</v>
      </c>
      <c r="D25" s="28"/>
      <c r="E25" s="28"/>
      <c r="F25" s="28"/>
      <c r="G25" s="28"/>
      <c r="H25" s="41"/>
    </row>
    <row r="26" spans="1:8" x14ac:dyDescent="0.2">
      <c r="A26" s="902"/>
      <c r="B26" s="903"/>
      <c r="C26" s="34" t="s">
        <v>675</v>
      </c>
      <c r="D26" s="34"/>
      <c r="E26" s="34"/>
      <c r="F26" s="34"/>
      <c r="G26" s="34"/>
      <c r="H26" s="8"/>
    </row>
    <row r="27" spans="1:8" x14ac:dyDescent="0.2">
      <c r="A27" s="904"/>
      <c r="B27" s="905"/>
      <c r="C27" s="31" t="s">
        <v>676</v>
      </c>
      <c r="D27" s="31"/>
      <c r="E27" s="31"/>
      <c r="F27" s="31"/>
      <c r="G27" s="31"/>
      <c r="H27" s="33"/>
    </row>
    <row r="28" spans="1:8" x14ac:dyDescent="0.2">
      <c r="A28" s="900"/>
      <c r="B28" s="901"/>
      <c r="C28" s="650" t="s">
        <v>677</v>
      </c>
      <c r="D28" s="28"/>
      <c r="E28" s="28"/>
      <c r="F28" s="28"/>
      <c r="G28" s="28"/>
      <c r="H28" s="41"/>
    </row>
    <row r="29" spans="1:8" x14ac:dyDescent="0.2">
      <c r="A29" s="902"/>
      <c r="B29" s="903"/>
      <c r="C29" s="34" t="s">
        <v>675</v>
      </c>
      <c r="D29" s="34"/>
      <c r="E29" s="34"/>
      <c r="F29" s="34"/>
      <c r="G29" s="34"/>
      <c r="H29" s="8"/>
    </row>
    <row r="30" spans="1:8" x14ac:dyDescent="0.2">
      <c r="A30" s="904"/>
      <c r="B30" s="905"/>
      <c r="C30" s="31" t="s">
        <v>676</v>
      </c>
      <c r="D30" s="31"/>
      <c r="E30" s="31"/>
      <c r="F30" s="31"/>
      <c r="G30" s="31"/>
      <c r="H30" s="33"/>
    </row>
    <row r="31" spans="1:8" x14ac:dyDescent="0.2">
      <c r="A31" s="900"/>
      <c r="B31" s="901"/>
      <c r="C31" s="650" t="s">
        <v>677</v>
      </c>
      <c r="D31" s="28"/>
      <c r="E31" s="28"/>
      <c r="F31" s="28"/>
      <c r="G31" s="28"/>
      <c r="H31" s="41"/>
    </row>
    <row r="32" spans="1:8" x14ac:dyDescent="0.2">
      <c r="A32" s="902"/>
      <c r="B32" s="903"/>
      <c r="C32" s="34" t="s">
        <v>675</v>
      </c>
      <c r="D32" s="34"/>
      <c r="E32" s="34"/>
      <c r="F32" s="34"/>
      <c r="G32" s="34"/>
      <c r="H32" s="8"/>
    </row>
    <row r="33" spans="1:8" x14ac:dyDescent="0.2">
      <c r="A33" s="904"/>
      <c r="B33" s="905"/>
      <c r="C33" s="31" t="s">
        <v>676</v>
      </c>
      <c r="D33" s="31"/>
      <c r="E33" s="31"/>
      <c r="F33" s="31"/>
      <c r="G33" s="31"/>
      <c r="H33" s="33"/>
    </row>
    <row r="34" spans="1:8" x14ac:dyDescent="0.2">
      <c r="A34" s="900"/>
      <c r="B34" s="901"/>
      <c r="C34" s="182" t="s">
        <v>668</v>
      </c>
      <c r="D34" s="28"/>
      <c r="E34" s="28"/>
      <c r="F34" s="28"/>
      <c r="G34" s="28"/>
      <c r="H34" s="41"/>
    </row>
    <row r="35" spans="1:8" x14ac:dyDescent="0.2">
      <c r="A35" s="902"/>
      <c r="B35" s="903"/>
      <c r="C35" s="34" t="s">
        <v>671</v>
      </c>
      <c r="D35" s="34"/>
      <c r="E35" s="34"/>
      <c r="F35" s="34"/>
      <c r="G35" s="34"/>
      <c r="H35" s="8"/>
    </row>
    <row r="36" spans="1:8" x14ac:dyDescent="0.2">
      <c r="A36" s="904"/>
      <c r="B36" s="905"/>
      <c r="C36" s="31" t="s">
        <v>667</v>
      </c>
      <c r="D36" s="31"/>
      <c r="E36" s="31"/>
      <c r="F36" s="31"/>
      <c r="G36" s="31"/>
      <c r="H36" s="33"/>
    </row>
    <row r="37" spans="1:8" x14ac:dyDescent="0.2">
      <c r="A37" s="900"/>
      <c r="B37" s="901"/>
      <c r="C37" s="182" t="s">
        <v>669</v>
      </c>
      <c r="D37" s="28"/>
      <c r="E37" s="28"/>
      <c r="F37" s="28"/>
      <c r="G37" s="28"/>
      <c r="H37" s="41"/>
    </row>
    <row r="38" spans="1:8" x14ac:dyDescent="0.2">
      <c r="A38" s="902"/>
      <c r="B38" s="903"/>
      <c r="C38" s="34" t="s">
        <v>671</v>
      </c>
      <c r="D38" s="34"/>
      <c r="E38" s="34"/>
      <c r="F38" s="34"/>
      <c r="G38" s="34"/>
      <c r="H38" s="8"/>
    </row>
    <row r="39" spans="1:8" x14ac:dyDescent="0.2">
      <c r="A39" s="902"/>
      <c r="B39" s="903"/>
      <c r="C39" s="34" t="s">
        <v>672</v>
      </c>
      <c r="D39" s="34"/>
      <c r="E39" s="34"/>
      <c r="F39" s="34"/>
      <c r="G39" s="34"/>
      <c r="H39" s="8"/>
    </row>
    <row r="40" spans="1:8" x14ac:dyDescent="0.2">
      <c r="A40" s="904"/>
      <c r="B40" s="905"/>
      <c r="C40" s="31" t="s">
        <v>670</v>
      </c>
      <c r="D40" s="31"/>
      <c r="E40" s="31"/>
      <c r="F40" s="31"/>
      <c r="G40" s="31"/>
      <c r="H40" s="33"/>
    </row>
    <row r="41" spans="1:8" x14ac:dyDescent="0.2">
      <c r="A41" s="900"/>
      <c r="B41" s="901"/>
      <c r="C41" s="650" t="s">
        <v>674</v>
      </c>
      <c r="D41" s="28"/>
      <c r="E41" s="28"/>
      <c r="F41" s="28"/>
      <c r="G41" s="28"/>
      <c r="H41" s="41"/>
    </row>
    <row r="42" spans="1:8" x14ac:dyDescent="0.2">
      <c r="A42" s="904"/>
      <c r="B42" s="905"/>
      <c r="C42" s="31" t="s">
        <v>673</v>
      </c>
      <c r="D42" s="31"/>
      <c r="E42" s="31"/>
      <c r="F42" s="31"/>
      <c r="G42" s="31"/>
      <c r="H42" s="33"/>
    </row>
    <row r="43" spans="1:8" x14ac:dyDescent="0.2">
      <c r="A43" s="900"/>
      <c r="B43" s="901"/>
      <c r="C43" s="650" t="s">
        <v>674</v>
      </c>
      <c r="D43" s="28"/>
      <c r="E43" s="28"/>
      <c r="F43" s="28"/>
      <c r="G43" s="28"/>
      <c r="H43" s="41"/>
    </row>
    <row r="44" spans="1:8" x14ac:dyDescent="0.2">
      <c r="A44" s="904"/>
      <c r="B44" s="905"/>
      <c r="C44" s="31" t="s">
        <v>673</v>
      </c>
      <c r="D44" s="31"/>
      <c r="E44" s="31"/>
      <c r="F44" s="31"/>
      <c r="G44" s="31"/>
      <c r="H44" s="33"/>
    </row>
    <row r="45" spans="1:8" x14ac:dyDescent="0.2">
      <c r="A45" s="900"/>
      <c r="B45" s="901"/>
      <c r="C45" s="650" t="s">
        <v>674</v>
      </c>
      <c r="D45" s="28"/>
      <c r="E45" s="28"/>
      <c r="F45" s="28"/>
      <c r="G45" s="28"/>
      <c r="H45" s="41"/>
    </row>
    <row r="46" spans="1:8" x14ac:dyDescent="0.2">
      <c r="A46" s="904"/>
      <c r="B46" s="905"/>
      <c r="C46" s="31" t="s">
        <v>673</v>
      </c>
      <c r="D46" s="31"/>
      <c r="E46" s="31"/>
      <c r="F46" s="31"/>
      <c r="G46" s="31"/>
      <c r="H46" s="33"/>
    </row>
    <row r="47" spans="1:8" x14ac:dyDescent="0.2">
      <c r="A47" s="900"/>
      <c r="B47" s="901"/>
      <c r="C47" s="650" t="s">
        <v>674</v>
      </c>
      <c r="D47" s="28"/>
      <c r="E47" s="28"/>
      <c r="F47" s="28"/>
      <c r="G47" s="28"/>
      <c r="H47" s="41"/>
    </row>
    <row r="48" spans="1:8" x14ac:dyDescent="0.2">
      <c r="A48" s="904"/>
      <c r="B48" s="905"/>
      <c r="C48" s="31" t="s">
        <v>673</v>
      </c>
      <c r="D48" s="31"/>
      <c r="E48" s="31"/>
      <c r="F48" s="31"/>
      <c r="G48" s="31"/>
      <c r="H48" s="33"/>
    </row>
    <row r="49" spans="1:8" x14ac:dyDescent="0.2">
      <c r="A49" s="900"/>
      <c r="B49" s="901"/>
      <c r="C49" s="650" t="s">
        <v>674</v>
      </c>
      <c r="D49" s="28"/>
      <c r="E49" s="28"/>
      <c r="F49" s="28"/>
      <c r="G49" s="28"/>
      <c r="H49" s="41"/>
    </row>
    <row r="50" spans="1:8" x14ac:dyDescent="0.2">
      <c r="A50" s="904"/>
      <c r="B50" s="905"/>
      <c r="C50" s="31" t="s">
        <v>673</v>
      </c>
      <c r="D50" s="31"/>
      <c r="E50" s="31"/>
      <c r="F50" s="31"/>
      <c r="G50" s="31"/>
      <c r="H50" s="33"/>
    </row>
    <row r="51" spans="1:8" x14ac:dyDescent="0.2">
      <c r="A51" s="906"/>
      <c r="B51" s="213"/>
      <c r="C51" s="874"/>
      <c r="D51" s="874"/>
      <c r="E51" s="874"/>
      <c r="F51" s="874"/>
      <c r="G51" s="874"/>
      <c r="H51" s="874"/>
    </row>
    <row r="52" spans="1:8" x14ac:dyDescent="0.2">
      <c r="A52" s="874"/>
      <c r="B52" s="874"/>
      <c r="C52" s="874"/>
      <c r="D52" s="874"/>
      <c r="E52" s="874"/>
      <c r="F52" s="874"/>
      <c r="G52" s="874"/>
      <c r="H52" s="874"/>
    </row>
    <row r="53" spans="1:8" x14ac:dyDescent="0.2">
      <c r="A53" s="840"/>
      <c r="B53" s="871"/>
      <c r="C53" s="871"/>
      <c r="D53" s="840"/>
      <c r="E53" s="871"/>
      <c r="F53" s="871"/>
      <c r="G53" s="871"/>
      <c r="H53" s="840"/>
    </row>
    <row r="54" spans="1:8" x14ac:dyDescent="0.2">
      <c r="A54" s="185" t="s">
        <v>60</v>
      </c>
      <c r="B54" s="34"/>
      <c r="C54" s="185"/>
      <c r="D54" s="185" t="s">
        <v>61</v>
      </c>
      <c r="E54" s="34"/>
      <c r="F54" s="34"/>
      <c r="G54" s="34"/>
      <c r="H54" s="46" t="s">
        <v>6</v>
      </c>
    </row>
    <row r="55" spans="1:8" x14ac:dyDescent="0.2">
      <c r="A55" s="363"/>
      <c r="B55" s="363"/>
      <c r="C55" s="363"/>
      <c r="D55" s="363"/>
      <c r="E55" s="35"/>
      <c r="F55" s="35"/>
      <c r="G55" s="35"/>
      <c r="H55" s="35"/>
    </row>
    <row r="56" spans="1:8" x14ac:dyDescent="0.2">
      <c r="C56" s="363"/>
      <c r="E56" s="35"/>
      <c r="F56" s="35"/>
      <c r="G56" s="35"/>
      <c r="H56" s="35"/>
    </row>
    <row r="57" spans="1:8" x14ac:dyDescent="0.2">
      <c r="A57" s="363"/>
      <c r="B57" s="363"/>
      <c r="C57" s="363"/>
      <c r="E57" s="35"/>
      <c r="F57" s="35"/>
      <c r="G57" s="35"/>
      <c r="H57" s="35"/>
    </row>
  </sheetData>
  <sheetProtection sheet="1" objects="1" scenarios="1"/>
  <dataValidations count="10">
    <dataValidation allowBlank="1" showInputMessage="1" showErrorMessage="1" promptTitle="Signature date" prompt="Enter the date this completed document is signed." sqref="H53"/>
    <dataValidation allowBlank="1" showInputMessage="1" showErrorMessage="1" promptTitle="Agency staff signature" prompt="This is where the agency staff signs the document, acknowledging the acceptance or declination of the measures." sqref="D53"/>
    <dataValidation allowBlank="1" showInputMessage="1" showErrorMessage="1" promptTitle="Client signature" prompt="This is where the client signs the document, acknowledging the acceptance or declination of the measures." sqref="A53"/>
    <dataValidation type="list" allowBlank="1" showInputMessage="1" showErrorMessage="1" promptTitle="Energy Conservation Measure" prompt="Select the measure applicable for the client to determine if the client will accept or decline the measure." sqref="A39 A49 A47 A45 A43 A41">
      <formula1>"Attic Insulation, Wall Insulation, CFLs, Water Aerators, DWH Jacket/Pipe Insulation, Smart Thermostat, Refrigerator Replacement, Solar Screens, HVAC Work, Other"</formula1>
    </dataValidation>
    <dataValidation type="list" allowBlank="1" showInputMessage="1" showErrorMessage="1" promptTitle="Accept or Decline" prompt="Select whether the client accepts or declines the measure identified." sqref="B49:B51 B43:B45 B47 B37:B39 B41 B34 B28 B31 B25">
      <formula1>"Accept, Decline, NA"</formula1>
    </dataValidation>
    <dataValidation allowBlank="1" showInputMessage="1" showErrorMessage="1" promptTitle="Energy Conservation Measure" prompt="Select the measure applicable for the client to determine if the client will accept or decline the measure." sqref="A35:A36"/>
    <dataValidation type="list" allowBlank="1" showInputMessage="1" showErrorMessage="1" promptTitle="Attic Insulation" sqref="A34">
      <formula1>"Attic Insulation"</formula1>
    </dataValidation>
    <dataValidation type="list" allowBlank="1" showInputMessage="1" showErrorMessage="1" promptTitle="Wall Insulation" sqref="A37">
      <formula1>"Wall Insulation"</formula1>
    </dataValidation>
    <dataValidation type="list" allowBlank="1" showInputMessage="1" showErrorMessage="1" promptTitle="Health &amp; Safety Measures" prompt="Select the measure applicable for the client to determine if the client will accept or decline the measure." sqref="A25 A28 A31">
      <formula1>"Lead Safe Work, Mold, UVSH Removal, Stove Replacement, Wood Heat, Furnace Work, Other"</formula1>
    </dataValidation>
    <dataValidation type="list" allowBlank="1" showInputMessage="1" showErrorMessage="1" promptTitle="Accept or decline the measure" prompt="Select whether the client accepts or declines the installation of attic insulation in their attic." sqref="A19 A16">
      <formula1>"Accept, Decline, NA"</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topLeftCell="A193" workbookViewId="0">
      <selection activeCell="B2" sqref="B2"/>
    </sheetView>
  </sheetViews>
  <sheetFormatPr defaultRowHeight="12.75" x14ac:dyDescent="0.2"/>
  <cols>
    <col min="1" max="6" width="13.140625" style="20" customWidth="1"/>
    <col min="7" max="7" width="13.140625" style="240" customWidth="1"/>
    <col min="8" max="256" width="9.140625" style="2"/>
    <col min="257" max="257" width="14.42578125" style="2" customWidth="1"/>
    <col min="258" max="258" width="13.42578125" style="2" customWidth="1"/>
    <col min="259" max="261" width="13.7109375" style="2" customWidth="1"/>
    <col min="262" max="263" width="10.7109375" style="2" customWidth="1"/>
    <col min="264" max="512" width="9.140625" style="2"/>
    <col min="513" max="513" width="14.42578125" style="2" customWidth="1"/>
    <col min="514" max="514" width="13.42578125" style="2" customWidth="1"/>
    <col min="515" max="517" width="13.7109375" style="2" customWidth="1"/>
    <col min="518" max="519" width="10.7109375" style="2" customWidth="1"/>
    <col min="520" max="768" width="9.140625" style="2"/>
    <col min="769" max="769" width="14.42578125" style="2" customWidth="1"/>
    <col min="770" max="770" width="13.42578125" style="2" customWidth="1"/>
    <col min="771" max="773" width="13.7109375" style="2" customWidth="1"/>
    <col min="774" max="775" width="10.7109375" style="2" customWidth="1"/>
    <col min="776" max="1024" width="9.140625" style="2"/>
    <col min="1025" max="1025" width="14.42578125" style="2" customWidth="1"/>
    <col min="1026" max="1026" width="13.42578125" style="2" customWidth="1"/>
    <col min="1027" max="1029" width="13.7109375" style="2" customWidth="1"/>
    <col min="1030" max="1031" width="10.7109375" style="2" customWidth="1"/>
    <col min="1032" max="1280" width="9.140625" style="2"/>
    <col min="1281" max="1281" width="14.42578125" style="2" customWidth="1"/>
    <col min="1282" max="1282" width="13.42578125" style="2" customWidth="1"/>
    <col min="1283" max="1285" width="13.7109375" style="2" customWidth="1"/>
    <col min="1286" max="1287" width="10.7109375" style="2" customWidth="1"/>
    <col min="1288" max="1536" width="9.140625" style="2"/>
    <col min="1537" max="1537" width="14.42578125" style="2" customWidth="1"/>
    <col min="1538" max="1538" width="13.42578125" style="2" customWidth="1"/>
    <col min="1539" max="1541" width="13.7109375" style="2" customWidth="1"/>
    <col min="1542" max="1543" width="10.7109375" style="2" customWidth="1"/>
    <col min="1544" max="1792" width="9.140625" style="2"/>
    <col min="1793" max="1793" width="14.42578125" style="2" customWidth="1"/>
    <col min="1794" max="1794" width="13.42578125" style="2" customWidth="1"/>
    <col min="1795" max="1797" width="13.7109375" style="2" customWidth="1"/>
    <col min="1798" max="1799" width="10.7109375" style="2" customWidth="1"/>
    <col min="1800" max="2048" width="9.140625" style="2"/>
    <col min="2049" max="2049" width="14.42578125" style="2" customWidth="1"/>
    <col min="2050" max="2050" width="13.42578125" style="2" customWidth="1"/>
    <col min="2051" max="2053" width="13.7109375" style="2" customWidth="1"/>
    <col min="2054" max="2055" width="10.7109375" style="2" customWidth="1"/>
    <col min="2056" max="2304" width="9.140625" style="2"/>
    <col min="2305" max="2305" width="14.42578125" style="2" customWidth="1"/>
    <col min="2306" max="2306" width="13.42578125" style="2" customWidth="1"/>
    <col min="2307" max="2309" width="13.7109375" style="2" customWidth="1"/>
    <col min="2310" max="2311" width="10.7109375" style="2" customWidth="1"/>
    <col min="2312" max="2560" width="9.140625" style="2"/>
    <col min="2561" max="2561" width="14.42578125" style="2" customWidth="1"/>
    <col min="2562" max="2562" width="13.42578125" style="2" customWidth="1"/>
    <col min="2563" max="2565" width="13.7109375" style="2" customWidth="1"/>
    <col min="2566" max="2567" width="10.7109375" style="2" customWidth="1"/>
    <col min="2568" max="2816" width="9.140625" style="2"/>
    <col min="2817" max="2817" width="14.42578125" style="2" customWidth="1"/>
    <col min="2818" max="2818" width="13.42578125" style="2" customWidth="1"/>
    <col min="2819" max="2821" width="13.7109375" style="2" customWidth="1"/>
    <col min="2822" max="2823" width="10.7109375" style="2" customWidth="1"/>
    <col min="2824" max="3072" width="9.140625" style="2"/>
    <col min="3073" max="3073" width="14.42578125" style="2" customWidth="1"/>
    <col min="3074" max="3074" width="13.42578125" style="2" customWidth="1"/>
    <col min="3075" max="3077" width="13.7109375" style="2" customWidth="1"/>
    <col min="3078" max="3079" width="10.7109375" style="2" customWidth="1"/>
    <col min="3080" max="3328" width="9.140625" style="2"/>
    <col min="3329" max="3329" width="14.42578125" style="2" customWidth="1"/>
    <col min="3330" max="3330" width="13.42578125" style="2" customWidth="1"/>
    <col min="3331" max="3333" width="13.7109375" style="2" customWidth="1"/>
    <col min="3334" max="3335" width="10.7109375" style="2" customWidth="1"/>
    <col min="3336" max="3584" width="9.140625" style="2"/>
    <col min="3585" max="3585" width="14.42578125" style="2" customWidth="1"/>
    <col min="3586" max="3586" width="13.42578125" style="2" customWidth="1"/>
    <col min="3587" max="3589" width="13.7109375" style="2" customWidth="1"/>
    <col min="3590" max="3591" width="10.7109375" style="2" customWidth="1"/>
    <col min="3592" max="3840" width="9.140625" style="2"/>
    <col min="3841" max="3841" width="14.42578125" style="2" customWidth="1"/>
    <col min="3842" max="3842" width="13.42578125" style="2" customWidth="1"/>
    <col min="3843" max="3845" width="13.7109375" style="2" customWidth="1"/>
    <col min="3846" max="3847" width="10.7109375" style="2" customWidth="1"/>
    <col min="3848" max="4096" width="9.140625" style="2"/>
    <col min="4097" max="4097" width="14.42578125" style="2" customWidth="1"/>
    <col min="4098" max="4098" width="13.42578125" style="2" customWidth="1"/>
    <col min="4099" max="4101" width="13.7109375" style="2" customWidth="1"/>
    <col min="4102" max="4103" width="10.7109375" style="2" customWidth="1"/>
    <col min="4104" max="4352" width="9.140625" style="2"/>
    <col min="4353" max="4353" width="14.42578125" style="2" customWidth="1"/>
    <col min="4354" max="4354" width="13.42578125" style="2" customWidth="1"/>
    <col min="4355" max="4357" width="13.7109375" style="2" customWidth="1"/>
    <col min="4358" max="4359" width="10.7109375" style="2" customWidth="1"/>
    <col min="4360" max="4608" width="9.140625" style="2"/>
    <col min="4609" max="4609" width="14.42578125" style="2" customWidth="1"/>
    <col min="4610" max="4610" width="13.42578125" style="2" customWidth="1"/>
    <col min="4611" max="4613" width="13.7109375" style="2" customWidth="1"/>
    <col min="4614" max="4615" width="10.7109375" style="2" customWidth="1"/>
    <col min="4616" max="4864" width="9.140625" style="2"/>
    <col min="4865" max="4865" width="14.42578125" style="2" customWidth="1"/>
    <col min="4866" max="4866" width="13.42578125" style="2" customWidth="1"/>
    <col min="4867" max="4869" width="13.7109375" style="2" customWidth="1"/>
    <col min="4870" max="4871" width="10.7109375" style="2" customWidth="1"/>
    <col min="4872" max="5120" width="9.140625" style="2"/>
    <col min="5121" max="5121" width="14.42578125" style="2" customWidth="1"/>
    <col min="5122" max="5122" width="13.42578125" style="2" customWidth="1"/>
    <col min="5123" max="5125" width="13.7109375" style="2" customWidth="1"/>
    <col min="5126" max="5127" width="10.7109375" style="2" customWidth="1"/>
    <col min="5128" max="5376" width="9.140625" style="2"/>
    <col min="5377" max="5377" width="14.42578125" style="2" customWidth="1"/>
    <col min="5378" max="5378" width="13.42578125" style="2" customWidth="1"/>
    <col min="5379" max="5381" width="13.7109375" style="2" customWidth="1"/>
    <col min="5382" max="5383" width="10.7109375" style="2" customWidth="1"/>
    <col min="5384" max="5632" width="9.140625" style="2"/>
    <col min="5633" max="5633" width="14.42578125" style="2" customWidth="1"/>
    <col min="5634" max="5634" width="13.42578125" style="2" customWidth="1"/>
    <col min="5635" max="5637" width="13.7109375" style="2" customWidth="1"/>
    <col min="5638" max="5639" width="10.7109375" style="2" customWidth="1"/>
    <col min="5640" max="5888" width="9.140625" style="2"/>
    <col min="5889" max="5889" width="14.42578125" style="2" customWidth="1"/>
    <col min="5890" max="5890" width="13.42578125" style="2" customWidth="1"/>
    <col min="5891" max="5893" width="13.7109375" style="2" customWidth="1"/>
    <col min="5894" max="5895" width="10.7109375" style="2" customWidth="1"/>
    <col min="5896" max="6144" width="9.140625" style="2"/>
    <col min="6145" max="6145" width="14.42578125" style="2" customWidth="1"/>
    <col min="6146" max="6146" width="13.42578125" style="2" customWidth="1"/>
    <col min="6147" max="6149" width="13.7109375" style="2" customWidth="1"/>
    <col min="6150" max="6151" width="10.7109375" style="2" customWidth="1"/>
    <col min="6152" max="6400" width="9.140625" style="2"/>
    <col min="6401" max="6401" width="14.42578125" style="2" customWidth="1"/>
    <col min="6402" max="6402" width="13.42578125" style="2" customWidth="1"/>
    <col min="6403" max="6405" width="13.7109375" style="2" customWidth="1"/>
    <col min="6406" max="6407" width="10.7109375" style="2" customWidth="1"/>
    <col min="6408" max="6656" width="9.140625" style="2"/>
    <col min="6657" max="6657" width="14.42578125" style="2" customWidth="1"/>
    <col min="6658" max="6658" width="13.42578125" style="2" customWidth="1"/>
    <col min="6659" max="6661" width="13.7109375" style="2" customWidth="1"/>
    <col min="6662" max="6663" width="10.7109375" style="2" customWidth="1"/>
    <col min="6664" max="6912" width="9.140625" style="2"/>
    <col min="6913" max="6913" width="14.42578125" style="2" customWidth="1"/>
    <col min="6914" max="6914" width="13.42578125" style="2" customWidth="1"/>
    <col min="6915" max="6917" width="13.7109375" style="2" customWidth="1"/>
    <col min="6918" max="6919" width="10.7109375" style="2" customWidth="1"/>
    <col min="6920" max="7168" width="9.140625" style="2"/>
    <col min="7169" max="7169" width="14.42578125" style="2" customWidth="1"/>
    <col min="7170" max="7170" width="13.42578125" style="2" customWidth="1"/>
    <col min="7171" max="7173" width="13.7109375" style="2" customWidth="1"/>
    <col min="7174" max="7175" width="10.7109375" style="2" customWidth="1"/>
    <col min="7176" max="7424" width="9.140625" style="2"/>
    <col min="7425" max="7425" width="14.42578125" style="2" customWidth="1"/>
    <col min="7426" max="7426" width="13.42578125" style="2" customWidth="1"/>
    <col min="7427" max="7429" width="13.7109375" style="2" customWidth="1"/>
    <col min="7430" max="7431" width="10.7109375" style="2" customWidth="1"/>
    <col min="7432" max="7680" width="9.140625" style="2"/>
    <col min="7681" max="7681" width="14.42578125" style="2" customWidth="1"/>
    <col min="7682" max="7682" width="13.42578125" style="2" customWidth="1"/>
    <col min="7683" max="7685" width="13.7109375" style="2" customWidth="1"/>
    <col min="7686" max="7687" width="10.7109375" style="2" customWidth="1"/>
    <col min="7688" max="7936" width="9.140625" style="2"/>
    <col min="7937" max="7937" width="14.42578125" style="2" customWidth="1"/>
    <col min="7938" max="7938" width="13.42578125" style="2" customWidth="1"/>
    <col min="7939" max="7941" width="13.7109375" style="2" customWidth="1"/>
    <col min="7942" max="7943" width="10.7109375" style="2" customWidth="1"/>
    <col min="7944" max="8192" width="9.140625" style="2"/>
    <col min="8193" max="8193" width="14.42578125" style="2" customWidth="1"/>
    <col min="8194" max="8194" width="13.42578125" style="2" customWidth="1"/>
    <col min="8195" max="8197" width="13.7109375" style="2" customWidth="1"/>
    <col min="8198" max="8199" width="10.7109375" style="2" customWidth="1"/>
    <col min="8200" max="8448" width="9.140625" style="2"/>
    <col min="8449" max="8449" width="14.42578125" style="2" customWidth="1"/>
    <col min="8450" max="8450" width="13.42578125" style="2" customWidth="1"/>
    <col min="8451" max="8453" width="13.7109375" style="2" customWidth="1"/>
    <col min="8454" max="8455" width="10.7109375" style="2" customWidth="1"/>
    <col min="8456" max="8704" width="9.140625" style="2"/>
    <col min="8705" max="8705" width="14.42578125" style="2" customWidth="1"/>
    <col min="8706" max="8706" width="13.42578125" style="2" customWidth="1"/>
    <col min="8707" max="8709" width="13.7109375" style="2" customWidth="1"/>
    <col min="8710" max="8711" width="10.7109375" style="2" customWidth="1"/>
    <col min="8712" max="8960" width="9.140625" style="2"/>
    <col min="8961" max="8961" width="14.42578125" style="2" customWidth="1"/>
    <col min="8962" max="8962" width="13.42578125" style="2" customWidth="1"/>
    <col min="8963" max="8965" width="13.7109375" style="2" customWidth="1"/>
    <col min="8966" max="8967" width="10.7109375" style="2" customWidth="1"/>
    <col min="8968" max="9216" width="9.140625" style="2"/>
    <col min="9217" max="9217" width="14.42578125" style="2" customWidth="1"/>
    <col min="9218" max="9218" width="13.42578125" style="2" customWidth="1"/>
    <col min="9219" max="9221" width="13.7109375" style="2" customWidth="1"/>
    <col min="9222" max="9223" width="10.7109375" style="2" customWidth="1"/>
    <col min="9224" max="9472" width="9.140625" style="2"/>
    <col min="9473" max="9473" width="14.42578125" style="2" customWidth="1"/>
    <col min="9474" max="9474" width="13.42578125" style="2" customWidth="1"/>
    <col min="9475" max="9477" width="13.7109375" style="2" customWidth="1"/>
    <col min="9478" max="9479" width="10.7109375" style="2" customWidth="1"/>
    <col min="9480" max="9728" width="9.140625" style="2"/>
    <col min="9729" max="9729" width="14.42578125" style="2" customWidth="1"/>
    <col min="9730" max="9730" width="13.42578125" style="2" customWidth="1"/>
    <col min="9731" max="9733" width="13.7109375" style="2" customWidth="1"/>
    <col min="9734" max="9735" width="10.7109375" style="2" customWidth="1"/>
    <col min="9736" max="9984" width="9.140625" style="2"/>
    <col min="9985" max="9985" width="14.42578125" style="2" customWidth="1"/>
    <col min="9986" max="9986" width="13.42578125" style="2" customWidth="1"/>
    <col min="9987" max="9989" width="13.7109375" style="2" customWidth="1"/>
    <col min="9990" max="9991" width="10.7109375" style="2" customWidth="1"/>
    <col min="9992" max="10240" width="9.140625" style="2"/>
    <col min="10241" max="10241" width="14.42578125" style="2" customWidth="1"/>
    <col min="10242" max="10242" width="13.42578125" style="2" customWidth="1"/>
    <col min="10243" max="10245" width="13.7109375" style="2" customWidth="1"/>
    <col min="10246" max="10247" width="10.7109375" style="2" customWidth="1"/>
    <col min="10248" max="10496" width="9.140625" style="2"/>
    <col min="10497" max="10497" width="14.42578125" style="2" customWidth="1"/>
    <col min="10498" max="10498" width="13.42578125" style="2" customWidth="1"/>
    <col min="10499" max="10501" width="13.7109375" style="2" customWidth="1"/>
    <col min="10502" max="10503" width="10.7109375" style="2" customWidth="1"/>
    <col min="10504" max="10752" width="9.140625" style="2"/>
    <col min="10753" max="10753" width="14.42578125" style="2" customWidth="1"/>
    <col min="10754" max="10754" width="13.42578125" style="2" customWidth="1"/>
    <col min="10755" max="10757" width="13.7109375" style="2" customWidth="1"/>
    <col min="10758" max="10759" width="10.7109375" style="2" customWidth="1"/>
    <col min="10760" max="11008" width="9.140625" style="2"/>
    <col min="11009" max="11009" width="14.42578125" style="2" customWidth="1"/>
    <col min="11010" max="11010" width="13.42578125" style="2" customWidth="1"/>
    <col min="11011" max="11013" width="13.7109375" style="2" customWidth="1"/>
    <col min="11014" max="11015" width="10.7109375" style="2" customWidth="1"/>
    <col min="11016" max="11264" width="9.140625" style="2"/>
    <col min="11265" max="11265" width="14.42578125" style="2" customWidth="1"/>
    <col min="11266" max="11266" width="13.42578125" style="2" customWidth="1"/>
    <col min="11267" max="11269" width="13.7109375" style="2" customWidth="1"/>
    <col min="11270" max="11271" width="10.7109375" style="2" customWidth="1"/>
    <col min="11272" max="11520" width="9.140625" style="2"/>
    <col min="11521" max="11521" width="14.42578125" style="2" customWidth="1"/>
    <col min="11522" max="11522" width="13.42578125" style="2" customWidth="1"/>
    <col min="11523" max="11525" width="13.7109375" style="2" customWidth="1"/>
    <col min="11526" max="11527" width="10.7109375" style="2" customWidth="1"/>
    <col min="11528" max="11776" width="9.140625" style="2"/>
    <col min="11777" max="11777" width="14.42578125" style="2" customWidth="1"/>
    <col min="11778" max="11778" width="13.42578125" style="2" customWidth="1"/>
    <col min="11779" max="11781" width="13.7109375" style="2" customWidth="1"/>
    <col min="11782" max="11783" width="10.7109375" style="2" customWidth="1"/>
    <col min="11784" max="12032" width="9.140625" style="2"/>
    <col min="12033" max="12033" width="14.42578125" style="2" customWidth="1"/>
    <col min="12034" max="12034" width="13.42578125" style="2" customWidth="1"/>
    <col min="12035" max="12037" width="13.7109375" style="2" customWidth="1"/>
    <col min="12038" max="12039" width="10.7109375" style="2" customWidth="1"/>
    <col min="12040" max="12288" width="9.140625" style="2"/>
    <col min="12289" max="12289" width="14.42578125" style="2" customWidth="1"/>
    <col min="12290" max="12290" width="13.42578125" style="2" customWidth="1"/>
    <col min="12291" max="12293" width="13.7109375" style="2" customWidth="1"/>
    <col min="12294" max="12295" width="10.7109375" style="2" customWidth="1"/>
    <col min="12296" max="12544" width="9.140625" style="2"/>
    <col min="12545" max="12545" width="14.42578125" style="2" customWidth="1"/>
    <col min="12546" max="12546" width="13.42578125" style="2" customWidth="1"/>
    <col min="12547" max="12549" width="13.7109375" style="2" customWidth="1"/>
    <col min="12550" max="12551" width="10.7109375" style="2" customWidth="1"/>
    <col min="12552" max="12800" width="9.140625" style="2"/>
    <col min="12801" max="12801" width="14.42578125" style="2" customWidth="1"/>
    <col min="12802" max="12802" width="13.42578125" style="2" customWidth="1"/>
    <col min="12803" max="12805" width="13.7109375" style="2" customWidth="1"/>
    <col min="12806" max="12807" width="10.7109375" style="2" customWidth="1"/>
    <col min="12808" max="13056" width="9.140625" style="2"/>
    <col min="13057" max="13057" width="14.42578125" style="2" customWidth="1"/>
    <col min="13058" max="13058" width="13.42578125" style="2" customWidth="1"/>
    <col min="13059" max="13061" width="13.7109375" style="2" customWidth="1"/>
    <col min="13062" max="13063" width="10.7109375" style="2" customWidth="1"/>
    <col min="13064" max="13312" width="9.140625" style="2"/>
    <col min="13313" max="13313" width="14.42578125" style="2" customWidth="1"/>
    <col min="13314" max="13314" width="13.42578125" style="2" customWidth="1"/>
    <col min="13315" max="13317" width="13.7109375" style="2" customWidth="1"/>
    <col min="13318" max="13319" width="10.7109375" style="2" customWidth="1"/>
    <col min="13320" max="13568" width="9.140625" style="2"/>
    <col min="13569" max="13569" width="14.42578125" style="2" customWidth="1"/>
    <col min="13570" max="13570" width="13.42578125" style="2" customWidth="1"/>
    <col min="13571" max="13573" width="13.7109375" style="2" customWidth="1"/>
    <col min="13574" max="13575" width="10.7109375" style="2" customWidth="1"/>
    <col min="13576" max="13824" width="9.140625" style="2"/>
    <col min="13825" max="13825" width="14.42578125" style="2" customWidth="1"/>
    <col min="13826" max="13826" width="13.42578125" style="2" customWidth="1"/>
    <col min="13827" max="13829" width="13.7109375" style="2" customWidth="1"/>
    <col min="13830" max="13831" width="10.7109375" style="2" customWidth="1"/>
    <col min="13832" max="14080" width="9.140625" style="2"/>
    <col min="14081" max="14081" width="14.42578125" style="2" customWidth="1"/>
    <col min="14082" max="14082" width="13.42578125" style="2" customWidth="1"/>
    <col min="14083" max="14085" width="13.7109375" style="2" customWidth="1"/>
    <col min="14086" max="14087" width="10.7109375" style="2" customWidth="1"/>
    <col min="14088" max="14336" width="9.140625" style="2"/>
    <col min="14337" max="14337" width="14.42578125" style="2" customWidth="1"/>
    <col min="14338" max="14338" width="13.42578125" style="2" customWidth="1"/>
    <col min="14339" max="14341" width="13.7109375" style="2" customWidth="1"/>
    <col min="14342" max="14343" width="10.7109375" style="2" customWidth="1"/>
    <col min="14344" max="14592" width="9.140625" style="2"/>
    <col min="14593" max="14593" width="14.42578125" style="2" customWidth="1"/>
    <col min="14594" max="14594" width="13.42578125" style="2" customWidth="1"/>
    <col min="14595" max="14597" width="13.7109375" style="2" customWidth="1"/>
    <col min="14598" max="14599" width="10.7109375" style="2" customWidth="1"/>
    <col min="14600" max="14848" width="9.140625" style="2"/>
    <col min="14849" max="14849" width="14.42578125" style="2" customWidth="1"/>
    <col min="14850" max="14850" width="13.42578125" style="2" customWidth="1"/>
    <col min="14851" max="14853" width="13.7109375" style="2" customWidth="1"/>
    <col min="14854" max="14855" width="10.7109375" style="2" customWidth="1"/>
    <col min="14856" max="15104" width="9.140625" style="2"/>
    <col min="15105" max="15105" width="14.42578125" style="2" customWidth="1"/>
    <col min="15106" max="15106" width="13.42578125" style="2" customWidth="1"/>
    <col min="15107" max="15109" width="13.7109375" style="2" customWidth="1"/>
    <col min="15110" max="15111" width="10.7109375" style="2" customWidth="1"/>
    <col min="15112" max="15360" width="9.140625" style="2"/>
    <col min="15361" max="15361" width="14.42578125" style="2" customWidth="1"/>
    <col min="15362" max="15362" width="13.42578125" style="2" customWidth="1"/>
    <col min="15363" max="15365" width="13.7109375" style="2" customWidth="1"/>
    <col min="15366" max="15367" width="10.7109375" style="2" customWidth="1"/>
    <col min="15368" max="15616" width="9.140625" style="2"/>
    <col min="15617" max="15617" width="14.42578125" style="2" customWidth="1"/>
    <col min="15618" max="15618" width="13.42578125" style="2" customWidth="1"/>
    <col min="15619" max="15621" width="13.7109375" style="2" customWidth="1"/>
    <col min="15622" max="15623" width="10.7109375" style="2" customWidth="1"/>
    <col min="15624" max="15872" width="9.140625" style="2"/>
    <col min="15873" max="15873" width="14.42578125" style="2" customWidth="1"/>
    <col min="15874" max="15874" width="13.42578125" style="2" customWidth="1"/>
    <col min="15875" max="15877" width="13.7109375" style="2" customWidth="1"/>
    <col min="15878" max="15879" width="10.7109375" style="2" customWidth="1"/>
    <col min="15880" max="16128" width="9.140625" style="2"/>
    <col min="16129" max="16129" width="14.42578125" style="2" customWidth="1"/>
    <col min="16130" max="16130" width="13.42578125" style="2" customWidth="1"/>
    <col min="16131" max="16133" width="13.7109375" style="2" customWidth="1"/>
    <col min="16134" max="16135" width="10.7109375" style="2" customWidth="1"/>
    <col min="16136" max="16384" width="9.140625" style="2"/>
  </cols>
  <sheetData>
    <row r="1" spans="1:7" ht="3" customHeight="1" x14ac:dyDescent="0.2">
      <c r="A1" s="175" t="s">
        <v>65</v>
      </c>
    </row>
    <row r="2" spans="1:7" x14ac:dyDescent="0.2">
      <c r="A2" s="574" t="s">
        <v>106</v>
      </c>
      <c r="B2" s="559">
        <f>'Contact Info'!B7</f>
        <v>0</v>
      </c>
      <c r="C2" s="559"/>
      <c r="D2" s="684"/>
      <c r="E2" s="520" t="s">
        <v>27</v>
      </c>
      <c r="F2" s="559">
        <f>'Contact Info'!B6</f>
        <v>0</v>
      </c>
      <c r="G2" s="752"/>
    </row>
    <row r="3" spans="1:7" x14ac:dyDescent="0.2">
      <c r="A3" s="753" t="s">
        <v>163</v>
      </c>
      <c r="B3" s="490">
        <f>'Contact Info'!B9</f>
        <v>0</v>
      </c>
      <c r="C3" s="427"/>
      <c r="D3" s="258"/>
      <c r="E3" s="754"/>
      <c r="F3" s="754"/>
      <c r="G3" s="752"/>
    </row>
    <row r="4" spans="1:7" x14ac:dyDescent="0.2">
      <c r="A4" s="755" t="s">
        <v>178</v>
      </c>
      <c r="B4" s="277">
        <f>'Contact Info'!B10</f>
        <v>0</v>
      </c>
      <c r="C4" s="654"/>
      <c r="D4" s="756" t="s">
        <v>179</v>
      </c>
      <c r="E4" s="757">
        <f>'Contact Info'!B13</f>
        <v>0</v>
      </c>
      <c r="F4" s="574" t="s">
        <v>180</v>
      </c>
      <c r="G4" s="758">
        <f>'Contact Info'!B12</f>
        <v>0</v>
      </c>
    </row>
    <row r="5" spans="1:7" x14ac:dyDescent="0.2">
      <c r="A5" s="759" t="s">
        <v>183</v>
      </c>
      <c r="B5" s="760">
        <f>'Contact Info'!B14</f>
        <v>0</v>
      </c>
      <c r="C5" s="258"/>
      <c r="D5" s="276"/>
      <c r="E5" s="761" t="s">
        <v>181</v>
      </c>
      <c r="F5" s="762">
        <f>'Contact Info'!B15</f>
        <v>0</v>
      </c>
      <c r="G5" s="752"/>
    </row>
    <row r="6" spans="1:7" ht="12.75" customHeight="1" x14ac:dyDescent="0.2">
      <c r="A6" s="759" t="s">
        <v>182</v>
      </c>
      <c r="B6" s="629">
        <f>'Contact Info'!B24</f>
        <v>0</v>
      </c>
      <c r="C6" s="257"/>
      <c r="D6" s="763" t="s">
        <v>184</v>
      </c>
      <c r="E6" s="764">
        <f>'Contact Info'!B25</f>
        <v>0</v>
      </c>
      <c r="F6" s="721"/>
      <c r="G6" s="765"/>
    </row>
    <row r="8" spans="1:7" ht="18.75" x14ac:dyDescent="0.3">
      <c r="A8" s="277"/>
      <c r="B8" s="255"/>
      <c r="C8" s="255"/>
      <c r="D8" s="333" t="s">
        <v>283</v>
      </c>
      <c r="E8" s="255"/>
      <c r="F8" s="255"/>
      <c r="G8" s="334"/>
    </row>
    <row r="9" spans="1:7" x14ac:dyDescent="0.2">
      <c r="A9" s="241"/>
      <c r="B9" s="241"/>
      <c r="C9" s="241"/>
      <c r="D9" s="241"/>
      <c r="E9" s="241"/>
      <c r="F9" s="241"/>
      <c r="G9" s="241"/>
    </row>
    <row r="10" spans="1:7" x14ac:dyDescent="0.2">
      <c r="A10" s="766" t="s">
        <v>284</v>
      </c>
      <c r="B10" s="767"/>
      <c r="C10" s="767"/>
      <c r="D10" s="767"/>
      <c r="E10" s="767"/>
      <c r="F10" s="767"/>
      <c r="G10" s="768"/>
    </row>
    <row r="11" spans="1:7" x14ac:dyDescent="0.2">
      <c r="A11" s="279" t="s">
        <v>285</v>
      </c>
      <c r="B11" s="97"/>
      <c r="C11" s="97"/>
      <c r="D11" s="97"/>
      <c r="E11" s="97"/>
      <c r="F11" s="97"/>
      <c r="G11" s="769"/>
    </row>
    <row r="12" spans="1:7" x14ac:dyDescent="0.2">
      <c r="A12" s="770" t="s">
        <v>286</v>
      </c>
      <c r="B12" s="771"/>
      <c r="C12" s="771"/>
      <c r="D12" s="771"/>
      <c r="E12" s="771"/>
      <c r="F12" s="771"/>
      <c r="G12" s="772"/>
    </row>
    <row r="13" spans="1:7" x14ac:dyDescent="0.2">
      <c r="A13" s="242"/>
      <c r="B13" s="241"/>
      <c r="C13" s="241"/>
      <c r="D13" s="241"/>
      <c r="E13" s="241"/>
      <c r="F13" s="241"/>
      <c r="G13" s="241"/>
    </row>
    <row r="14" spans="1:7" x14ac:dyDescent="0.2">
      <c r="A14" s="490" t="s">
        <v>289</v>
      </c>
      <c r="B14" s="427"/>
      <c r="C14" s="427"/>
      <c r="D14" s="427"/>
      <c r="E14" s="427"/>
      <c r="F14" s="427"/>
      <c r="G14" s="687"/>
    </row>
    <row r="15" spans="1:7" x14ac:dyDescent="0.2">
      <c r="A15" s="770" t="s">
        <v>287</v>
      </c>
      <c r="B15" s="771"/>
      <c r="C15" s="771"/>
      <c r="D15" s="771"/>
      <c r="E15" s="771"/>
      <c r="F15" s="771"/>
      <c r="G15" s="772"/>
    </row>
    <row r="16" spans="1:7" x14ac:dyDescent="0.2">
      <c r="A16" s="242"/>
      <c r="B16" s="241"/>
      <c r="C16" s="241"/>
      <c r="D16" s="241"/>
      <c r="E16" s="241"/>
      <c r="F16" s="241"/>
      <c r="G16" s="241"/>
    </row>
    <row r="17" spans="1:7" x14ac:dyDescent="0.2">
      <c r="A17" s="277" t="s">
        <v>288</v>
      </c>
      <c r="B17" s="258"/>
      <c r="C17" s="258"/>
      <c r="D17" s="258"/>
      <c r="E17" s="258"/>
      <c r="F17" s="258"/>
      <c r="G17" s="773"/>
    </row>
    <row r="18" spans="1:7" x14ac:dyDescent="0.2">
      <c r="A18" s="277"/>
      <c r="B18" s="255"/>
      <c r="C18" s="255"/>
      <c r="D18" s="255" t="s">
        <v>704</v>
      </c>
      <c r="E18" s="255"/>
      <c r="F18" s="255"/>
      <c r="G18" s="334"/>
    </row>
    <row r="19" spans="1:7" ht="12.75" customHeight="1" x14ac:dyDescent="0.2">
      <c r="A19" s="254" t="s">
        <v>705</v>
      </c>
      <c r="B19" s="255"/>
      <c r="C19" s="256"/>
      <c r="D19" s="256"/>
      <c r="E19" s="257"/>
      <c r="F19" s="262" t="s">
        <v>164</v>
      </c>
      <c r="G19" s="907"/>
    </row>
    <row r="20" spans="1:7" x14ac:dyDescent="0.2">
      <c r="A20" s="689" t="s">
        <v>290</v>
      </c>
      <c r="B20" s="690"/>
      <c r="C20" s="691" t="s">
        <v>291</v>
      </c>
      <c r="D20" s="691"/>
      <c r="E20" s="690"/>
      <c r="F20" s="262" t="s">
        <v>165</v>
      </c>
      <c r="G20" s="907"/>
    </row>
    <row r="21" spans="1:7" x14ac:dyDescent="0.2">
      <c r="A21" s="688" t="s">
        <v>282</v>
      </c>
      <c r="B21" s="257"/>
      <c r="C21" s="865"/>
      <c r="D21" s="10"/>
      <c r="E21" s="10"/>
      <c r="F21" s="286" t="s">
        <v>307</v>
      </c>
      <c r="G21" s="287">
        <f>G19+G20</f>
        <v>0</v>
      </c>
    </row>
    <row r="22" spans="1:7" x14ac:dyDescent="0.2">
      <c r="A22" s="26"/>
      <c r="B22" s="10"/>
      <c r="C22" s="10"/>
      <c r="D22" s="27" t="s">
        <v>296</v>
      </c>
      <c r="E22" s="10"/>
      <c r="F22" s="10"/>
      <c r="G22" s="30"/>
    </row>
    <row r="23" spans="1:7" x14ac:dyDescent="0.2">
      <c r="A23" s="490" t="s">
        <v>295</v>
      </c>
      <c r="B23" s="427"/>
      <c r="C23" s="427"/>
      <c r="D23" s="684"/>
      <c r="E23" s="490" t="s">
        <v>293</v>
      </c>
      <c r="F23" s="427"/>
      <c r="G23" s="687"/>
    </row>
    <row r="24" spans="1:7" x14ac:dyDescent="0.2">
      <c r="A24" s="13">
        <f>'H&amp;S'!A13</f>
        <v>0</v>
      </c>
      <c r="B24" s="31"/>
      <c r="C24" s="31"/>
      <c r="D24" s="33"/>
      <c r="E24" s="13">
        <f>'H&amp;S'!A17</f>
        <v>0</v>
      </c>
      <c r="F24" s="245"/>
      <c r="G24" s="246"/>
    </row>
    <row r="25" spans="1:7" x14ac:dyDescent="0.2">
      <c r="A25" s="490" t="s">
        <v>294</v>
      </c>
      <c r="B25" s="427"/>
      <c r="C25" s="427"/>
      <c r="D25" s="684"/>
      <c r="E25" s="490" t="s">
        <v>292</v>
      </c>
      <c r="F25" s="685"/>
      <c r="G25" s="686"/>
    </row>
    <row r="26" spans="1:7" x14ac:dyDescent="0.2">
      <c r="A26" s="13">
        <f>'H&amp;S'!A15</f>
        <v>0</v>
      </c>
      <c r="B26" s="31"/>
      <c r="C26" s="31"/>
      <c r="D26" s="33"/>
      <c r="E26" s="13">
        <f>'H&amp;S'!A19</f>
        <v>0</v>
      </c>
      <c r="F26" s="31"/>
      <c r="G26" s="247"/>
    </row>
    <row r="27" spans="1:7" x14ac:dyDescent="0.2">
      <c r="A27" s="692"/>
      <c r="B27" s="693"/>
      <c r="C27" s="693"/>
      <c r="D27" s="693" t="s">
        <v>297</v>
      </c>
      <c r="E27" s="693"/>
      <c r="F27" s="693"/>
      <c r="G27" s="694"/>
    </row>
    <row r="28" spans="1:7" x14ac:dyDescent="0.2">
      <c r="A28" s="336" t="s">
        <v>218</v>
      </c>
      <c r="B28" s="336" t="s">
        <v>299</v>
      </c>
      <c r="C28" s="337" t="s">
        <v>300</v>
      </c>
      <c r="D28" s="336" t="s">
        <v>301</v>
      </c>
      <c r="E28" s="337" t="s">
        <v>302</v>
      </c>
      <c r="F28" s="336" t="s">
        <v>303</v>
      </c>
      <c r="G28" s="338" t="s">
        <v>304</v>
      </c>
    </row>
    <row r="29" spans="1:7" x14ac:dyDescent="0.2">
      <c r="A29" s="252">
        <f>'H&amp;S'!G10</f>
        <v>0</v>
      </c>
      <c r="B29" s="252">
        <f>'H&amp;S'!A10</f>
        <v>0</v>
      </c>
      <c r="C29" s="252">
        <f>'H&amp;S'!B10</f>
        <v>0</v>
      </c>
      <c r="D29" s="252">
        <f>'H&amp;S'!C10</f>
        <v>0</v>
      </c>
      <c r="E29" s="252">
        <f>'H&amp;S'!D10</f>
        <v>0</v>
      </c>
      <c r="F29" s="252">
        <f>'H&amp;S'!E10</f>
        <v>0</v>
      </c>
      <c r="G29" s="252">
        <f>'H&amp;S'!F10</f>
        <v>0</v>
      </c>
    </row>
    <row r="30" spans="1:7" x14ac:dyDescent="0.2">
      <c r="A30" s="336">
        <f>Heating_Cooling!B4</f>
        <v>0</v>
      </c>
      <c r="B30" s="336" t="s">
        <v>166</v>
      </c>
      <c r="C30" s="336">
        <f>Heating_Cooling!B39</f>
        <v>0</v>
      </c>
      <c r="D30" s="336">
        <f>Heating_Cooling!B48</f>
        <v>0</v>
      </c>
      <c r="E30" s="336">
        <f>Heating_Cooling!B57</f>
        <v>0</v>
      </c>
      <c r="F30" s="251" t="s">
        <v>161</v>
      </c>
      <c r="G30" s="251" t="s">
        <v>161</v>
      </c>
    </row>
    <row r="31" spans="1:7" x14ac:dyDescent="0.2">
      <c r="A31" s="252">
        <f>Heating_Cooling!D10</f>
        <v>0</v>
      </c>
      <c r="B31" s="252">
        <f>'Baseload Measures'!L25</f>
        <v>0</v>
      </c>
      <c r="C31" s="252">
        <f>Heating_Cooling!D42</f>
        <v>0</v>
      </c>
      <c r="D31" s="252">
        <f>Heating_Cooling!D51</f>
        <v>0</v>
      </c>
      <c r="E31" s="252">
        <f>Heating_Cooling!D60</f>
        <v>0</v>
      </c>
      <c r="F31" s="252"/>
      <c r="G31" s="252"/>
    </row>
    <row r="32" spans="1:7" x14ac:dyDescent="0.2">
      <c r="A32" s="490" t="s">
        <v>305</v>
      </c>
      <c r="B32" s="685"/>
      <c r="C32" s="685"/>
      <c r="D32" s="685"/>
      <c r="E32" s="685"/>
      <c r="F32" s="685"/>
      <c r="G32" s="686"/>
    </row>
    <row r="33" spans="1:7" x14ac:dyDescent="0.2">
      <c r="A33" s="873"/>
      <c r="B33" s="908"/>
      <c r="C33" s="908"/>
      <c r="D33" s="908"/>
      <c r="E33" s="908"/>
      <c r="F33" s="908"/>
      <c r="G33" s="909"/>
    </row>
    <row r="34" spans="1:7" x14ac:dyDescent="0.2">
      <c r="A34" s="873"/>
      <c r="B34" s="908"/>
      <c r="C34" s="908"/>
      <c r="D34" s="908"/>
      <c r="E34" s="908"/>
      <c r="F34" s="908"/>
      <c r="G34" s="909"/>
    </row>
    <row r="35" spans="1:7" x14ac:dyDescent="0.2">
      <c r="A35" s="873"/>
      <c r="B35" s="908"/>
      <c r="C35" s="908"/>
      <c r="D35" s="908"/>
      <c r="E35" s="908"/>
      <c r="F35" s="908"/>
      <c r="G35" s="909"/>
    </row>
    <row r="36" spans="1:7" x14ac:dyDescent="0.2">
      <c r="A36" s="910"/>
      <c r="B36" s="911"/>
      <c r="C36" s="911"/>
      <c r="D36" s="911"/>
      <c r="E36" s="911"/>
      <c r="F36" s="911"/>
      <c r="G36" s="912"/>
    </row>
    <row r="37" spans="1:7" ht="12.75" customHeight="1" x14ac:dyDescent="0.2">
      <c r="A37" s="522" t="s">
        <v>306</v>
      </c>
      <c r="B37" s="685"/>
      <c r="C37" s="685"/>
      <c r="D37" s="685"/>
      <c r="E37" s="685"/>
      <c r="F37" s="685"/>
      <c r="G37" s="686"/>
    </row>
    <row r="38" spans="1:7" x14ac:dyDescent="0.2">
      <c r="A38" s="913"/>
      <c r="B38" s="908"/>
      <c r="C38" s="908"/>
      <c r="D38" s="908"/>
      <c r="E38" s="908"/>
      <c r="F38" s="908"/>
      <c r="G38" s="909"/>
    </row>
    <row r="39" spans="1:7" x14ac:dyDescent="0.2">
      <c r="A39" s="913"/>
      <c r="B39" s="908"/>
      <c r="C39" s="908"/>
      <c r="D39" s="908"/>
      <c r="E39" s="908"/>
      <c r="F39" s="908"/>
      <c r="G39" s="909"/>
    </row>
    <row r="40" spans="1:7" x14ac:dyDescent="0.2">
      <c r="A40" s="913"/>
      <c r="B40" s="908"/>
      <c r="C40" s="908"/>
      <c r="D40" s="908"/>
      <c r="E40" s="908"/>
      <c r="F40" s="908"/>
      <c r="G40" s="909"/>
    </row>
    <row r="41" spans="1:7" x14ac:dyDescent="0.2">
      <c r="A41" s="910"/>
      <c r="B41" s="911"/>
      <c r="C41" s="911"/>
      <c r="D41" s="911"/>
      <c r="E41" s="911"/>
      <c r="F41" s="911"/>
      <c r="G41" s="912"/>
    </row>
    <row r="42" spans="1:7" ht="12.75" customHeight="1" x14ac:dyDescent="0.2">
      <c r="A42" s="254" t="s">
        <v>706</v>
      </c>
      <c r="B42" s="255"/>
      <c r="C42" s="258"/>
      <c r="D42" s="256"/>
      <c r="E42" s="257"/>
      <c r="F42" s="262" t="s">
        <v>164</v>
      </c>
      <c r="G42" s="907"/>
    </row>
    <row r="43" spans="1:7" x14ac:dyDescent="0.2">
      <c r="A43" s="490" t="s">
        <v>282</v>
      </c>
      <c r="B43" s="684"/>
      <c r="C43" s="914"/>
      <c r="D43" s="915"/>
      <c r="E43" s="916"/>
      <c r="F43" s="695" t="s">
        <v>165</v>
      </c>
      <c r="G43" s="907"/>
    </row>
    <row r="44" spans="1:7" x14ac:dyDescent="0.2">
      <c r="A44" s="696" t="s">
        <v>308</v>
      </c>
      <c r="B44" s="427"/>
      <c r="C44" s="427"/>
      <c r="D44" s="427"/>
      <c r="E44" s="427"/>
      <c r="F44" s="286" t="s">
        <v>307</v>
      </c>
      <c r="G44" s="287">
        <f>G42+G43</f>
        <v>0</v>
      </c>
    </row>
    <row r="45" spans="1:7" x14ac:dyDescent="0.2">
      <c r="A45" s="697" t="s">
        <v>309</v>
      </c>
      <c r="B45" s="274"/>
      <c r="C45" s="274"/>
      <c r="D45" s="698"/>
      <c r="E45" s="274"/>
      <c r="F45" s="274"/>
      <c r="G45" s="699"/>
    </row>
    <row r="46" spans="1:7" x14ac:dyDescent="0.2">
      <c r="A46" s="279" t="s">
        <v>305</v>
      </c>
      <c r="B46" s="693"/>
      <c r="C46" s="693"/>
      <c r="D46" s="693"/>
      <c r="E46" s="693"/>
      <c r="F46" s="693"/>
      <c r="G46" s="694"/>
    </row>
    <row r="47" spans="1:7" x14ac:dyDescent="0.2">
      <c r="A47" s="873"/>
      <c r="B47" s="908"/>
      <c r="C47" s="908"/>
      <c r="D47" s="908"/>
      <c r="E47" s="908"/>
      <c r="F47" s="908"/>
      <c r="G47" s="909"/>
    </row>
    <row r="48" spans="1:7" x14ac:dyDescent="0.2">
      <c r="A48" s="917"/>
      <c r="B48" s="908"/>
      <c r="C48" s="908"/>
      <c r="D48" s="908"/>
      <c r="E48" s="908"/>
      <c r="F48" s="908"/>
      <c r="G48" s="909"/>
    </row>
    <row r="49" spans="1:7" x14ac:dyDescent="0.2">
      <c r="A49" s="873"/>
      <c r="B49" s="908"/>
      <c r="C49" s="908"/>
      <c r="D49" s="908"/>
      <c r="E49" s="908"/>
      <c r="F49" s="908"/>
      <c r="G49" s="909"/>
    </row>
    <row r="50" spans="1:7" x14ac:dyDescent="0.2">
      <c r="A50" s="910"/>
      <c r="B50" s="911"/>
      <c r="C50" s="911"/>
      <c r="D50" s="911"/>
      <c r="E50" s="911"/>
      <c r="F50" s="911"/>
      <c r="G50" s="912"/>
    </row>
    <row r="51" spans="1:7" ht="12.75" customHeight="1" x14ac:dyDescent="0.2">
      <c r="A51" s="522" t="s">
        <v>306</v>
      </c>
      <c r="B51" s="685"/>
      <c r="C51" s="685"/>
      <c r="D51" s="685"/>
      <c r="E51" s="685"/>
      <c r="F51" s="685"/>
      <c r="G51" s="686"/>
    </row>
    <row r="52" spans="1:7" x14ac:dyDescent="0.2">
      <c r="A52" s="913"/>
      <c r="B52" s="908"/>
      <c r="C52" s="908"/>
      <c r="D52" s="908"/>
      <c r="E52" s="908"/>
      <c r="F52" s="908"/>
      <c r="G52" s="909"/>
    </row>
    <row r="53" spans="1:7" x14ac:dyDescent="0.2">
      <c r="A53" s="913"/>
      <c r="B53" s="908"/>
      <c r="C53" s="908"/>
      <c r="D53" s="908"/>
      <c r="E53" s="908"/>
      <c r="F53" s="908"/>
      <c r="G53" s="909"/>
    </row>
    <row r="54" spans="1:7" x14ac:dyDescent="0.2">
      <c r="A54" s="913"/>
      <c r="B54" s="908"/>
      <c r="C54" s="908"/>
      <c r="D54" s="908"/>
      <c r="E54" s="908"/>
      <c r="F54" s="908"/>
      <c r="G54" s="909"/>
    </row>
    <row r="55" spans="1:7" x14ac:dyDescent="0.2">
      <c r="A55" s="910"/>
      <c r="B55" s="911"/>
      <c r="C55" s="911"/>
      <c r="D55" s="911"/>
      <c r="E55" s="911"/>
      <c r="F55" s="911"/>
      <c r="G55" s="912"/>
    </row>
    <row r="56" spans="1:7" ht="12.75" customHeight="1" x14ac:dyDescent="0.2">
      <c r="A56" s="254" t="s">
        <v>707</v>
      </c>
      <c r="B56" s="255"/>
      <c r="C56" s="258"/>
      <c r="D56" s="256"/>
      <c r="E56" s="257"/>
      <c r="F56" s="262" t="s">
        <v>164</v>
      </c>
      <c r="G56" s="907"/>
    </row>
    <row r="57" spans="1:7" x14ac:dyDescent="0.2">
      <c r="A57" s="490" t="s">
        <v>282</v>
      </c>
      <c r="B57" s="684"/>
      <c r="C57" s="914"/>
      <c r="D57" s="915"/>
      <c r="E57" s="916"/>
      <c r="F57" s="695" t="s">
        <v>165</v>
      </c>
      <c r="G57" s="907"/>
    </row>
    <row r="58" spans="1:7" x14ac:dyDescent="0.2">
      <c r="A58" s="696" t="s">
        <v>310</v>
      </c>
      <c r="B58" s="427"/>
      <c r="C58" s="427"/>
      <c r="D58" s="427"/>
      <c r="E58" s="427"/>
      <c r="F58" s="286" t="s">
        <v>307</v>
      </c>
      <c r="G58" s="287">
        <f>G56+G57</f>
        <v>0</v>
      </c>
    </row>
    <row r="59" spans="1:7" x14ac:dyDescent="0.2">
      <c r="A59" s="697" t="s">
        <v>311</v>
      </c>
      <c r="B59" s="274"/>
      <c r="C59" s="274"/>
      <c r="D59" s="698"/>
      <c r="E59" s="274"/>
      <c r="F59" s="274"/>
      <c r="G59" s="699"/>
    </row>
    <row r="60" spans="1:7" x14ac:dyDescent="0.2">
      <c r="A60" s="279" t="s">
        <v>305</v>
      </c>
      <c r="B60" s="693"/>
      <c r="C60" s="693"/>
      <c r="D60" s="693"/>
      <c r="E60" s="693"/>
      <c r="F60" s="693"/>
      <c r="G60" s="694"/>
    </row>
    <row r="61" spans="1:7" x14ac:dyDescent="0.2">
      <c r="A61" s="873"/>
      <c r="B61" s="908"/>
      <c r="C61" s="908"/>
      <c r="D61" s="908"/>
      <c r="E61" s="908"/>
      <c r="F61" s="908"/>
      <c r="G61" s="909"/>
    </row>
    <row r="62" spans="1:7" x14ac:dyDescent="0.2">
      <c r="A62" s="917"/>
      <c r="B62" s="908"/>
      <c r="C62" s="908"/>
      <c r="D62" s="908"/>
      <c r="E62" s="908"/>
      <c r="F62" s="908"/>
      <c r="G62" s="909"/>
    </row>
    <row r="63" spans="1:7" x14ac:dyDescent="0.2">
      <c r="A63" s="873"/>
      <c r="B63" s="908"/>
      <c r="C63" s="908"/>
      <c r="D63" s="908"/>
      <c r="E63" s="908"/>
      <c r="F63" s="908"/>
      <c r="G63" s="909"/>
    </row>
    <row r="64" spans="1:7" x14ac:dyDescent="0.2">
      <c r="A64" s="910"/>
      <c r="B64" s="911"/>
      <c r="C64" s="911"/>
      <c r="D64" s="911"/>
      <c r="E64" s="911"/>
      <c r="F64" s="911"/>
      <c r="G64" s="912"/>
    </row>
    <row r="65" spans="1:7" ht="12.75" customHeight="1" x14ac:dyDescent="0.2">
      <c r="A65" s="522" t="s">
        <v>306</v>
      </c>
      <c r="B65" s="685"/>
      <c r="C65" s="685"/>
      <c r="D65" s="685"/>
      <c r="E65" s="685"/>
      <c r="F65" s="685"/>
      <c r="G65" s="686"/>
    </row>
    <row r="66" spans="1:7" x14ac:dyDescent="0.2">
      <c r="A66" s="913"/>
      <c r="B66" s="908"/>
      <c r="C66" s="908"/>
      <c r="D66" s="908"/>
      <c r="E66" s="908"/>
      <c r="F66" s="908"/>
      <c r="G66" s="909"/>
    </row>
    <row r="67" spans="1:7" x14ac:dyDescent="0.2">
      <c r="A67" s="913"/>
      <c r="B67" s="908"/>
      <c r="C67" s="908"/>
      <c r="D67" s="908"/>
      <c r="E67" s="908"/>
      <c r="F67" s="908"/>
      <c r="G67" s="909"/>
    </row>
    <row r="68" spans="1:7" x14ac:dyDescent="0.2">
      <c r="A68" s="910"/>
      <c r="B68" s="911"/>
      <c r="C68" s="911"/>
      <c r="D68" s="911"/>
      <c r="E68" s="911"/>
      <c r="F68" s="911"/>
      <c r="G68" s="912"/>
    </row>
    <row r="69" spans="1:7" x14ac:dyDescent="0.2">
      <c r="A69" s="250"/>
      <c r="B69" s="243"/>
      <c r="C69" s="243"/>
      <c r="D69" s="243"/>
      <c r="E69" s="243"/>
      <c r="F69" s="243"/>
      <c r="G69" s="244"/>
    </row>
    <row r="70" spans="1:7" ht="12.75" customHeight="1" x14ac:dyDescent="0.2">
      <c r="A70" s="254" t="s">
        <v>708</v>
      </c>
      <c r="B70" s="255"/>
      <c r="C70" s="258"/>
      <c r="D70" s="256"/>
      <c r="E70" s="257"/>
      <c r="F70" s="262" t="s">
        <v>164</v>
      </c>
      <c r="G70" s="907"/>
    </row>
    <row r="71" spans="1:7" x14ac:dyDescent="0.2">
      <c r="A71" s="490" t="s">
        <v>282</v>
      </c>
      <c r="B71" s="684"/>
      <c r="C71" s="914"/>
      <c r="D71" s="915"/>
      <c r="E71" s="916"/>
      <c r="F71" s="695" t="s">
        <v>165</v>
      </c>
      <c r="G71" s="907"/>
    </row>
    <row r="72" spans="1:7" x14ac:dyDescent="0.2">
      <c r="A72" s="696" t="s">
        <v>312</v>
      </c>
      <c r="B72" s="427"/>
      <c r="C72" s="427"/>
      <c r="D72" s="427"/>
      <c r="E72" s="427"/>
      <c r="F72" s="286" t="s">
        <v>307</v>
      </c>
      <c r="G72" s="287">
        <f>G70+G71</f>
        <v>0</v>
      </c>
    </row>
    <row r="73" spans="1:7" x14ac:dyDescent="0.2">
      <c r="A73" s="697" t="s">
        <v>313</v>
      </c>
      <c r="B73" s="274"/>
      <c r="C73" s="274"/>
      <c r="D73" s="698"/>
      <c r="E73" s="274"/>
      <c r="F73" s="274"/>
      <c r="G73" s="699"/>
    </row>
    <row r="74" spans="1:7" x14ac:dyDescent="0.2">
      <c r="A74" s="279" t="s">
        <v>305</v>
      </c>
      <c r="B74" s="693"/>
      <c r="C74" s="693"/>
      <c r="D74" s="693"/>
      <c r="E74" s="693"/>
      <c r="F74" s="693"/>
      <c r="G74" s="694"/>
    </row>
    <row r="75" spans="1:7" x14ac:dyDescent="0.2">
      <c r="A75" s="873"/>
      <c r="B75" s="908"/>
      <c r="C75" s="908"/>
      <c r="D75" s="908"/>
      <c r="E75" s="908"/>
      <c r="F75" s="908"/>
      <c r="G75" s="909"/>
    </row>
    <row r="76" spans="1:7" x14ac:dyDescent="0.2">
      <c r="A76" s="917"/>
      <c r="B76" s="908"/>
      <c r="C76" s="908"/>
      <c r="D76" s="908"/>
      <c r="E76" s="908"/>
      <c r="F76" s="908"/>
      <c r="G76" s="909"/>
    </row>
    <row r="77" spans="1:7" x14ac:dyDescent="0.2">
      <c r="A77" s="873"/>
      <c r="B77" s="908"/>
      <c r="C77" s="908"/>
      <c r="D77" s="908"/>
      <c r="E77" s="908"/>
      <c r="F77" s="908"/>
      <c r="G77" s="909"/>
    </row>
    <row r="78" spans="1:7" x14ac:dyDescent="0.2">
      <c r="A78" s="910"/>
      <c r="B78" s="911"/>
      <c r="C78" s="911"/>
      <c r="D78" s="911"/>
      <c r="E78" s="911"/>
      <c r="F78" s="911"/>
      <c r="G78" s="912"/>
    </row>
    <row r="79" spans="1:7" ht="12.75" customHeight="1" x14ac:dyDescent="0.2">
      <c r="A79" s="522" t="s">
        <v>306</v>
      </c>
      <c r="B79" s="685"/>
      <c r="C79" s="685"/>
      <c r="D79" s="685"/>
      <c r="E79" s="685"/>
      <c r="F79" s="685"/>
      <c r="G79" s="686"/>
    </row>
    <row r="80" spans="1:7" x14ac:dyDescent="0.2">
      <c r="A80" s="913"/>
      <c r="B80" s="908"/>
      <c r="C80" s="908"/>
      <c r="D80" s="908"/>
      <c r="E80" s="908"/>
      <c r="F80" s="908"/>
      <c r="G80" s="909"/>
    </row>
    <row r="81" spans="1:7" x14ac:dyDescent="0.2">
      <c r="A81" s="913"/>
      <c r="B81" s="908"/>
      <c r="C81" s="908"/>
      <c r="D81" s="908"/>
      <c r="E81" s="908"/>
      <c r="F81" s="908"/>
      <c r="G81" s="909"/>
    </row>
    <row r="82" spans="1:7" x14ac:dyDescent="0.2">
      <c r="A82" s="910"/>
      <c r="B82" s="911"/>
      <c r="C82" s="911"/>
      <c r="D82" s="911"/>
      <c r="E82" s="911"/>
      <c r="F82" s="911"/>
      <c r="G82" s="912"/>
    </row>
    <row r="83" spans="1:7" x14ac:dyDescent="0.2">
      <c r="A83" s="250"/>
      <c r="B83" s="243"/>
      <c r="C83" s="243"/>
      <c r="D83" s="243"/>
      <c r="E83" s="243"/>
      <c r="F83" s="243"/>
      <c r="G83" s="244"/>
    </row>
    <row r="84" spans="1:7" ht="12.75" customHeight="1" x14ac:dyDescent="0.2">
      <c r="A84" s="254" t="s">
        <v>709</v>
      </c>
      <c r="B84" s="255"/>
      <c r="C84" s="258"/>
      <c r="D84" s="256"/>
      <c r="E84" s="257"/>
      <c r="F84" s="262" t="s">
        <v>164</v>
      </c>
      <c r="G84" s="907"/>
    </row>
    <row r="85" spans="1:7" x14ac:dyDescent="0.2">
      <c r="A85" s="490" t="s">
        <v>282</v>
      </c>
      <c r="B85" s="684"/>
      <c r="C85" s="914"/>
      <c r="D85" s="915"/>
      <c r="E85" s="916"/>
      <c r="F85" s="695" t="s">
        <v>165</v>
      </c>
      <c r="G85" s="907"/>
    </row>
    <row r="86" spans="1:7" x14ac:dyDescent="0.2">
      <c r="A86" s="696" t="s">
        <v>321</v>
      </c>
      <c r="B86" s="427"/>
      <c r="C86" s="427"/>
      <c r="D86" s="427"/>
      <c r="E86" s="427"/>
      <c r="F86" s="286" t="s">
        <v>307</v>
      </c>
      <c r="G86" s="287">
        <f>G84+G85</f>
        <v>0</v>
      </c>
    </row>
    <row r="87" spans="1:7" x14ac:dyDescent="0.2">
      <c r="A87" s="697" t="s">
        <v>322</v>
      </c>
      <c r="B87" s="274"/>
      <c r="C87" s="274"/>
      <c r="D87" s="698"/>
      <c r="E87" s="274"/>
      <c r="F87" s="274"/>
      <c r="G87" s="699"/>
    </row>
    <row r="88" spans="1:7" x14ac:dyDescent="0.2">
      <c r="A88" s="279" t="s">
        <v>305</v>
      </c>
      <c r="B88" s="693"/>
      <c r="C88" s="693"/>
      <c r="D88" s="693"/>
      <c r="E88" s="693"/>
      <c r="F88" s="693"/>
      <c r="G88" s="694"/>
    </row>
    <row r="89" spans="1:7" x14ac:dyDescent="0.2">
      <c r="A89" s="873"/>
      <c r="B89" s="908"/>
      <c r="C89" s="908"/>
      <c r="D89" s="908"/>
      <c r="E89" s="908"/>
      <c r="F89" s="908"/>
      <c r="G89" s="909"/>
    </row>
    <row r="90" spans="1:7" x14ac:dyDescent="0.2">
      <c r="A90" s="794"/>
      <c r="B90" s="908"/>
      <c r="C90" s="908"/>
      <c r="D90" s="908"/>
      <c r="E90" s="908"/>
      <c r="F90" s="908"/>
      <c r="G90" s="909"/>
    </row>
    <row r="91" spans="1:7" x14ac:dyDescent="0.2">
      <c r="A91" s="873"/>
      <c r="B91" s="908"/>
      <c r="C91" s="908"/>
      <c r="D91" s="908"/>
      <c r="E91" s="908"/>
      <c r="F91" s="908"/>
      <c r="G91" s="909"/>
    </row>
    <row r="92" spans="1:7" x14ac:dyDescent="0.2">
      <c r="A92" s="910"/>
      <c r="B92" s="911"/>
      <c r="C92" s="911"/>
      <c r="D92" s="911"/>
      <c r="E92" s="911"/>
      <c r="F92" s="911"/>
      <c r="G92" s="912"/>
    </row>
    <row r="93" spans="1:7" ht="12.75" customHeight="1" x14ac:dyDescent="0.2">
      <c r="A93" s="522" t="s">
        <v>306</v>
      </c>
      <c r="B93" s="685"/>
      <c r="C93" s="685"/>
      <c r="D93" s="685"/>
      <c r="E93" s="685"/>
      <c r="F93" s="685"/>
      <c r="G93" s="686"/>
    </row>
    <row r="94" spans="1:7" x14ac:dyDescent="0.2">
      <c r="A94" s="913"/>
      <c r="B94" s="908"/>
      <c r="C94" s="908"/>
      <c r="D94" s="908"/>
      <c r="E94" s="908"/>
      <c r="F94" s="908"/>
      <c r="G94" s="909"/>
    </row>
    <row r="95" spans="1:7" x14ac:dyDescent="0.2">
      <c r="A95" s="913"/>
      <c r="B95" s="908"/>
      <c r="C95" s="908"/>
      <c r="D95" s="908"/>
      <c r="E95" s="908"/>
      <c r="F95" s="908"/>
      <c r="G95" s="909"/>
    </row>
    <row r="96" spans="1:7" x14ac:dyDescent="0.2">
      <c r="A96" s="910"/>
      <c r="B96" s="911"/>
      <c r="C96" s="911"/>
      <c r="D96" s="911"/>
      <c r="E96" s="911"/>
      <c r="F96" s="911"/>
      <c r="G96" s="912"/>
    </row>
    <row r="97" spans="1:7" ht="12.75" customHeight="1" x14ac:dyDescent="0.2">
      <c r="A97" s="254" t="s">
        <v>710</v>
      </c>
      <c r="B97" s="255"/>
      <c r="C97" s="258"/>
      <c r="D97" s="256"/>
      <c r="E97" s="257"/>
      <c r="F97" s="262" t="s">
        <v>164</v>
      </c>
      <c r="G97" s="907"/>
    </row>
    <row r="98" spans="1:7" x14ac:dyDescent="0.2">
      <c r="A98" s="490" t="s">
        <v>282</v>
      </c>
      <c r="B98" s="684"/>
      <c r="C98" s="914"/>
      <c r="D98" s="915"/>
      <c r="E98" s="916"/>
      <c r="F98" s="695" t="s">
        <v>165</v>
      </c>
      <c r="G98" s="907"/>
    </row>
    <row r="99" spans="1:7" x14ac:dyDescent="0.2">
      <c r="A99" s="696" t="s">
        <v>326</v>
      </c>
      <c r="B99" s="427"/>
      <c r="C99" s="427"/>
      <c r="D99" s="427"/>
      <c r="E99" s="427"/>
      <c r="F99" s="286" t="s">
        <v>307</v>
      </c>
      <c r="G99" s="287">
        <f>G97+G98</f>
        <v>0</v>
      </c>
    </row>
    <row r="100" spans="1:7" x14ac:dyDescent="0.2">
      <c r="A100" s="697" t="s">
        <v>327</v>
      </c>
      <c r="B100" s="274"/>
      <c r="C100" s="274"/>
      <c r="D100" s="698"/>
      <c r="E100" s="274"/>
      <c r="F100" s="274"/>
      <c r="G100" s="699"/>
    </row>
    <row r="101" spans="1:7" x14ac:dyDescent="0.2">
      <c r="A101" s="279" t="s">
        <v>305</v>
      </c>
      <c r="B101" s="693"/>
      <c r="C101" s="693"/>
      <c r="D101" s="693"/>
      <c r="E101" s="693"/>
      <c r="F101" s="693"/>
      <c r="G101" s="694"/>
    </row>
    <row r="102" spans="1:7" x14ac:dyDescent="0.2">
      <c r="A102" s="873"/>
      <c r="B102" s="908"/>
      <c r="C102" s="908"/>
      <c r="D102" s="908"/>
      <c r="E102" s="908"/>
      <c r="F102" s="908"/>
      <c r="G102" s="909"/>
    </row>
    <row r="103" spans="1:7" x14ac:dyDescent="0.2">
      <c r="A103" s="794"/>
      <c r="B103" s="908"/>
      <c r="C103" s="908"/>
      <c r="D103" s="908"/>
      <c r="E103" s="908"/>
      <c r="F103" s="908"/>
      <c r="G103" s="909"/>
    </row>
    <row r="104" spans="1:7" x14ac:dyDescent="0.2">
      <c r="A104" s="873"/>
      <c r="B104" s="908"/>
      <c r="C104" s="908"/>
      <c r="D104" s="908"/>
      <c r="E104" s="908"/>
      <c r="F104" s="908"/>
      <c r="G104" s="909"/>
    </row>
    <row r="105" spans="1:7" x14ac:dyDescent="0.2">
      <c r="A105" s="910"/>
      <c r="B105" s="911"/>
      <c r="C105" s="911"/>
      <c r="D105" s="911"/>
      <c r="E105" s="911"/>
      <c r="F105" s="911"/>
      <c r="G105" s="912"/>
    </row>
    <row r="106" spans="1:7" ht="12.75" customHeight="1" x14ac:dyDescent="0.2">
      <c r="A106" s="522" t="s">
        <v>306</v>
      </c>
      <c r="B106" s="685"/>
      <c r="C106" s="685"/>
      <c r="D106" s="685"/>
      <c r="E106" s="685"/>
      <c r="F106" s="685"/>
      <c r="G106" s="686"/>
    </row>
    <row r="107" spans="1:7" x14ac:dyDescent="0.2">
      <c r="A107" s="913"/>
      <c r="B107" s="908"/>
      <c r="C107" s="908"/>
      <c r="D107" s="908"/>
      <c r="E107" s="908"/>
      <c r="F107" s="908"/>
      <c r="G107" s="909"/>
    </row>
    <row r="108" spans="1:7" x14ac:dyDescent="0.2">
      <c r="A108" s="913"/>
      <c r="B108" s="908"/>
      <c r="C108" s="908"/>
      <c r="D108" s="908"/>
      <c r="E108" s="908"/>
      <c r="F108" s="908"/>
      <c r="G108" s="909"/>
    </row>
    <row r="109" spans="1:7" x14ac:dyDescent="0.2">
      <c r="A109" s="910"/>
      <c r="B109" s="911"/>
      <c r="C109" s="911"/>
      <c r="D109" s="911"/>
      <c r="E109" s="911"/>
      <c r="F109" s="911"/>
      <c r="G109" s="912"/>
    </row>
    <row r="110" spans="1:7" x14ac:dyDescent="0.2">
      <c r="A110" s="910"/>
      <c r="B110" s="911"/>
      <c r="C110" s="911"/>
      <c r="D110" s="911"/>
      <c r="E110" s="911"/>
      <c r="F110" s="911"/>
      <c r="G110" s="912"/>
    </row>
    <row r="111" spans="1:7" ht="12.75" customHeight="1" x14ac:dyDescent="0.2">
      <c r="A111" s="254" t="s">
        <v>711</v>
      </c>
      <c r="B111" s="255"/>
      <c r="C111" s="258"/>
      <c r="D111" s="256"/>
      <c r="E111" s="257"/>
      <c r="F111" s="262" t="s">
        <v>164</v>
      </c>
      <c r="G111" s="907"/>
    </row>
    <row r="112" spans="1:7" x14ac:dyDescent="0.2">
      <c r="A112" s="490" t="s">
        <v>282</v>
      </c>
      <c r="B112" s="684"/>
      <c r="C112" s="914"/>
      <c r="D112" s="915"/>
      <c r="E112" s="916"/>
      <c r="F112" s="695" t="s">
        <v>165</v>
      </c>
      <c r="G112" s="907"/>
    </row>
    <row r="113" spans="1:7" x14ac:dyDescent="0.2">
      <c r="A113" s="696" t="s">
        <v>712</v>
      </c>
      <c r="B113" s="427"/>
      <c r="C113" s="427"/>
      <c r="D113" s="427"/>
      <c r="E113" s="427"/>
      <c r="F113" s="286" t="s">
        <v>307</v>
      </c>
      <c r="G113" s="287">
        <f>G111+G112</f>
        <v>0</v>
      </c>
    </row>
    <row r="114" spans="1:7" x14ac:dyDescent="0.2">
      <c r="A114" s="697" t="s">
        <v>713</v>
      </c>
      <c r="B114" s="274"/>
      <c r="C114" s="274"/>
      <c r="D114" s="698"/>
      <c r="E114" s="274"/>
      <c r="F114" s="274"/>
      <c r="G114" s="699"/>
    </row>
    <row r="115" spans="1:7" x14ac:dyDescent="0.2">
      <c r="A115" s="279" t="s">
        <v>305</v>
      </c>
      <c r="B115" s="693"/>
      <c r="C115" s="693"/>
      <c r="D115" s="693"/>
      <c r="E115" s="693"/>
      <c r="F115" s="693"/>
      <c r="G115" s="694"/>
    </row>
    <row r="116" spans="1:7" x14ac:dyDescent="0.2">
      <c r="A116" s="873"/>
      <c r="B116" s="911"/>
      <c r="C116" s="911"/>
      <c r="D116" s="911"/>
      <c r="E116" s="911"/>
      <c r="F116" s="911"/>
      <c r="G116" s="912"/>
    </row>
    <row r="117" spans="1:7" ht="12.75" customHeight="1" x14ac:dyDescent="0.2">
      <c r="A117" s="522" t="s">
        <v>306</v>
      </c>
      <c r="B117" s="685"/>
      <c r="C117" s="685"/>
      <c r="D117" s="685"/>
      <c r="E117" s="685"/>
      <c r="F117" s="685"/>
      <c r="G117" s="686"/>
    </row>
    <row r="118" spans="1:7" x14ac:dyDescent="0.2">
      <c r="A118" s="910"/>
      <c r="B118" s="911"/>
      <c r="C118" s="911"/>
      <c r="D118" s="911"/>
      <c r="E118" s="911"/>
      <c r="F118" s="911"/>
      <c r="G118" s="912"/>
    </row>
    <row r="119" spans="1:7" x14ac:dyDescent="0.2">
      <c r="A119" s="277"/>
      <c r="B119" s="255"/>
      <c r="C119" s="255"/>
      <c r="D119" s="255" t="s">
        <v>714</v>
      </c>
      <c r="E119" s="255"/>
      <c r="F119" s="255"/>
      <c r="G119" s="334"/>
    </row>
    <row r="120" spans="1:7" ht="12.75" customHeight="1" x14ac:dyDescent="0.2">
      <c r="A120" s="254" t="s">
        <v>715</v>
      </c>
      <c r="B120" s="255"/>
      <c r="C120" s="258"/>
      <c r="D120" s="256"/>
      <c r="E120" s="257"/>
      <c r="F120" s="262" t="s">
        <v>164</v>
      </c>
      <c r="G120" s="907"/>
    </row>
    <row r="121" spans="1:7" x14ac:dyDescent="0.2">
      <c r="A121" s="490" t="s">
        <v>282</v>
      </c>
      <c r="B121" s="684"/>
      <c r="C121" s="914"/>
      <c r="D121" s="915"/>
      <c r="E121" s="916"/>
      <c r="F121" s="695" t="s">
        <v>165</v>
      </c>
      <c r="G121" s="907"/>
    </row>
    <row r="122" spans="1:7" x14ac:dyDescent="0.2">
      <c r="A122" s="700" t="s">
        <v>314</v>
      </c>
      <c r="B122" s="258"/>
      <c r="C122" s="258"/>
      <c r="D122" s="258"/>
      <c r="E122" s="257"/>
      <c r="F122" s="286" t="s">
        <v>307</v>
      </c>
      <c r="G122" s="287">
        <f>G120+G121</f>
        <v>0</v>
      </c>
    </row>
    <row r="123" spans="1:7" x14ac:dyDescent="0.2">
      <c r="A123" s="260" t="s">
        <v>383</v>
      </c>
      <c r="B123" s="701">
        <f>'Baseload Measures'!J11</f>
        <v>0</v>
      </c>
      <c r="C123" s="260" t="s">
        <v>384</v>
      </c>
      <c r="D123" s="701">
        <f>'Baseload Measures'!J13</f>
        <v>0</v>
      </c>
      <c r="E123" s="702" t="s">
        <v>316</v>
      </c>
      <c r="F123" s="703"/>
      <c r="G123" s="704">
        <f>'Baseload Measures'!L24</f>
        <v>0</v>
      </c>
    </row>
    <row r="124" spans="1:7" x14ac:dyDescent="0.2">
      <c r="A124" s="260" t="s">
        <v>382</v>
      </c>
      <c r="B124" s="701">
        <f>'Baseload Measures'!J12</f>
        <v>0</v>
      </c>
      <c r="C124" s="260" t="s">
        <v>385</v>
      </c>
      <c r="D124" s="701">
        <f>'Baseload Measures'!J14</f>
        <v>0</v>
      </c>
      <c r="E124" s="516" t="s">
        <v>317</v>
      </c>
      <c r="F124" s="705"/>
      <c r="G124" s="706">
        <f>'Baseload Measures'!H23</f>
        <v>0</v>
      </c>
    </row>
    <row r="125" spans="1:7" x14ac:dyDescent="0.2">
      <c r="A125" s="277" t="s">
        <v>318</v>
      </c>
      <c r="B125" s="701">
        <f>'Baseload Measures'!H6</f>
        <v>0</v>
      </c>
      <c r="C125" s="258" t="s">
        <v>319</v>
      </c>
      <c r="D125" s="701">
        <f>'Baseload Measures'!L6</f>
        <v>0</v>
      </c>
      <c r="E125" s="491" t="s">
        <v>320</v>
      </c>
      <c r="F125" s="707"/>
      <c r="G125" s="706" t="str">
        <f>'Baseload Measures'!L26</f>
        <v>Pass</v>
      </c>
    </row>
    <row r="126" spans="1:7" x14ac:dyDescent="0.2">
      <c r="A126" s="279" t="s">
        <v>305</v>
      </c>
      <c r="B126" s="693"/>
      <c r="C126" s="693"/>
      <c r="D126" s="693"/>
      <c r="E126" s="693"/>
      <c r="F126" s="693"/>
      <c r="G126" s="694"/>
    </row>
    <row r="127" spans="1:7" x14ac:dyDescent="0.2">
      <c r="A127" s="873"/>
      <c r="B127" s="908"/>
      <c r="C127" s="908"/>
      <c r="D127" s="908"/>
      <c r="E127" s="908"/>
      <c r="F127" s="908"/>
      <c r="G127" s="909"/>
    </row>
    <row r="128" spans="1:7" x14ac:dyDescent="0.2">
      <c r="A128" s="910"/>
      <c r="B128" s="911"/>
      <c r="C128" s="911"/>
      <c r="D128" s="911"/>
      <c r="E128" s="911"/>
      <c r="F128" s="911"/>
      <c r="G128" s="912"/>
    </row>
    <row r="129" spans="1:7" ht="12.75" customHeight="1" x14ac:dyDescent="0.2">
      <c r="A129" s="522" t="s">
        <v>323</v>
      </c>
      <c r="B129" s="685"/>
      <c r="C129" s="685"/>
      <c r="D129" s="685"/>
      <c r="E129" s="685"/>
      <c r="F129" s="685"/>
      <c r="G129" s="686"/>
    </row>
    <row r="130" spans="1:7" x14ac:dyDescent="0.2">
      <c r="A130" s="913"/>
      <c r="B130" s="908"/>
      <c r="C130" s="908"/>
      <c r="D130" s="908"/>
      <c r="E130" s="908"/>
      <c r="F130" s="908"/>
      <c r="G130" s="909"/>
    </row>
    <row r="131" spans="1:7" x14ac:dyDescent="0.2">
      <c r="A131" s="913"/>
      <c r="B131" s="908"/>
      <c r="C131" s="908"/>
      <c r="D131" s="908"/>
      <c r="E131" s="908"/>
      <c r="F131" s="908"/>
      <c r="G131" s="909"/>
    </row>
    <row r="132" spans="1:7" x14ac:dyDescent="0.2">
      <c r="A132" s="910"/>
      <c r="B132" s="911"/>
      <c r="C132" s="911"/>
      <c r="D132" s="911"/>
      <c r="E132" s="911"/>
      <c r="F132" s="911"/>
      <c r="G132" s="912"/>
    </row>
    <row r="133" spans="1:7" ht="12.75" customHeight="1" x14ac:dyDescent="0.2">
      <c r="A133" s="254" t="s">
        <v>716</v>
      </c>
      <c r="B133" s="255"/>
      <c r="C133" s="258"/>
      <c r="D133" s="256"/>
      <c r="E133" s="257"/>
      <c r="F133" s="262" t="s">
        <v>164</v>
      </c>
      <c r="G133" s="907"/>
    </row>
    <row r="134" spans="1:7" x14ac:dyDescent="0.2">
      <c r="A134" s="490" t="s">
        <v>282</v>
      </c>
      <c r="B134" s="684"/>
      <c r="C134" s="914"/>
      <c r="D134" s="915"/>
      <c r="E134" s="916"/>
      <c r="F134" s="695" t="s">
        <v>165</v>
      </c>
      <c r="G134" s="907"/>
    </row>
    <row r="135" spans="1:7" x14ac:dyDescent="0.2">
      <c r="A135" s="696" t="s">
        <v>324</v>
      </c>
      <c r="B135" s="427"/>
      <c r="C135" s="427"/>
      <c r="D135" s="427"/>
      <c r="E135" s="427"/>
      <c r="F135" s="286" t="s">
        <v>307</v>
      </c>
      <c r="G135" s="287">
        <f>G133+G134</f>
        <v>0</v>
      </c>
    </row>
    <row r="136" spans="1:7" x14ac:dyDescent="0.2">
      <c r="A136" s="279" t="s">
        <v>305</v>
      </c>
      <c r="B136" s="693"/>
      <c r="C136" s="693"/>
      <c r="D136" s="693"/>
      <c r="E136" s="693"/>
      <c r="F136" s="693"/>
      <c r="G136" s="694"/>
    </row>
    <row r="137" spans="1:7" x14ac:dyDescent="0.2">
      <c r="A137" s="873"/>
      <c r="B137" s="908"/>
      <c r="C137" s="908"/>
      <c r="D137" s="908"/>
      <c r="E137" s="908"/>
      <c r="F137" s="908"/>
      <c r="G137" s="909"/>
    </row>
    <row r="138" spans="1:7" x14ac:dyDescent="0.2">
      <c r="A138" s="910"/>
      <c r="B138" s="911"/>
      <c r="C138" s="911"/>
      <c r="D138" s="911"/>
      <c r="E138" s="911"/>
      <c r="F138" s="911"/>
      <c r="G138" s="912"/>
    </row>
    <row r="139" spans="1:7" ht="12.75" customHeight="1" x14ac:dyDescent="0.2">
      <c r="A139" s="522" t="s">
        <v>306</v>
      </c>
      <c r="B139" s="685"/>
      <c r="C139" s="685"/>
      <c r="D139" s="685"/>
      <c r="E139" s="685"/>
      <c r="F139" s="685"/>
      <c r="G139" s="686"/>
    </row>
    <row r="140" spans="1:7" x14ac:dyDescent="0.2">
      <c r="A140" s="913"/>
      <c r="B140" s="911"/>
      <c r="C140" s="911"/>
      <c r="D140" s="911"/>
      <c r="E140" s="911"/>
      <c r="F140" s="911"/>
      <c r="G140" s="912"/>
    </row>
    <row r="141" spans="1:7" ht="12.75" customHeight="1" x14ac:dyDescent="0.2">
      <c r="A141" s="254" t="s">
        <v>717</v>
      </c>
      <c r="B141" s="255"/>
      <c r="C141" s="258"/>
      <c r="D141" s="256"/>
      <c r="E141" s="257"/>
      <c r="F141" s="262" t="s">
        <v>164</v>
      </c>
      <c r="G141" s="907"/>
    </row>
    <row r="142" spans="1:7" x14ac:dyDescent="0.2">
      <c r="A142" s="490" t="s">
        <v>282</v>
      </c>
      <c r="B142" s="684"/>
      <c r="C142" s="914"/>
      <c r="D142" s="915"/>
      <c r="E142" s="916"/>
      <c r="F142" s="695" t="s">
        <v>165</v>
      </c>
      <c r="G142" s="907"/>
    </row>
    <row r="143" spans="1:7" x14ac:dyDescent="0.2">
      <c r="A143" s="696" t="s">
        <v>703</v>
      </c>
      <c r="B143" s="427"/>
      <c r="C143" s="427"/>
      <c r="D143" s="427"/>
      <c r="E143" s="427"/>
      <c r="F143" s="286" t="s">
        <v>307</v>
      </c>
      <c r="G143" s="287">
        <f>G141+G142</f>
        <v>0</v>
      </c>
    </row>
    <row r="144" spans="1:7" x14ac:dyDescent="0.2">
      <c r="A144" s="697" t="s">
        <v>325</v>
      </c>
      <c r="B144" s="274"/>
      <c r="C144" s="274"/>
      <c r="D144" s="698"/>
      <c r="E144" s="274"/>
      <c r="F144" s="274"/>
      <c r="G144" s="699"/>
    </row>
    <row r="145" spans="1:7" x14ac:dyDescent="0.2">
      <c r="A145" s="279" t="s">
        <v>305</v>
      </c>
      <c r="B145" s="693"/>
      <c r="C145" s="693"/>
      <c r="D145" s="693"/>
      <c r="E145" s="693"/>
      <c r="F145" s="693"/>
      <c r="G145" s="694"/>
    </row>
    <row r="146" spans="1:7" x14ac:dyDescent="0.2">
      <c r="A146" s="873"/>
      <c r="B146" s="908"/>
      <c r="C146" s="908"/>
      <c r="D146" s="908"/>
      <c r="E146" s="908"/>
      <c r="F146" s="908"/>
      <c r="G146" s="909"/>
    </row>
    <row r="147" spans="1:7" x14ac:dyDescent="0.2">
      <c r="A147" s="910"/>
      <c r="B147" s="911"/>
      <c r="C147" s="911"/>
      <c r="D147" s="911"/>
      <c r="E147" s="911"/>
      <c r="F147" s="911"/>
      <c r="G147" s="912"/>
    </row>
    <row r="148" spans="1:7" ht="12.75" customHeight="1" x14ac:dyDescent="0.2">
      <c r="A148" s="522" t="s">
        <v>306</v>
      </c>
      <c r="B148" s="685"/>
      <c r="C148" s="685"/>
      <c r="D148" s="685"/>
      <c r="E148" s="685"/>
      <c r="F148" s="685"/>
      <c r="G148" s="686"/>
    </row>
    <row r="149" spans="1:7" x14ac:dyDescent="0.2">
      <c r="A149" s="913"/>
      <c r="B149" s="911"/>
      <c r="C149" s="911"/>
      <c r="D149" s="911"/>
      <c r="E149" s="911"/>
      <c r="F149" s="911"/>
      <c r="G149" s="912"/>
    </row>
    <row r="150" spans="1:7" x14ac:dyDescent="0.2">
      <c r="A150" s="263"/>
      <c r="B150" s="243"/>
      <c r="C150" s="243"/>
      <c r="D150" s="243"/>
      <c r="E150" s="243"/>
      <c r="F150" s="243"/>
      <c r="G150" s="244"/>
    </row>
    <row r="151" spans="1:7" x14ac:dyDescent="0.2">
      <c r="A151" s="250"/>
      <c r="B151" s="243"/>
      <c r="C151" s="243"/>
      <c r="D151" s="243"/>
      <c r="E151" s="243"/>
      <c r="F151" s="243"/>
      <c r="G151" s="244"/>
    </row>
    <row r="152" spans="1:7" ht="12.75" customHeight="1" x14ac:dyDescent="0.2">
      <c r="A152" s="254" t="s">
        <v>718</v>
      </c>
      <c r="B152" s="255"/>
      <c r="C152" s="258" t="s">
        <v>328</v>
      </c>
      <c r="D152" s="256"/>
      <c r="E152" s="257"/>
      <c r="F152" s="262" t="s">
        <v>164</v>
      </c>
      <c r="G152" s="907"/>
    </row>
    <row r="153" spans="1:7" x14ac:dyDescent="0.2">
      <c r="A153" s="490" t="s">
        <v>282</v>
      </c>
      <c r="B153" s="684"/>
      <c r="C153" s="914"/>
      <c r="D153" s="915"/>
      <c r="E153" s="916"/>
      <c r="F153" s="695" t="s">
        <v>165</v>
      </c>
      <c r="G153" s="907"/>
    </row>
    <row r="154" spans="1:7" x14ac:dyDescent="0.2">
      <c r="A154" s="700" t="s">
        <v>329</v>
      </c>
      <c r="B154" s="258"/>
      <c r="C154" s="258"/>
      <c r="D154" s="258"/>
      <c r="E154" s="257"/>
      <c r="F154" s="286" t="s">
        <v>307</v>
      </c>
      <c r="G154" s="287">
        <f>G152+G153</f>
        <v>0</v>
      </c>
    </row>
    <row r="155" spans="1:7" x14ac:dyDescent="0.2">
      <c r="A155" s="279" t="s">
        <v>305</v>
      </c>
      <c r="B155" s="693"/>
      <c r="C155" s="693"/>
      <c r="D155" s="693"/>
      <c r="E155" s="693"/>
      <c r="F155" s="693"/>
      <c r="G155" s="694"/>
    </row>
    <row r="156" spans="1:7" x14ac:dyDescent="0.2">
      <c r="A156" s="873"/>
      <c r="B156" s="908"/>
      <c r="C156" s="908"/>
      <c r="D156" s="908"/>
      <c r="E156" s="908"/>
      <c r="F156" s="908"/>
      <c r="G156" s="909"/>
    </row>
    <row r="157" spans="1:7" x14ac:dyDescent="0.2">
      <c r="A157" s="874"/>
      <c r="B157" s="908"/>
      <c r="C157" s="908"/>
      <c r="D157" s="908"/>
      <c r="E157" s="908"/>
      <c r="F157" s="908"/>
      <c r="G157" s="909"/>
    </row>
    <row r="158" spans="1:7" x14ac:dyDescent="0.2">
      <c r="A158" s="873"/>
      <c r="B158" s="908"/>
      <c r="C158" s="908"/>
      <c r="D158" s="908"/>
      <c r="E158" s="908"/>
      <c r="F158" s="908"/>
      <c r="G158" s="909"/>
    </row>
    <row r="159" spans="1:7" x14ac:dyDescent="0.2">
      <c r="A159" s="910"/>
      <c r="B159" s="911"/>
      <c r="C159" s="911"/>
      <c r="D159" s="911"/>
      <c r="E159" s="911"/>
      <c r="F159" s="911"/>
      <c r="G159" s="912"/>
    </row>
    <row r="160" spans="1:7" ht="12.75" customHeight="1" x14ac:dyDescent="0.2">
      <c r="A160" s="522" t="s">
        <v>306</v>
      </c>
      <c r="B160" s="685"/>
      <c r="C160" s="685"/>
      <c r="D160" s="685"/>
      <c r="E160" s="685"/>
      <c r="F160" s="685"/>
      <c r="G160" s="686"/>
    </row>
    <row r="161" spans="1:7" x14ac:dyDescent="0.2">
      <c r="A161" s="913"/>
      <c r="B161" s="908"/>
      <c r="C161" s="908"/>
      <c r="D161" s="908"/>
      <c r="E161" s="908"/>
      <c r="F161" s="908"/>
      <c r="G161" s="909"/>
    </row>
    <row r="162" spans="1:7" x14ac:dyDescent="0.2">
      <c r="A162" s="913"/>
      <c r="B162" s="908"/>
      <c r="C162" s="908"/>
      <c r="D162" s="908"/>
      <c r="E162" s="908"/>
      <c r="F162" s="908"/>
      <c r="G162" s="909"/>
    </row>
    <row r="163" spans="1:7" x14ac:dyDescent="0.2">
      <c r="A163" s="913"/>
      <c r="B163" s="908"/>
      <c r="C163" s="908"/>
      <c r="D163" s="908"/>
      <c r="E163" s="908"/>
      <c r="F163" s="908"/>
      <c r="G163" s="909"/>
    </row>
    <row r="164" spans="1:7" x14ac:dyDescent="0.2">
      <c r="A164" s="910"/>
      <c r="B164" s="911"/>
      <c r="C164" s="911"/>
      <c r="D164" s="911"/>
      <c r="E164" s="911"/>
      <c r="F164" s="911"/>
      <c r="G164" s="912"/>
    </row>
    <row r="165" spans="1:7" x14ac:dyDescent="0.2">
      <c r="A165" s="910"/>
      <c r="B165" s="911"/>
      <c r="C165" s="911"/>
      <c r="D165" s="911"/>
      <c r="E165" s="911"/>
      <c r="F165" s="911"/>
      <c r="G165" s="912"/>
    </row>
    <row r="166" spans="1:7" ht="12.75" customHeight="1" x14ac:dyDescent="0.2">
      <c r="A166" s="254" t="s">
        <v>719</v>
      </c>
      <c r="B166" s="255"/>
      <c r="C166" s="258"/>
      <c r="D166" s="256"/>
      <c r="E166" s="257"/>
      <c r="F166" s="262" t="s">
        <v>164</v>
      </c>
      <c r="G166" s="907"/>
    </row>
    <row r="167" spans="1:7" x14ac:dyDescent="0.2">
      <c r="A167" s="490" t="s">
        <v>282</v>
      </c>
      <c r="B167" s="684"/>
      <c r="C167" s="914"/>
      <c r="D167" s="915"/>
      <c r="E167" s="916"/>
      <c r="F167" s="695" t="s">
        <v>165</v>
      </c>
      <c r="G167" s="907"/>
    </row>
    <row r="168" spans="1:7" x14ac:dyDescent="0.2">
      <c r="A168" s="696" t="s">
        <v>330</v>
      </c>
      <c r="B168" s="427"/>
      <c r="C168" s="427"/>
      <c r="D168" s="427"/>
      <c r="E168" s="427"/>
      <c r="F168" s="286" t="s">
        <v>307</v>
      </c>
      <c r="G168" s="287">
        <f>G166+G167</f>
        <v>0</v>
      </c>
    </row>
    <row r="169" spans="1:7" x14ac:dyDescent="0.2">
      <c r="A169" s="708" t="s">
        <v>331</v>
      </c>
      <c r="B169" s="97"/>
      <c r="C169" s="97"/>
      <c r="D169" s="97"/>
      <c r="E169" s="97"/>
      <c r="F169" s="203"/>
      <c r="G169" s="709"/>
    </row>
    <row r="170" spans="1:7" x14ac:dyDescent="0.2">
      <c r="A170" s="710" t="s">
        <v>332</v>
      </c>
      <c r="B170" s="274"/>
      <c r="C170" s="274"/>
      <c r="D170" s="274"/>
      <c r="E170" s="274"/>
      <c r="F170" s="711"/>
      <c r="G170" s="712"/>
    </row>
    <row r="171" spans="1:7" x14ac:dyDescent="0.2">
      <c r="A171" s="279" t="s">
        <v>305</v>
      </c>
      <c r="B171" s="693"/>
      <c r="C171" s="693"/>
      <c r="D171" s="693"/>
      <c r="E171" s="693"/>
      <c r="F171" s="693"/>
      <c r="G171" s="694"/>
    </row>
    <row r="172" spans="1:7" x14ac:dyDescent="0.2">
      <c r="A172" s="873"/>
      <c r="B172" s="908"/>
      <c r="C172" s="908"/>
      <c r="D172" s="908"/>
      <c r="E172" s="908"/>
      <c r="F172" s="908"/>
      <c r="G172" s="909"/>
    </row>
    <row r="173" spans="1:7" x14ac:dyDescent="0.2">
      <c r="A173" s="874"/>
      <c r="B173" s="908"/>
      <c r="C173" s="908"/>
      <c r="D173" s="908"/>
      <c r="E173" s="908"/>
      <c r="F173" s="908"/>
      <c r="G173" s="909"/>
    </row>
    <row r="174" spans="1:7" x14ac:dyDescent="0.2">
      <c r="A174" s="873"/>
      <c r="B174" s="908"/>
      <c r="C174" s="908"/>
      <c r="D174" s="908"/>
      <c r="E174" s="908"/>
      <c r="F174" s="908"/>
      <c r="G174" s="909"/>
    </row>
    <row r="175" spans="1:7" x14ac:dyDescent="0.2">
      <c r="A175" s="910"/>
      <c r="B175" s="911"/>
      <c r="C175" s="911"/>
      <c r="D175" s="911"/>
      <c r="E175" s="911"/>
      <c r="F175" s="911"/>
      <c r="G175" s="912"/>
    </row>
    <row r="176" spans="1:7" ht="12.75" customHeight="1" x14ac:dyDescent="0.2">
      <c r="A176" s="522" t="s">
        <v>306</v>
      </c>
      <c r="B176" s="685"/>
      <c r="C176" s="685"/>
      <c r="D176" s="685"/>
      <c r="E176" s="685"/>
      <c r="F176" s="685"/>
      <c r="G176" s="686"/>
    </row>
    <row r="177" spans="1:7" x14ac:dyDescent="0.2">
      <c r="A177" s="913"/>
      <c r="B177" s="908"/>
      <c r="C177" s="908"/>
      <c r="D177" s="908"/>
      <c r="E177" s="908"/>
      <c r="F177" s="908"/>
      <c r="G177" s="909"/>
    </row>
    <row r="178" spans="1:7" x14ac:dyDescent="0.2">
      <c r="A178" s="913"/>
      <c r="B178" s="908"/>
      <c r="C178" s="908"/>
      <c r="D178" s="908"/>
      <c r="E178" s="908"/>
      <c r="F178" s="908"/>
      <c r="G178" s="909"/>
    </row>
    <row r="179" spans="1:7" x14ac:dyDescent="0.2">
      <c r="A179" s="913"/>
      <c r="B179" s="908"/>
      <c r="C179" s="908"/>
      <c r="D179" s="908"/>
      <c r="E179" s="908"/>
      <c r="F179" s="908"/>
      <c r="G179" s="909"/>
    </row>
    <row r="180" spans="1:7" x14ac:dyDescent="0.2">
      <c r="A180" s="910"/>
      <c r="B180" s="911"/>
      <c r="C180" s="911"/>
      <c r="D180" s="911"/>
      <c r="E180" s="911"/>
      <c r="F180" s="911"/>
      <c r="G180" s="912"/>
    </row>
    <row r="181" spans="1:7" x14ac:dyDescent="0.2">
      <c r="A181" s="35"/>
      <c r="B181" s="35"/>
      <c r="C181" s="35"/>
      <c r="D181" s="35"/>
      <c r="E181" s="35"/>
      <c r="F181" s="35"/>
      <c r="G181" s="236"/>
    </row>
    <row r="182" spans="1:7" ht="12.75" customHeight="1" x14ac:dyDescent="0.2">
      <c r="A182" s="254" t="s">
        <v>720</v>
      </c>
      <c r="B182" s="255"/>
      <c r="C182" s="258"/>
      <c r="D182" s="256"/>
      <c r="E182" s="257"/>
      <c r="F182" s="262" t="s">
        <v>164</v>
      </c>
      <c r="G182" s="907"/>
    </row>
    <row r="183" spans="1:7" x14ac:dyDescent="0.2">
      <c r="A183" s="490" t="s">
        <v>282</v>
      </c>
      <c r="B183" s="684"/>
      <c r="C183" s="914"/>
      <c r="D183" s="915"/>
      <c r="E183" s="916"/>
      <c r="F183" s="695" t="s">
        <v>165</v>
      </c>
      <c r="G183" s="907"/>
    </row>
    <row r="184" spans="1:7" x14ac:dyDescent="0.2">
      <c r="A184" s="696" t="s">
        <v>696</v>
      </c>
      <c r="B184" s="427"/>
      <c r="C184" s="427"/>
      <c r="D184" s="427"/>
      <c r="E184" s="427"/>
      <c r="F184" s="286" t="s">
        <v>307</v>
      </c>
      <c r="G184" s="287">
        <f>G182+G183</f>
        <v>0</v>
      </c>
    </row>
    <row r="185" spans="1:7" x14ac:dyDescent="0.2">
      <c r="A185" s="697" t="s">
        <v>697</v>
      </c>
      <c r="B185" s="274"/>
      <c r="C185" s="274"/>
      <c r="D185" s="698"/>
      <c r="E185" s="274"/>
      <c r="F185" s="274"/>
      <c r="G185" s="699"/>
    </row>
    <row r="186" spans="1:7" x14ac:dyDescent="0.2">
      <c r="A186" s="279" t="s">
        <v>305</v>
      </c>
      <c r="B186" s="693"/>
      <c r="C186" s="693"/>
      <c r="D186" s="693"/>
      <c r="E186" s="693"/>
      <c r="F186" s="693"/>
      <c r="G186" s="694"/>
    </row>
    <row r="187" spans="1:7" x14ac:dyDescent="0.2">
      <c r="A187" s="873"/>
      <c r="B187" s="908"/>
      <c r="C187" s="908"/>
      <c r="D187" s="908"/>
      <c r="E187" s="908"/>
      <c r="F187" s="908"/>
      <c r="G187" s="909"/>
    </row>
    <row r="188" spans="1:7" x14ac:dyDescent="0.2">
      <c r="A188" s="910"/>
      <c r="B188" s="911"/>
      <c r="C188" s="911"/>
      <c r="D188" s="911"/>
      <c r="E188" s="911"/>
      <c r="F188" s="911"/>
      <c r="G188" s="912"/>
    </row>
    <row r="189" spans="1:7" ht="12.75" customHeight="1" x14ac:dyDescent="0.2">
      <c r="A189" s="522" t="s">
        <v>306</v>
      </c>
      <c r="B189" s="685"/>
      <c r="C189" s="685"/>
      <c r="D189" s="685"/>
      <c r="E189" s="685"/>
      <c r="F189" s="685"/>
      <c r="G189" s="686"/>
    </row>
    <row r="190" spans="1:7" x14ac:dyDescent="0.2">
      <c r="A190" s="910"/>
      <c r="B190" s="911"/>
      <c r="C190" s="911"/>
      <c r="D190" s="911"/>
      <c r="E190" s="911"/>
      <c r="F190" s="911"/>
      <c r="G190" s="912"/>
    </row>
    <row r="191" spans="1:7" x14ac:dyDescent="0.2">
      <c r="A191" s="237"/>
      <c r="B191" s="237"/>
      <c r="C191" s="237"/>
      <c r="D191" s="237"/>
      <c r="E191" s="237"/>
      <c r="F191" s="237"/>
      <c r="G191" s="237"/>
    </row>
    <row r="192" spans="1:7" ht="12.75" customHeight="1" x14ac:dyDescent="0.2">
      <c r="A192" s="254" t="s">
        <v>167</v>
      </c>
      <c r="B192" s="255"/>
      <c r="C192" s="255"/>
      <c r="D192" s="264" t="s">
        <v>168</v>
      </c>
      <c r="E192" s="35"/>
      <c r="F192" s="719" t="s">
        <v>172</v>
      </c>
      <c r="G192" s="918"/>
    </row>
    <row r="193" spans="1:7" x14ac:dyDescent="0.2">
      <c r="A193" s="716" t="s">
        <v>315</v>
      </c>
      <c r="B193" s="561"/>
      <c r="C193" s="561"/>
      <c r="D193" s="919">
        <v>0</v>
      </c>
      <c r="E193" s="35"/>
    </row>
    <row r="194" spans="1:7" x14ac:dyDescent="0.2">
      <c r="A194" s="716" t="s">
        <v>169</v>
      </c>
      <c r="B194" s="561"/>
      <c r="C194" s="561"/>
      <c r="D194" s="919">
        <v>0</v>
      </c>
      <c r="E194" s="35"/>
      <c r="F194" s="260"/>
      <c r="G194" s="262" t="s">
        <v>333</v>
      </c>
    </row>
    <row r="195" spans="1:7" ht="12.75" customHeight="1" x14ac:dyDescent="0.2">
      <c r="A195" s="718" t="s">
        <v>170</v>
      </c>
      <c r="B195" s="717"/>
      <c r="C195" s="717"/>
      <c r="D195" s="500">
        <f>G42+G56+G70+G84+G97+G111+G120+G133+G141+G152+G166+G182</f>
        <v>0</v>
      </c>
      <c r="E195" s="35"/>
      <c r="F195" s="260"/>
      <c r="G195" s="336" t="s">
        <v>168</v>
      </c>
    </row>
    <row r="196" spans="1:7" ht="12.75" customHeight="1" x14ac:dyDescent="0.2">
      <c r="A196" s="718" t="s">
        <v>171</v>
      </c>
      <c r="B196" s="717"/>
      <c r="C196" s="717"/>
      <c r="D196" s="500">
        <f>G43+G57+G71+G85+G98+G112+G121+G134+G142+G153+G167+G183</f>
        <v>0</v>
      </c>
      <c r="E196" s="35"/>
      <c r="F196" s="261" t="s">
        <v>334</v>
      </c>
      <c r="G196" s="920"/>
    </row>
    <row r="197" spans="1:7" x14ac:dyDescent="0.2">
      <c r="A197" s="265" t="s">
        <v>173</v>
      </c>
      <c r="B197" s="266"/>
      <c r="C197" s="266"/>
      <c r="D197" s="267">
        <f>SUM(D193:D196)</f>
        <v>0</v>
      </c>
      <c r="E197" s="35"/>
      <c r="F197" s="261" t="s">
        <v>334</v>
      </c>
      <c r="G197" s="920"/>
    </row>
    <row r="198" spans="1:7" ht="12.75" customHeight="1" x14ac:dyDescent="0.2">
      <c r="A198" s="713" t="s">
        <v>721</v>
      </c>
      <c r="B198" s="714"/>
      <c r="C198" s="714"/>
      <c r="D198" s="715"/>
      <c r="E198" s="35"/>
      <c r="F198" s="261" t="s">
        <v>334</v>
      </c>
      <c r="G198" s="920"/>
    </row>
    <row r="199" spans="1:7" ht="12.75" customHeight="1" x14ac:dyDescent="0.2">
      <c r="A199" s="716" t="s">
        <v>174</v>
      </c>
      <c r="B199" s="717"/>
      <c r="C199" s="717"/>
      <c r="D199" s="500">
        <f>G21</f>
        <v>0</v>
      </c>
      <c r="E199" s="35"/>
      <c r="F199" s="70"/>
      <c r="G199" s="70"/>
    </row>
    <row r="200" spans="1:7" ht="12.75" customHeight="1" x14ac:dyDescent="0.2">
      <c r="A200" s="254" t="s">
        <v>175</v>
      </c>
      <c r="B200" s="255"/>
      <c r="C200" s="255"/>
      <c r="D200" s="267">
        <f>D197+D199</f>
        <v>0</v>
      </c>
      <c r="E200" s="35"/>
      <c r="F200" s="239"/>
      <c r="G200" s="239"/>
    </row>
    <row r="201" spans="1:7" x14ac:dyDescent="0.2">
      <c r="A201" s="874"/>
      <c r="B201" s="874"/>
      <c r="C201" s="874"/>
      <c r="D201" s="874"/>
      <c r="E201" s="35"/>
      <c r="F201" s="237"/>
      <c r="G201" s="908"/>
    </row>
    <row r="202" spans="1:7" ht="12.75" customHeight="1" x14ac:dyDescent="0.2">
      <c r="A202" s="921"/>
      <c r="B202" s="871"/>
      <c r="C202" s="871"/>
      <c r="D202" s="871"/>
      <c r="E202" s="238"/>
      <c r="F202" s="238"/>
      <c r="G202" s="921"/>
    </row>
    <row r="203" spans="1:7" x14ac:dyDescent="0.2">
      <c r="A203" s="35" t="s">
        <v>176</v>
      </c>
      <c r="B203" s="70"/>
      <c r="C203" s="70"/>
      <c r="D203" s="70"/>
      <c r="E203" s="70"/>
      <c r="F203" s="35"/>
      <c r="G203" s="35" t="s">
        <v>177</v>
      </c>
    </row>
    <row r="204" spans="1:7" x14ac:dyDescent="0.2">
      <c r="A204" s="70"/>
      <c r="B204" s="70"/>
      <c r="C204" s="70"/>
      <c r="D204" s="70"/>
      <c r="E204" s="70"/>
      <c r="F204" s="70"/>
      <c r="G204" s="236"/>
    </row>
    <row r="205" spans="1:7" x14ac:dyDescent="0.2">
      <c r="B205" s="70"/>
      <c r="C205" s="70"/>
      <c r="D205" s="35"/>
      <c r="E205" s="35"/>
      <c r="F205" s="35"/>
      <c r="G205" s="236"/>
    </row>
    <row r="206" spans="1:7" x14ac:dyDescent="0.2">
      <c r="A206" s="35"/>
      <c r="B206" s="35"/>
      <c r="C206" s="35"/>
      <c r="D206" s="35"/>
      <c r="E206" s="35"/>
      <c r="F206" s="35"/>
      <c r="G206" s="236"/>
    </row>
  </sheetData>
  <dataConsolidate/>
  <dataValidations count="26">
    <dataValidation type="list" allowBlank="1" showInputMessage="1" showErrorMessage="1" promptTitle="Work to be done?" prompt="Identify if there is applicable work to be done under this measure." sqref="C142 C144 C167 C153 C185 C183 C21:C22 C57 C59 C43 C45 C71 C73 C121 C85 C87 C98 C100 C112 C114 C134">
      <formula1>"Yes - applicable measures to be installed, No - nothing to be done"</formula1>
    </dataValidation>
    <dataValidation type="decimal" allowBlank="1" showInputMessage="1" showErrorMessage="1" promptTitle="Estimated Material Cost" prompt="Input the total estimated material costs associated with this measure." sqref="G141 G152 G166 G182 G19 G120 G70 G56 G42 G84 G97 G111 G133">
      <formula1>0</formula1>
      <formula2>6500</formula2>
    </dataValidation>
    <dataValidation type="decimal" allowBlank="1" showInputMessage="1" showErrorMessage="1" promptTitle="Estimated Labor Costs" prompt="Input the total estimated labor costs associated with this measure." sqref="G142 G153 G167 G183 G20 G121 G71 G57 G43 G85 G98 G112 G134">
      <formula1>0</formula1>
      <formula2>6500</formula2>
    </dataValidation>
    <dataValidation allowBlank="1" showInputMessage="1" showErrorMessage="1" promptTitle="Measure Justification" prompt="Write the justification for either installing, or omitting, any work done under this measure." sqref="A146 A156 A172 A187 A33 A127 A75 A61 A47 A89 A102 A116 A137"/>
    <dataValidation allowBlank="1" showInputMessage="1" showErrorMessage="1" prompt="Write the justification for any contributory items to be installed under this measure." sqref="A149 A161 A190:A191 A177 A52 A66 A80 A130 A38 A94 A107 A118 A140"/>
    <dataValidation type="list" allowBlank="1" showInputMessage="1" showErrorMessage="1" promptTitle="Leveraged Unit?" prompt="Select whether or not this is a leveraged unit. If it is leveraged with DOE funds, then all measure must be properly justifed with a NEAT Audit." sqref="G192">
      <formula1>"Yes, No"</formula1>
    </dataValidation>
    <dataValidation allowBlank="1" showInputMessage="1" showErrorMessage="1" promptTitle="Subrecipient Staff Signature" prompt="By signing this document, you are certifying that all the information above is true and accurate." sqref="A202"/>
    <dataValidation allowBlank="1" showInputMessage="1" showErrorMessage="1" promptTitle="Signature Date" prompt="Record the date you signed this document as completed." sqref="G202"/>
    <dataValidation allowBlank="1" showInputMessage="1" showErrorMessage="1" promptTitle="Additional Fund Source" prompt="List additional fund source used on this unit." sqref="G196:G198"/>
    <dataValidation type="list" allowBlank="1" showInputMessage="1" showErrorMessage="1" promptTitle="Type of Unit" prompt="Select the type of unit from the list provided." sqref="B6">
      <formula1>"Site Built, Mobile Home, Multifamily, Other"</formula1>
    </dataValidation>
    <dataValidation type="whole" allowBlank="1" showInputMessage="1" showErrorMessage="1" sqref="E6">
      <formula1>0</formula1>
      <formula2>2099</formula2>
    </dataValidation>
    <dataValidation allowBlank="1" showInputMessage="1" showErrorMessage="1" promptTitle="Indoor Air Quality" prompt="Describe any potential issue noted regarding mold, moisture issues, or indoor air quality." sqref="A24"/>
    <dataValidation allowBlank="1" showInputMessage="1" showErrorMessage="1" promptTitle="Unsanitary Conditions" prompt="Describe any potential issue noted regarding pests, volatile organic compounds, or unsanitary conditions." sqref="E24"/>
    <dataValidation allowBlank="1" showInputMessage="1" showErrorMessage="1" promptTitle="Lead and or Aesbestos" prompt="Describe any potential issue noted regarding lead and or aesbestos." sqref="A26"/>
    <dataValidation allowBlank="1" showInputMessage="1" showErrorMessage="1" promptTitle="Structural Issues" prompt="Describe any potential issue noted regarding structural issues." sqref="E26"/>
    <dataValidation allowBlank="1" showInputMessage="1" showErrorMessage="1" promptTitle="CO Reading" prompt="Record the carbon monoxide reading for the front left burner of the cookstove, if applicable." sqref="B29"/>
    <dataValidation allowBlank="1" showInputMessage="1" showErrorMessage="1" promptTitle="CO Reading" prompt="Record the carbon monoxide reading for the front right burner of the cookstove, if applicable." sqref="C29"/>
    <dataValidation allowBlank="1" showInputMessage="1" showErrorMessage="1" promptTitle="CO Reading" prompt="Record the carbon monoxide reading for the front center burner of the cookstove, if applicable." sqref="D29"/>
    <dataValidation allowBlank="1" showInputMessage="1" showErrorMessage="1" promptTitle="CO Reading" prompt="Record the carbon monoxide reading for the back left burner of the cookstove, if applicable." sqref="E29"/>
    <dataValidation allowBlank="1" showInputMessage="1" showErrorMessage="1" promptTitle="CO Reading" prompt="Record the carbon monoxide reading for the back right burner of the cookstove, if applicable." sqref="F29"/>
    <dataValidation allowBlank="1" showInputMessage="1" showErrorMessage="1" promptTitle="CO Reading" prompt="Record the carbon monoxide reading for the center back burner of the cookstove, if applicable." sqref="G29"/>
    <dataValidation allowBlank="1" showInputMessage="1" showErrorMessage="1" promptTitle="CO Reading" prompt="Record the carbon monoxide reading for the primary, if applicable." sqref="A31"/>
    <dataValidation allowBlank="1" showInputMessage="1" showErrorMessage="1" promptTitle="CO Reading" prompt="Record the carbon monoxide reading for the water heater, if applicable." sqref="B31"/>
    <dataValidation allowBlank="1" showInputMessage="1" showErrorMessage="1" promptTitle="CO Reading" prompt="Record the carbon monoxide reading for this secondary heat source, if applicable." sqref="C31:E31"/>
    <dataValidation allowBlank="1" showInputMessage="1" showErrorMessage="1" promptTitle="CO Reading" prompt="Record the carbon monoxide reading for the other appliance, if applicable. Make sure to note what other appliance you are referring to." sqref="F31:G31"/>
    <dataValidation allowBlank="1" showInputMessage="1" showErrorMessage="1" promptTitle="CO Reading" prompt="Record the carbon monoxide reading for the oven, if applicable." sqref="A29"/>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workbookViewId="0"/>
  </sheetViews>
  <sheetFormatPr defaultRowHeight="12.75" x14ac:dyDescent="0.2"/>
  <cols>
    <col min="1" max="1" width="15.28515625" style="2" customWidth="1"/>
    <col min="2" max="5" width="6" style="2" customWidth="1"/>
    <col min="6" max="6" width="1.5703125" style="2" customWidth="1"/>
    <col min="7" max="10" width="6" style="2" customWidth="1"/>
    <col min="11" max="12" width="13.7109375" style="2" customWidth="1"/>
    <col min="13" max="256" width="9.140625" style="2"/>
    <col min="257" max="257" width="15.28515625" style="2" customWidth="1"/>
    <col min="258" max="258" width="5.7109375" style="2" customWidth="1"/>
    <col min="259" max="259" width="5.5703125" style="2" customWidth="1"/>
    <col min="260" max="260" width="6.7109375" style="2" customWidth="1"/>
    <col min="261" max="261" width="7" style="2" customWidth="1"/>
    <col min="262" max="262" width="1.5703125" style="2" customWidth="1"/>
    <col min="263" max="263" width="6" style="2" customWidth="1"/>
    <col min="264" max="264" width="5.42578125" style="2" customWidth="1"/>
    <col min="265" max="265" width="6.28515625" style="2" customWidth="1"/>
    <col min="266" max="266" width="6.7109375" style="2" customWidth="1"/>
    <col min="267" max="268" width="13.7109375" style="2" customWidth="1"/>
    <col min="269" max="512" width="9.140625" style="2"/>
    <col min="513" max="513" width="15.28515625" style="2" customWidth="1"/>
    <col min="514" max="514" width="5.7109375" style="2" customWidth="1"/>
    <col min="515" max="515" width="5.5703125" style="2" customWidth="1"/>
    <col min="516" max="516" width="6.7109375" style="2" customWidth="1"/>
    <col min="517" max="517" width="7" style="2" customWidth="1"/>
    <col min="518" max="518" width="1.5703125" style="2" customWidth="1"/>
    <col min="519" max="519" width="6" style="2" customWidth="1"/>
    <col min="520" max="520" width="5.42578125" style="2" customWidth="1"/>
    <col min="521" max="521" width="6.28515625" style="2" customWidth="1"/>
    <col min="522" max="522" width="6.7109375" style="2" customWidth="1"/>
    <col min="523" max="524" width="13.7109375" style="2" customWidth="1"/>
    <col min="525" max="768" width="9.140625" style="2"/>
    <col min="769" max="769" width="15.28515625" style="2" customWidth="1"/>
    <col min="770" max="770" width="5.7109375" style="2" customWidth="1"/>
    <col min="771" max="771" width="5.5703125" style="2" customWidth="1"/>
    <col min="772" max="772" width="6.7109375" style="2" customWidth="1"/>
    <col min="773" max="773" width="7" style="2" customWidth="1"/>
    <col min="774" max="774" width="1.5703125" style="2" customWidth="1"/>
    <col min="775" max="775" width="6" style="2" customWidth="1"/>
    <col min="776" max="776" width="5.42578125" style="2" customWidth="1"/>
    <col min="777" max="777" width="6.28515625" style="2" customWidth="1"/>
    <col min="778" max="778" width="6.7109375" style="2" customWidth="1"/>
    <col min="779" max="780" width="13.7109375" style="2" customWidth="1"/>
    <col min="781" max="1024" width="9.140625" style="2"/>
    <col min="1025" max="1025" width="15.28515625" style="2" customWidth="1"/>
    <col min="1026" max="1026" width="5.7109375" style="2" customWidth="1"/>
    <col min="1027" max="1027" width="5.5703125" style="2" customWidth="1"/>
    <col min="1028" max="1028" width="6.7109375" style="2" customWidth="1"/>
    <col min="1029" max="1029" width="7" style="2" customWidth="1"/>
    <col min="1030" max="1030" width="1.5703125" style="2" customWidth="1"/>
    <col min="1031" max="1031" width="6" style="2" customWidth="1"/>
    <col min="1032" max="1032" width="5.42578125" style="2" customWidth="1"/>
    <col min="1033" max="1033" width="6.28515625" style="2" customWidth="1"/>
    <col min="1034" max="1034" width="6.7109375" style="2" customWidth="1"/>
    <col min="1035" max="1036" width="13.7109375" style="2" customWidth="1"/>
    <col min="1037" max="1280" width="9.140625" style="2"/>
    <col min="1281" max="1281" width="15.28515625" style="2" customWidth="1"/>
    <col min="1282" max="1282" width="5.7109375" style="2" customWidth="1"/>
    <col min="1283" max="1283" width="5.5703125" style="2" customWidth="1"/>
    <col min="1284" max="1284" width="6.7109375" style="2" customWidth="1"/>
    <col min="1285" max="1285" width="7" style="2" customWidth="1"/>
    <col min="1286" max="1286" width="1.5703125" style="2" customWidth="1"/>
    <col min="1287" max="1287" width="6" style="2" customWidth="1"/>
    <col min="1288" max="1288" width="5.42578125" style="2" customWidth="1"/>
    <col min="1289" max="1289" width="6.28515625" style="2" customWidth="1"/>
    <col min="1290" max="1290" width="6.7109375" style="2" customWidth="1"/>
    <col min="1291" max="1292" width="13.7109375" style="2" customWidth="1"/>
    <col min="1293" max="1536" width="9.140625" style="2"/>
    <col min="1537" max="1537" width="15.28515625" style="2" customWidth="1"/>
    <col min="1538" max="1538" width="5.7109375" style="2" customWidth="1"/>
    <col min="1539" max="1539" width="5.5703125" style="2" customWidth="1"/>
    <col min="1540" max="1540" width="6.7109375" style="2" customWidth="1"/>
    <col min="1541" max="1541" width="7" style="2" customWidth="1"/>
    <col min="1542" max="1542" width="1.5703125" style="2" customWidth="1"/>
    <col min="1543" max="1543" width="6" style="2" customWidth="1"/>
    <col min="1544" max="1544" width="5.42578125" style="2" customWidth="1"/>
    <col min="1545" max="1545" width="6.28515625" style="2" customWidth="1"/>
    <col min="1546" max="1546" width="6.7109375" style="2" customWidth="1"/>
    <col min="1547" max="1548" width="13.7109375" style="2" customWidth="1"/>
    <col min="1549" max="1792" width="9.140625" style="2"/>
    <col min="1793" max="1793" width="15.28515625" style="2" customWidth="1"/>
    <col min="1794" max="1794" width="5.7109375" style="2" customWidth="1"/>
    <col min="1795" max="1795" width="5.5703125" style="2" customWidth="1"/>
    <col min="1796" max="1796" width="6.7109375" style="2" customWidth="1"/>
    <col min="1797" max="1797" width="7" style="2" customWidth="1"/>
    <col min="1798" max="1798" width="1.5703125" style="2" customWidth="1"/>
    <col min="1799" max="1799" width="6" style="2" customWidth="1"/>
    <col min="1800" max="1800" width="5.42578125" style="2" customWidth="1"/>
    <col min="1801" max="1801" width="6.28515625" style="2" customWidth="1"/>
    <col min="1802" max="1802" width="6.7109375" style="2" customWidth="1"/>
    <col min="1803" max="1804" width="13.7109375" style="2" customWidth="1"/>
    <col min="1805" max="2048" width="9.140625" style="2"/>
    <col min="2049" max="2049" width="15.28515625" style="2" customWidth="1"/>
    <col min="2050" max="2050" width="5.7109375" style="2" customWidth="1"/>
    <col min="2051" max="2051" width="5.5703125" style="2" customWidth="1"/>
    <col min="2052" max="2052" width="6.7109375" style="2" customWidth="1"/>
    <col min="2053" max="2053" width="7" style="2" customWidth="1"/>
    <col min="2054" max="2054" width="1.5703125" style="2" customWidth="1"/>
    <col min="2055" max="2055" width="6" style="2" customWidth="1"/>
    <col min="2056" max="2056" width="5.42578125" style="2" customWidth="1"/>
    <col min="2057" max="2057" width="6.28515625" style="2" customWidth="1"/>
    <col min="2058" max="2058" width="6.7109375" style="2" customWidth="1"/>
    <col min="2059" max="2060" width="13.7109375" style="2" customWidth="1"/>
    <col min="2061" max="2304" width="9.140625" style="2"/>
    <col min="2305" max="2305" width="15.28515625" style="2" customWidth="1"/>
    <col min="2306" max="2306" width="5.7109375" style="2" customWidth="1"/>
    <col min="2307" max="2307" width="5.5703125" style="2" customWidth="1"/>
    <col min="2308" max="2308" width="6.7109375" style="2" customWidth="1"/>
    <col min="2309" max="2309" width="7" style="2" customWidth="1"/>
    <col min="2310" max="2310" width="1.5703125" style="2" customWidth="1"/>
    <col min="2311" max="2311" width="6" style="2" customWidth="1"/>
    <col min="2312" max="2312" width="5.42578125" style="2" customWidth="1"/>
    <col min="2313" max="2313" width="6.28515625" style="2" customWidth="1"/>
    <col min="2314" max="2314" width="6.7109375" style="2" customWidth="1"/>
    <col min="2315" max="2316" width="13.7109375" style="2" customWidth="1"/>
    <col min="2317" max="2560" width="9.140625" style="2"/>
    <col min="2561" max="2561" width="15.28515625" style="2" customWidth="1"/>
    <col min="2562" max="2562" width="5.7109375" style="2" customWidth="1"/>
    <col min="2563" max="2563" width="5.5703125" style="2" customWidth="1"/>
    <col min="2564" max="2564" width="6.7109375" style="2" customWidth="1"/>
    <col min="2565" max="2565" width="7" style="2" customWidth="1"/>
    <col min="2566" max="2566" width="1.5703125" style="2" customWidth="1"/>
    <col min="2567" max="2567" width="6" style="2" customWidth="1"/>
    <col min="2568" max="2568" width="5.42578125" style="2" customWidth="1"/>
    <col min="2569" max="2569" width="6.28515625" style="2" customWidth="1"/>
    <col min="2570" max="2570" width="6.7109375" style="2" customWidth="1"/>
    <col min="2571" max="2572" width="13.7109375" style="2" customWidth="1"/>
    <col min="2573" max="2816" width="9.140625" style="2"/>
    <col min="2817" max="2817" width="15.28515625" style="2" customWidth="1"/>
    <col min="2818" max="2818" width="5.7109375" style="2" customWidth="1"/>
    <col min="2819" max="2819" width="5.5703125" style="2" customWidth="1"/>
    <col min="2820" max="2820" width="6.7109375" style="2" customWidth="1"/>
    <col min="2821" max="2821" width="7" style="2" customWidth="1"/>
    <col min="2822" max="2822" width="1.5703125" style="2" customWidth="1"/>
    <col min="2823" max="2823" width="6" style="2" customWidth="1"/>
    <col min="2824" max="2824" width="5.42578125" style="2" customWidth="1"/>
    <col min="2825" max="2825" width="6.28515625" style="2" customWidth="1"/>
    <col min="2826" max="2826" width="6.7109375" style="2" customWidth="1"/>
    <col min="2827" max="2828" width="13.7109375" style="2" customWidth="1"/>
    <col min="2829" max="3072" width="9.140625" style="2"/>
    <col min="3073" max="3073" width="15.28515625" style="2" customWidth="1"/>
    <col min="3074" max="3074" width="5.7109375" style="2" customWidth="1"/>
    <col min="3075" max="3075" width="5.5703125" style="2" customWidth="1"/>
    <col min="3076" max="3076" width="6.7109375" style="2" customWidth="1"/>
    <col min="3077" max="3077" width="7" style="2" customWidth="1"/>
    <col min="3078" max="3078" width="1.5703125" style="2" customWidth="1"/>
    <col min="3079" max="3079" width="6" style="2" customWidth="1"/>
    <col min="3080" max="3080" width="5.42578125" style="2" customWidth="1"/>
    <col min="3081" max="3081" width="6.28515625" style="2" customWidth="1"/>
    <col min="3082" max="3082" width="6.7109375" style="2" customWidth="1"/>
    <col min="3083" max="3084" width="13.7109375" style="2" customWidth="1"/>
    <col min="3085" max="3328" width="9.140625" style="2"/>
    <col min="3329" max="3329" width="15.28515625" style="2" customWidth="1"/>
    <col min="3330" max="3330" width="5.7109375" style="2" customWidth="1"/>
    <col min="3331" max="3331" width="5.5703125" style="2" customWidth="1"/>
    <col min="3332" max="3332" width="6.7109375" style="2" customWidth="1"/>
    <col min="3333" max="3333" width="7" style="2" customWidth="1"/>
    <col min="3334" max="3334" width="1.5703125" style="2" customWidth="1"/>
    <col min="3335" max="3335" width="6" style="2" customWidth="1"/>
    <col min="3336" max="3336" width="5.42578125" style="2" customWidth="1"/>
    <col min="3337" max="3337" width="6.28515625" style="2" customWidth="1"/>
    <col min="3338" max="3338" width="6.7109375" style="2" customWidth="1"/>
    <col min="3339" max="3340" width="13.7109375" style="2" customWidth="1"/>
    <col min="3341" max="3584" width="9.140625" style="2"/>
    <col min="3585" max="3585" width="15.28515625" style="2" customWidth="1"/>
    <col min="3586" max="3586" width="5.7109375" style="2" customWidth="1"/>
    <col min="3587" max="3587" width="5.5703125" style="2" customWidth="1"/>
    <col min="3588" max="3588" width="6.7109375" style="2" customWidth="1"/>
    <col min="3589" max="3589" width="7" style="2" customWidth="1"/>
    <col min="3590" max="3590" width="1.5703125" style="2" customWidth="1"/>
    <col min="3591" max="3591" width="6" style="2" customWidth="1"/>
    <col min="3592" max="3592" width="5.42578125" style="2" customWidth="1"/>
    <col min="3593" max="3593" width="6.28515625" style="2" customWidth="1"/>
    <col min="3594" max="3594" width="6.7109375" style="2" customWidth="1"/>
    <col min="3595" max="3596" width="13.7109375" style="2" customWidth="1"/>
    <col min="3597" max="3840" width="9.140625" style="2"/>
    <col min="3841" max="3841" width="15.28515625" style="2" customWidth="1"/>
    <col min="3842" max="3842" width="5.7109375" style="2" customWidth="1"/>
    <col min="3843" max="3843" width="5.5703125" style="2" customWidth="1"/>
    <col min="3844" max="3844" width="6.7109375" style="2" customWidth="1"/>
    <col min="3845" max="3845" width="7" style="2" customWidth="1"/>
    <col min="3846" max="3846" width="1.5703125" style="2" customWidth="1"/>
    <col min="3847" max="3847" width="6" style="2" customWidth="1"/>
    <col min="3848" max="3848" width="5.42578125" style="2" customWidth="1"/>
    <col min="3849" max="3849" width="6.28515625" style="2" customWidth="1"/>
    <col min="3850" max="3850" width="6.7109375" style="2" customWidth="1"/>
    <col min="3851" max="3852" width="13.7109375" style="2" customWidth="1"/>
    <col min="3853" max="4096" width="9.140625" style="2"/>
    <col min="4097" max="4097" width="15.28515625" style="2" customWidth="1"/>
    <col min="4098" max="4098" width="5.7109375" style="2" customWidth="1"/>
    <col min="4099" max="4099" width="5.5703125" style="2" customWidth="1"/>
    <col min="4100" max="4100" width="6.7109375" style="2" customWidth="1"/>
    <col min="4101" max="4101" width="7" style="2" customWidth="1"/>
    <col min="4102" max="4102" width="1.5703125" style="2" customWidth="1"/>
    <col min="4103" max="4103" width="6" style="2" customWidth="1"/>
    <col min="4104" max="4104" width="5.42578125" style="2" customWidth="1"/>
    <col min="4105" max="4105" width="6.28515625" style="2" customWidth="1"/>
    <col min="4106" max="4106" width="6.7109375" style="2" customWidth="1"/>
    <col min="4107" max="4108" width="13.7109375" style="2" customWidth="1"/>
    <col min="4109" max="4352" width="9.140625" style="2"/>
    <col min="4353" max="4353" width="15.28515625" style="2" customWidth="1"/>
    <col min="4354" max="4354" width="5.7109375" style="2" customWidth="1"/>
    <col min="4355" max="4355" width="5.5703125" style="2" customWidth="1"/>
    <col min="4356" max="4356" width="6.7109375" style="2" customWidth="1"/>
    <col min="4357" max="4357" width="7" style="2" customWidth="1"/>
    <col min="4358" max="4358" width="1.5703125" style="2" customWidth="1"/>
    <col min="4359" max="4359" width="6" style="2" customWidth="1"/>
    <col min="4360" max="4360" width="5.42578125" style="2" customWidth="1"/>
    <col min="4361" max="4361" width="6.28515625" style="2" customWidth="1"/>
    <col min="4362" max="4362" width="6.7109375" style="2" customWidth="1"/>
    <col min="4363" max="4364" width="13.7109375" style="2" customWidth="1"/>
    <col min="4365" max="4608" width="9.140625" style="2"/>
    <col min="4609" max="4609" width="15.28515625" style="2" customWidth="1"/>
    <col min="4610" max="4610" width="5.7109375" style="2" customWidth="1"/>
    <col min="4611" max="4611" width="5.5703125" style="2" customWidth="1"/>
    <col min="4612" max="4612" width="6.7109375" style="2" customWidth="1"/>
    <col min="4613" max="4613" width="7" style="2" customWidth="1"/>
    <col min="4614" max="4614" width="1.5703125" style="2" customWidth="1"/>
    <col min="4615" max="4615" width="6" style="2" customWidth="1"/>
    <col min="4616" max="4616" width="5.42578125" style="2" customWidth="1"/>
    <col min="4617" max="4617" width="6.28515625" style="2" customWidth="1"/>
    <col min="4618" max="4618" width="6.7109375" style="2" customWidth="1"/>
    <col min="4619" max="4620" width="13.7109375" style="2" customWidth="1"/>
    <col min="4621" max="4864" width="9.140625" style="2"/>
    <col min="4865" max="4865" width="15.28515625" style="2" customWidth="1"/>
    <col min="4866" max="4866" width="5.7109375" style="2" customWidth="1"/>
    <col min="4867" max="4867" width="5.5703125" style="2" customWidth="1"/>
    <col min="4868" max="4868" width="6.7109375" style="2" customWidth="1"/>
    <col min="4869" max="4869" width="7" style="2" customWidth="1"/>
    <col min="4870" max="4870" width="1.5703125" style="2" customWidth="1"/>
    <col min="4871" max="4871" width="6" style="2" customWidth="1"/>
    <col min="4872" max="4872" width="5.42578125" style="2" customWidth="1"/>
    <col min="4873" max="4873" width="6.28515625" style="2" customWidth="1"/>
    <col min="4874" max="4874" width="6.7109375" style="2" customWidth="1"/>
    <col min="4875" max="4876" width="13.7109375" style="2" customWidth="1"/>
    <col min="4877" max="5120" width="9.140625" style="2"/>
    <col min="5121" max="5121" width="15.28515625" style="2" customWidth="1"/>
    <col min="5122" max="5122" width="5.7109375" style="2" customWidth="1"/>
    <col min="5123" max="5123" width="5.5703125" style="2" customWidth="1"/>
    <col min="5124" max="5124" width="6.7109375" style="2" customWidth="1"/>
    <col min="5125" max="5125" width="7" style="2" customWidth="1"/>
    <col min="5126" max="5126" width="1.5703125" style="2" customWidth="1"/>
    <col min="5127" max="5127" width="6" style="2" customWidth="1"/>
    <col min="5128" max="5128" width="5.42578125" style="2" customWidth="1"/>
    <col min="5129" max="5129" width="6.28515625" style="2" customWidth="1"/>
    <col min="5130" max="5130" width="6.7109375" style="2" customWidth="1"/>
    <col min="5131" max="5132" width="13.7109375" style="2" customWidth="1"/>
    <col min="5133" max="5376" width="9.140625" style="2"/>
    <col min="5377" max="5377" width="15.28515625" style="2" customWidth="1"/>
    <col min="5378" max="5378" width="5.7109375" style="2" customWidth="1"/>
    <col min="5379" max="5379" width="5.5703125" style="2" customWidth="1"/>
    <col min="5380" max="5380" width="6.7109375" style="2" customWidth="1"/>
    <col min="5381" max="5381" width="7" style="2" customWidth="1"/>
    <col min="5382" max="5382" width="1.5703125" style="2" customWidth="1"/>
    <col min="5383" max="5383" width="6" style="2" customWidth="1"/>
    <col min="5384" max="5384" width="5.42578125" style="2" customWidth="1"/>
    <col min="5385" max="5385" width="6.28515625" style="2" customWidth="1"/>
    <col min="5386" max="5386" width="6.7109375" style="2" customWidth="1"/>
    <col min="5387" max="5388" width="13.7109375" style="2" customWidth="1"/>
    <col min="5389" max="5632" width="9.140625" style="2"/>
    <col min="5633" max="5633" width="15.28515625" style="2" customWidth="1"/>
    <col min="5634" max="5634" width="5.7109375" style="2" customWidth="1"/>
    <col min="5635" max="5635" width="5.5703125" style="2" customWidth="1"/>
    <col min="5636" max="5636" width="6.7109375" style="2" customWidth="1"/>
    <col min="5637" max="5637" width="7" style="2" customWidth="1"/>
    <col min="5638" max="5638" width="1.5703125" style="2" customWidth="1"/>
    <col min="5639" max="5639" width="6" style="2" customWidth="1"/>
    <col min="5640" max="5640" width="5.42578125" style="2" customWidth="1"/>
    <col min="5641" max="5641" width="6.28515625" style="2" customWidth="1"/>
    <col min="5642" max="5642" width="6.7109375" style="2" customWidth="1"/>
    <col min="5643" max="5644" width="13.7109375" style="2" customWidth="1"/>
    <col min="5645" max="5888" width="9.140625" style="2"/>
    <col min="5889" max="5889" width="15.28515625" style="2" customWidth="1"/>
    <col min="5890" max="5890" width="5.7109375" style="2" customWidth="1"/>
    <col min="5891" max="5891" width="5.5703125" style="2" customWidth="1"/>
    <col min="5892" max="5892" width="6.7109375" style="2" customWidth="1"/>
    <col min="5893" max="5893" width="7" style="2" customWidth="1"/>
    <col min="5894" max="5894" width="1.5703125" style="2" customWidth="1"/>
    <col min="5895" max="5895" width="6" style="2" customWidth="1"/>
    <col min="5896" max="5896" width="5.42578125" style="2" customWidth="1"/>
    <col min="5897" max="5897" width="6.28515625" style="2" customWidth="1"/>
    <col min="5898" max="5898" width="6.7109375" style="2" customWidth="1"/>
    <col min="5899" max="5900" width="13.7109375" style="2" customWidth="1"/>
    <col min="5901" max="6144" width="9.140625" style="2"/>
    <col min="6145" max="6145" width="15.28515625" style="2" customWidth="1"/>
    <col min="6146" max="6146" width="5.7109375" style="2" customWidth="1"/>
    <col min="6147" max="6147" width="5.5703125" style="2" customWidth="1"/>
    <col min="6148" max="6148" width="6.7109375" style="2" customWidth="1"/>
    <col min="6149" max="6149" width="7" style="2" customWidth="1"/>
    <col min="6150" max="6150" width="1.5703125" style="2" customWidth="1"/>
    <col min="6151" max="6151" width="6" style="2" customWidth="1"/>
    <col min="6152" max="6152" width="5.42578125" style="2" customWidth="1"/>
    <col min="6153" max="6153" width="6.28515625" style="2" customWidth="1"/>
    <col min="6154" max="6154" width="6.7109375" style="2" customWidth="1"/>
    <col min="6155" max="6156" width="13.7109375" style="2" customWidth="1"/>
    <col min="6157" max="6400" width="9.140625" style="2"/>
    <col min="6401" max="6401" width="15.28515625" style="2" customWidth="1"/>
    <col min="6402" max="6402" width="5.7109375" style="2" customWidth="1"/>
    <col min="6403" max="6403" width="5.5703125" style="2" customWidth="1"/>
    <col min="6404" max="6404" width="6.7109375" style="2" customWidth="1"/>
    <col min="6405" max="6405" width="7" style="2" customWidth="1"/>
    <col min="6406" max="6406" width="1.5703125" style="2" customWidth="1"/>
    <col min="6407" max="6407" width="6" style="2" customWidth="1"/>
    <col min="6408" max="6408" width="5.42578125" style="2" customWidth="1"/>
    <col min="6409" max="6409" width="6.28515625" style="2" customWidth="1"/>
    <col min="6410" max="6410" width="6.7109375" style="2" customWidth="1"/>
    <col min="6411" max="6412" width="13.7109375" style="2" customWidth="1"/>
    <col min="6413" max="6656" width="9.140625" style="2"/>
    <col min="6657" max="6657" width="15.28515625" style="2" customWidth="1"/>
    <col min="6658" max="6658" width="5.7109375" style="2" customWidth="1"/>
    <col min="6659" max="6659" width="5.5703125" style="2" customWidth="1"/>
    <col min="6660" max="6660" width="6.7109375" style="2" customWidth="1"/>
    <col min="6661" max="6661" width="7" style="2" customWidth="1"/>
    <col min="6662" max="6662" width="1.5703125" style="2" customWidth="1"/>
    <col min="6663" max="6663" width="6" style="2" customWidth="1"/>
    <col min="6664" max="6664" width="5.42578125" style="2" customWidth="1"/>
    <col min="6665" max="6665" width="6.28515625" style="2" customWidth="1"/>
    <col min="6666" max="6666" width="6.7109375" style="2" customWidth="1"/>
    <col min="6667" max="6668" width="13.7109375" style="2" customWidth="1"/>
    <col min="6669" max="6912" width="9.140625" style="2"/>
    <col min="6913" max="6913" width="15.28515625" style="2" customWidth="1"/>
    <col min="6914" max="6914" width="5.7109375" style="2" customWidth="1"/>
    <col min="6915" max="6915" width="5.5703125" style="2" customWidth="1"/>
    <col min="6916" max="6916" width="6.7109375" style="2" customWidth="1"/>
    <col min="6917" max="6917" width="7" style="2" customWidth="1"/>
    <col min="6918" max="6918" width="1.5703125" style="2" customWidth="1"/>
    <col min="6919" max="6919" width="6" style="2" customWidth="1"/>
    <col min="6920" max="6920" width="5.42578125" style="2" customWidth="1"/>
    <col min="6921" max="6921" width="6.28515625" style="2" customWidth="1"/>
    <col min="6922" max="6922" width="6.7109375" style="2" customWidth="1"/>
    <col min="6923" max="6924" width="13.7109375" style="2" customWidth="1"/>
    <col min="6925" max="7168" width="9.140625" style="2"/>
    <col min="7169" max="7169" width="15.28515625" style="2" customWidth="1"/>
    <col min="7170" max="7170" width="5.7109375" style="2" customWidth="1"/>
    <col min="7171" max="7171" width="5.5703125" style="2" customWidth="1"/>
    <col min="7172" max="7172" width="6.7109375" style="2" customWidth="1"/>
    <col min="7173" max="7173" width="7" style="2" customWidth="1"/>
    <col min="7174" max="7174" width="1.5703125" style="2" customWidth="1"/>
    <col min="7175" max="7175" width="6" style="2" customWidth="1"/>
    <col min="7176" max="7176" width="5.42578125" style="2" customWidth="1"/>
    <col min="7177" max="7177" width="6.28515625" style="2" customWidth="1"/>
    <col min="7178" max="7178" width="6.7109375" style="2" customWidth="1"/>
    <col min="7179" max="7180" width="13.7109375" style="2" customWidth="1"/>
    <col min="7181" max="7424" width="9.140625" style="2"/>
    <col min="7425" max="7425" width="15.28515625" style="2" customWidth="1"/>
    <col min="7426" max="7426" width="5.7109375" style="2" customWidth="1"/>
    <col min="7427" max="7427" width="5.5703125" style="2" customWidth="1"/>
    <col min="7428" max="7428" width="6.7109375" style="2" customWidth="1"/>
    <col min="7429" max="7429" width="7" style="2" customWidth="1"/>
    <col min="7430" max="7430" width="1.5703125" style="2" customWidth="1"/>
    <col min="7431" max="7431" width="6" style="2" customWidth="1"/>
    <col min="7432" max="7432" width="5.42578125" style="2" customWidth="1"/>
    <col min="7433" max="7433" width="6.28515625" style="2" customWidth="1"/>
    <col min="7434" max="7434" width="6.7109375" style="2" customWidth="1"/>
    <col min="7435" max="7436" width="13.7109375" style="2" customWidth="1"/>
    <col min="7437" max="7680" width="9.140625" style="2"/>
    <col min="7681" max="7681" width="15.28515625" style="2" customWidth="1"/>
    <col min="7682" max="7682" width="5.7109375" style="2" customWidth="1"/>
    <col min="7683" max="7683" width="5.5703125" style="2" customWidth="1"/>
    <col min="7684" max="7684" width="6.7109375" style="2" customWidth="1"/>
    <col min="7685" max="7685" width="7" style="2" customWidth="1"/>
    <col min="7686" max="7686" width="1.5703125" style="2" customWidth="1"/>
    <col min="7687" max="7687" width="6" style="2" customWidth="1"/>
    <col min="7688" max="7688" width="5.42578125" style="2" customWidth="1"/>
    <col min="7689" max="7689" width="6.28515625" style="2" customWidth="1"/>
    <col min="7690" max="7690" width="6.7109375" style="2" customWidth="1"/>
    <col min="7691" max="7692" width="13.7109375" style="2" customWidth="1"/>
    <col min="7693" max="7936" width="9.140625" style="2"/>
    <col min="7937" max="7937" width="15.28515625" style="2" customWidth="1"/>
    <col min="7938" max="7938" width="5.7109375" style="2" customWidth="1"/>
    <col min="7939" max="7939" width="5.5703125" style="2" customWidth="1"/>
    <col min="7940" max="7940" width="6.7109375" style="2" customWidth="1"/>
    <col min="7941" max="7941" width="7" style="2" customWidth="1"/>
    <col min="7942" max="7942" width="1.5703125" style="2" customWidth="1"/>
    <col min="7943" max="7943" width="6" style="2" customWidth="1"/>
    <col min="7944" max="7944" width="5.42578125" style="2" customWidth="1"/>
    <col min="7945" max="7945" width="6.28515625" style="2" customWidth="1"/>
    <col min="7946" max="7946" width="6.7109375" style="2" customWidth="1"/>
    <col min="7947" max="7948" width="13.7109375" style="2" customWidth="1"/>
    <col min="7949" max="8192" width="9.140625" style="2"/>
    <col min="8193" max="8193" width="15.28515625" style="2" customWidth="1"/>
    <col min="8194" max="8194" width="5.7109375" style="2" customWidth="1"/>
    <col min="8195" max="8195" width="5.5703125" style="2" customWidth="1"/>
    <col min="8196" max="8196" width="6.7109375" style="2" customWidth="1"/>
    <col min="8197" max="8197" width="7" style="2" customWidth="1"/>
    <col min="8198" max="8198" width="1.5703125" style="2" customWidth="1"/>
    <col min="8199" max="8199" width="6" style="2" customWidth="1"/>
    <col min="8200" max="8200" width="5.42578125" style="2" customWidth="1"/>
    <col min="8201" max="8201" width="6.28515625" style="2" customWidth="1"/>
    <col min="8202" max="8202" width="6.7109375" style="2" customWidth="1"/>
    <col min="8203" max="8204" width="13.7109375" style="2" customWidth="1"/>
    <col min="8205" max="8448" width="9.140625" style="2"/>
    <col min="8449" max="8449" width="15.28515625" style="2" customWidth="1"/>
    <col min="8450" max="8450" width="5.7109375" style="2" customWidth="1"/>
    <col min="8451" max="8451" width="5.5703125" style="2" customWidth="1"/>
    <col min="8452" max="8452" width="6.7109375" style="2" customWidth="1"/>
    <col min="8453" max="8453" width="7" style="2" customWidth="1"/>
    <col min="8454" max="8454" width="1.5703125" style="2" customWidth="1"/>
    <col min="8455" max="8455" width="6" style="2" customWidth="1"/>
    <col min="8456" max="8456" width="5.42578125" style="2" customWidth="1"/>
    <col min="8457" max="8457" width="6.28515625" style="2" customWidth="1"/>
    <col min="8458" max="8458" width="6.7109375" style="2" customWidth="1"/>
    <col min="8459" max="8460" width="13.7109375" style="2" customWidth="1"/>
    <col min="8461" max="8704" width="9.140625" style="2"/>
    <col min="8705" max="8705" width="15.28515625" style="2" customWidth="1"/>
    <col min="8706" max="8706" width="5.7109375" style="2" customWidth="1"/>
    <col min="8707" max="8707" width="5.5703125" style="2" customWidth="1"/>
    <col min="8708" max="8708" width="6.7109375" style="2" customWidth="1"/>
    <col min="8709" max="8709" width="7" style="2" customWidth="1"/>
    <col min="8710" max="8710" width="1.5703125" style="2" customWidth="1"/>
    <col min="8711" max="8711" width="6" style="2" customWidth="1"/>
    <col min="8712" max="8712" width="5.42578125" style="2" customWidth="1"/>
    <col min="8713" max="8713" width="6.28515625" style="2" customWidth="1"/>
    <col min="8714" max="8714" width="6.7109375" style="2" customWidth="1"/>
    <col min="8715" max="8716" width="13.7109375" style="2" customWidth="1"/>
    <col min="8717" max="8960" width="9.140625" style="2"/>
    <col min="8961" max="8961" width="15.28515625" style="2" customWidth="1"/>
    <col min="8962" max="8962" width="5.7109375" style="2" customWidth="1"/>
    <col min="8963" max="8963" width="5.5703125" style="2" customWidth="1"/>
    <col min="8964" max="8964" width="6.7109375" style="2" customWidth="1"/>
    <col min="8965" max="8965" width="7" style="2" customWidth="1"/>
    <col min="8966" max="8966" width="1.5703125" style="2" customWidth="1"/>
    <col min="8967" max="8967" width="6" style="2" customWidth="1"/>
    <col min="8968" max="8968" width="5.42578125" style="2" customWidth="1"/>
    <col min="8969" max="8969" width="6.28515625" style="2" customWidth="1"/>
    <col min="8970" max="8970" width="6.7109375" style="2" customWidth="1"/>
    <col min="8971" max="8972" width="13.7109375" style="2" customWidth="1"/>
    <col min="8973" max="9216" width="9.140625" style="2"/>
    <col min="9217" max="9217" width="15.28515625" style="2" customWidth="1"/>
    <col min="9218" max="9218" width="5.7109375" style="2" customWidth="1"/>
    <col min="9219" max="9219" width="5.5703125" style="2" customWidth="1"/>
    <col min="9220" max="9220" width="6.7109375" style="2" customWidth="1"/>
    <col min="9221" max="9221" width="7" style="2" customWidth="1"/>
    <col min="9222" max="9222" width="1.5703125" style="2" customWidth="1"/>
    <col min="9223" max="9223" width="6" style="2" customWidth="1"/>
    <col min="9224" max="9224" width="5.42578125" style="2" customWidth="1"/>
    <col min="9225" max="9225" width="6.28515625" style="2" customWidth="1"/>
    <col min="9226" max="9226" width="6.7109375" style="2" customWidth="1"/>
    <col min="9227" max="9228" width="13.7109375" style="2" customWidth="1"/>
    <col min="9229" max="9472" width="9.140625" style="2"/>
    <col min="9473" max="9473" width="15.28515625" style="2" customWidth="1"/>
    <col min="9474" max="9474" width="5.7109375" style="2" customWidth="1"/>
    <col min="9475" max="9475" width="5.5703125" style="2" customWidth="1"/>
    <col min="9476" max="9476" width="6.7109375" style="2" customWidth="1"/>
    <col min="9477" max="9477" width="7" style="2" customWidth="1"/>
    <col min="9478" max="9478" width="1.5703125" style="2" customWidth="1"/>
    <col min="9479" max="9479" width="6" style="2" customWidth="1"/>
    <col min="9480" max="9480" width="5.42578125" style="2" customWidth="1"/>
    <col min="9481" max="9481" width="6.28515625" style="2" customWidth="1"/>
    <col min="9482" max="9482" width="6.7109375" style="2" customWidth="1"/>
    <col min="9483" max="9484" width="13.7109375" style="2" customWidth="1"/>
    <col min="9485" max="9728" width="9.140625" style="2"/>
    <col min="9729" max="9729" width="15.28515625" style="2" customWidth="1"/>
    <col min="9730" max="9730" width="5.7109375" style="2" customWidth="1"/>
    <col min="9731" max="9731" width="5.5703125" style="2" customWidth="1"/>
    <col min="9732" max="9732" width="6.7109375" style="2" customWidth="1"/>
    <col min="9733" max="9733" width="7" style="2" customWidth="1"/>
    <col min="9734" max="9734" width="1.5703125" style="2" customWidth="1"/>
    <col min="9735" max="9735" width="6" style="2" customWidth="1"/>
    <col min="9736" max="9736" width="5.42578125" style="2" customWidth="1"/>
    <col min="9737" max="9737" width="6.28515625" style="2" customWidth="1"/>
    <col min="9738" max="9738" width="6.7109375" style="2" customWidth="1"/>
    <col min="9739" max="9740" width="13.7109375" style="2" customWidth="1"/>
    <col min="9741" max="9984" width="9.140625" style="2"/>
    <col min="9985" max="9985" width="15.28515625" style="2" customWidth="1"/>
    <col min="9986" max="9986" width="5.7109375" style="2" customWidth="1"/>
    <col min="9987" max="9987" width="5.5703125" style="2" customWidth="1"/>
    <col min="9988" max="9988" width="6.7109375" style="2" customWidth="1"/>
    <col min="9989" max="9989" width="7" style="2" customWidth="1"/>
    <col min="9990" max="9990" width="1.5703125" style="2" customWidth="1"/>
    <col min="9991" max="9991" width="6" style="2" customWidth="1"/>
    <col min="9992" max="9992" width="5.42578125" style="2" customWidth="1"/>
    <col min="9993" max="9993" width="6.28515625" style="2" customWidth="1"/>
    <col min="9994" max="9994" width="6.7109375" style="2" customWidth="1"/>
    <col min="9995" max="9996" width="13.7109375" style="2" customWidth="1"/>
    <col min="9997" max="10240" width="9.140625" style="2"/>
    <col min="10241" max="10241" width="15.28515625" style="2" customWidth="1"/>
    <col min="10242" max="10242" width="5.7109375" style="2" customWidth="1"/>
    <col min="10243" max="10243" width="5.5703125" style="2" customWidth="1"/>
    <col min="10244" max="10244" width="6.7109375" style="2" customWidth="1"/>
    <col min="10245" max="10245" width="7" style="2" customWidth="1"/>
    <col min="10246" max="10246" width="1.5703125" style="2" customWidth="1"/>
    <col min="10247" max="10247" width="6" style="2" customWidth="1"/>
    <col min="10248" max="10248" width="5.42578125" style="2" customWidth="1"/>
    <col min="10249" max="10249" width="6.28515625" style="2" customWidth="1"/>
    <col min="10250" max="10250" width="6.7109375" style="2" customWidth="1"/>
    <col min="10251" max="10252" width="13.7109375" style="2" customWidth="1"/>
    <col min="10253" max="10496" width="9.140625" style="2"/>
    <col min="10497" max="10497" width="15.28515625" style="2" customWidth="1"/>
    <col min="10498" max="10498" width="5.7109375" style="2" customWidth="1"/>
    <col min="10499" max="10499" width="5.5703125" style="2" customWidth="1"/>
    <col min="10500" max="10500" width="6.7109375" style="2" customWidth="1"/>
    <col min="10501" max="10501" width="7" style="2" customWidth="1"/>
    <col min="10502" max="10502" width="1.5703125" style="2" customWidth="1"/>
    <col min="10503" max="10503" width="6" style="2" customWidth="1"/>
    <col min="10504" max="10504" width="5.42578125" style="2" customWidth="1"/>
    <col min="10505" max="10505" width="6.28515625" style="2" customWidth="1"/>
    <col min="10506" max="10506" width="6.7109375" style="2" customWidth="1"/>
    <col min="10507" max="10508" width="13.7109375" style="2" customWidth="1"/>
    <col min="10509" max="10752" width="9.140625" style="2"/>
    <col min="10753" max="10753" width="15.28515625" style="2" customWidth="1"/>
    <col min="10754" max="10754" width="5.7109375" style="2" customWidth="1"/>
    <col min="10755" max="10755" width="5.5703125" style="2" customWidth="1"/>
    <col min="10756" max="10756" width="6.7109375" style="2" customWidth="1"/>
    <col min="10757" max="10757" width="7" style="2" customWidth="1"/>
    <col min="10758" max="10758" width="1.5703125" style="2" customWidth="1"/>
    <col min="10759" max="10759" width="6" style="2" customWidth="1"/>
    <col min="10760" max="10760" width="5.42578125" style="2" customWidth="1"/>
    <col min="10761" max="10761" width="6.28515625" style="2" customWidth="1"/>
    <col min="10762" max="10762" width="6.7109375" style="2" customWidth="1"/>
    <col min="10763" max="10764" width="13.7109375" style="2" customWidth="1"/>
    <col min="10765" max="11008" width="9.140625" style="2"/>
    <col min="11009" max="11009" width="15.28515625" style="2" customWidth="1"/>
    <col min="11010" max="11010" width="5.7109375" style="2" customWidth="1"/>
    <col min="11011" max="11011" width="5.5703125" style="2" customWidth="1"/>
    <col min="11012" max="11012" width="6.7109375" style="2" customWidth="1"/>
    <col min="11013" max="11013" width="7" style="2" customWidth="1"/>
    <col min="11014" max="11014" width="1.5703125" style="2" customWidth="1"/>
    <col min="11015" max="11015" width="6" style="2" customWidth="1"/>
    <col min="11016" max="11016" width="5.42578125" style="2" customWidth="1"/>
    <col min="11017" max="11017" width="6.28515625" style="2" customWidth="1"/>
    <col min="11018" max="11018" width="6.7109375" style="2" customWidth="1"/>
    <col min="11019" max="11020" width="13.7109375" style="2" customWidth="1"/>
    <col min="11021" max="11264" width="9.140625" style="2"/>
    <col min="11265" max="11265" width="15.28515625" style="2" customWidth="1"/>
    <col min="11266" max="11266" width="5.7109375" style="2" customWidth="1"/>
    <col min="11267" max="11267" width="5.5703125" style="2" customWidth="1"/>
    <col min="11268" max="11268" width="6.7109375" style="2" customWidth="1"/>
    <col min="11269" max="11269" width="7" style="2" customWidth="1"/>
    <col min="11270" max="11270" width="1.5703125" style="2" customWidth="1"/>
    <col min="11271" max="11271" width="6" style="2" customWidth="1"/>
    <col min="11272" max="11272" width="5.42578125" style="2" customWidth="1"/>
    <col min="11273" max="11273" width="6.28515625" style="2" customWidth="1"/>
    <col min="11274" max="11274" width="6.7109375" style="2" customWidth="1"/>
    <col min="11275" max="11276" width="13.7109375" style="2" customWidth="1"/>
    <col min="11277" max="11520" width="9.140625" style="2"/>
    <col min="11521" max="11521" width="15.28515625" style="2" customWidth="1"/>
    <col min="11522" max="11522" width="5.7109375" style="2" customWidth="1"/>
    <col min="11523" max="11523" width="5.5703125" style="2" customWidth="1"/>
    <col min="11524" max="11524" width="6.7109375" style="2" customWidth="1"/>
    <col min="11525" max="11525" width="7" style="2" customWidth="1"/>
    <col min="11526" max="11526" width="1.5703125" style="2" customWidth="1"/>
    <col min="11527" max="11527" width="6" style="2" customWidth="1"/>
    <col min="11528" max="11528" width="5.42578125" style="2" customWidth="1"/>
    <col min="11529" max="11529" width="6.28515625" style="2" customWidth="1"/>
    <col min="11530" max="11530" width="6.7109375" style="2" customWidth="1"/>
    <col min="11531" max="11532" width="13.7109375" style="2" customWidth="1"/>
    <col min="11533" max="11776" width="9.140625" style="2"/>
    <col min="11777" max="11777" width="15.28515625" style="2" customWidth="1"/>
    <col min="11778" max="11778" width="5.7109375" style="2" customWidth="1"/>
    <col min="11779" max="11779" width="5.5703125" style="2" customWidth="1"/>
    <col min="11780" max="11780" width="6.7109375" style="2" customWidth="1"/>
    <col min="11781" max="11781" width="7" style="2" customWidth="1"/>
    <col min="11782" max="11782" width="1.5703125" style="2" customWidth="1"/>
    <col min="11783" max="11783" width="6" style="2" customWidth="1"/>
    <col min="11784" max="11784" width="5.42578125" style="2" customWidth="1"/>
    <col min="11785" max="11785" width="6.28515625" style="2" customWidth="1"/>
    <col min="11786" max="11786" width="6.7109375" style="2" customWidth="1"/>
    <col min="11787" max="11788" width="13.7109375" style="2" customWidth="1"/>
    <col min="11789" max="12032" width="9.140625" style="2"/>
    <col min="12033" max="12033" width="15.28515625" style="2" customWidth="1"/>
    <col min="12034" max="12034" width="5.7109375" style="2" customWidth="1"/>
    <col min="12035" max="12035" width="5.5703125" style="2" customWidth="1"/>
    <col min="12036" max="12036" width="6.7109375" style="2" customWidth="1"/>
    <col min="12037" max="12037" width="7" style="2" customWidth="1"/>
    <col min="12038" max="12038" width="1.5703125" style="2" customWidth="1"/>
    <col min="12039" max="12039" width="6" style="2" customWidth="1"/>
    <col min="12040" max="12040" width="5.42578125" style="2" customWidth="1"/>
    <col min="12041" max="12041" width="6.28515625" style="2" customWidth="1"/>
    <col min="12042" max="12042" width="6.7109375" style="2" customWidth="1"/>
    <col min="12043" max="12044" width="13.7109375" style="2" customWidth="1"/>
    <col min="12045" max="12288" width="9.140625" style="2"/>
    <col min="12289" max="12289" width="15.28515625" style="2" customWidth="1"/>
    <col min="12290" max="12290" width="5.7109375" style="2" customWidth="1"/>
    <col min="12291" max="12291" width="5.5703125" style="2" customWidth="1"/>
    <col min="12292" max="12292" width="6.7109375" style="2" customWidth="1"/>
    <col min="12293" max="12293" width="7" style="2" customWidth="1"/>
    <col min="12294" max="12294" width="1.5703125" style="2" customWidth="1"/>
    <col min="12295" max="12295" width="6" style="2" customWidth="1"/>
    <col min="12296" max="12296" width="5.42578125" style="2" customWidth="1"/>
    <col min="12297" max="12297" width="6.28515625" style="2" customWidth="1"/>
    <col min="12298" max="12298" width="6.7109375" style="2" customWidth="1"/>
    <col min="12299" max="12300" width="13.7109375" style="2" customWidth="1"/>
    <col min="12301" max="12544" width="9.140625" style="2"/>
    <col min="12545" max="12545" width="15.28515625" style="2" customWidth="1"/>
    <col min="12546" max="12546" width="5.7109375" style="2" customWidth="1"/>
    <col min="12547" max="12547" width="5.5703125" style="2" customWidth="1"/>
    <col min="12548" max="12548" width="6.7109375" style="2" customWidth="1"/>
    <col min="12549" max="12549" width="7" style="2" customWidth="1"/>
    <col min="12550" max="12550" width="1.5703125" style="2" customWidth="1"/>
    <col min="12551" max="12551" width="6" style="2" customWidth="1"/>
    <col min="12552" max="12552" width="5.42578125" style="2" customWidth="1"/>
    <col min="12553" max="12553" width="6.28515625" style="2" customWidth="1"/>
    <col min="12554" max="12554" width="6.7109375" style="2" customWidth="1"/>
    <col min="12555" max="12556" width="13.7109375" style="2" customWidth="1"/>
    <col min="12557" max="12800" width="9.140625" style="2"/>
    <col min="12801" max="12801" width="15.28515625" style="2" customWidth="1"/>
    <col min="12802" max="12802" width="5.7109375" style="2" customWidth="1"/>
    <col min="12803" max="12803" width="5.5703125" style="2" customWidth="1"/>
    <col min="12804" max="12804" width="6.7109375" style="2" customWidth="1"/>
    <col min="12805" max="12805" width="7" style="2" customWidth="1"/>
    <col min="12806" max="12806" width="1.5703125" style="2" customWidth="1"/>
    <col min="12807" max="12807" width="6" style="2" customWidth="1"/>
    <col min="12808" max="12808" width="5.42578125" style="2" customWidth="1"/>
    <col min="12809" max="12809" width="6.28515625" style="2" customWidth="1"/>
    <col min="12810" max="12810" width="6.7109375" style="2" customWidth="1"/>
    <col min="12811" max="12812" width="13.7109375" style="2" customWidth="1"/>
    <col min="12813" max="13056" width="9.140625" style="2"/>
    <col min="13057" max="13057" width="15.28515625" style="2" customWidth="1"/>
    <col min="13058" max="13058" width="5.7109375" style="2" customWidth="1"/>
    <col min="13059" max="13059" width="5.5703125" style="2" customWidth="1"/>
    <col min="13060" max="13060" width="6.7109375" style="2" customWidth="1"/>
    <col min="13061" max="13061" width="7" style="2" customWidth="1"/>
    <col min="13062" max="13062" width="1.5703125" style="2" customWidth="1"/>
    <col min="13063" max="13063" width="6" style="2" customWidth="1"/>
    <col min="13064" max="13064" width="5.42578125" style="2" customWidth="1"/>
    <col min="13065" max="13065" width="6.28515625" style="2" customWidth="1"/>
    <col min="13066" max="13066" width="6.7109375" style="2" customWidth="1"/>
    <col min="13067" max="13068" width="13.7109375" style="2" customWidth="1"/>
    <col min="13069" max="13312" width="9.140625" style="2"/>
    <col min="13313" max="13313" width="15.28515625" style="2" customWidth="1"/>
    <col min="13314" max="13314" width="5.7109375" style="2" customWidth="1"/>
    <col min="13315" max="13315" width="5.5703125" style="2" customWidth="1"/>
    <col min="13316" max="13316" width="6.7109375" style="2" customWidth="1"/>
    <col min="13317" max="13317" width="7" style="2" customWidth="1"/>
    <col min="13318" max="13318" width="1.5703125" style="2" customWidth="1"/>
    <col min="13319" max="13319" width="6" style="2" customWidth="1"/>
    <col min="13320" max="13320" width="5.42578125" style="2" customWidth="1"/>
    <col min="13321" max="13321" width="6.28515625" style="2" customWidth="1"/>
    <col min="13322" max="13322" width="6.7109375" style="2" customWidth="1"/>
    <col min="13323" max="13324" width="13.7109375" style="2" customWidth="1"/>
    <col min="13325" max="13568" width="9.140625" style="2"/>
    <col min="13569" max="13569" width="15.28515625" style="2" customWidth="1"/>
    <col min="13570" max="13570" width="5.7109375" style="2" customWidth="1"/>
    <col min="13571" max="13571" width="5.5703125" style="2" customWidth="1"/>
    <col min="13572" max="13572" width="6.7109375" style="2" customWidth="1"/>
    <col min="13573" max="13573" width="7" style="2" customWidth="1"/>
    <col min="13574" max="13574" width="1.5703125" style="2" customWidth="1"/>
    <col min="13575" max="13575" width="6" style="2" customWidth="1"/>
    <col min="13576" max="13576" width="5.42578125" style="2" customWidth="1"/>
    <col min="13577" max="13577" width="6.28515625" style="2" customWidth="1"/>
    <col min="13578" max="13578" width="6.7109375" style="2" customWidth="1"/>
    <col min="13579" max="13580" width="13.7109375" style="2" customWidth="1"/>
    <col min="13581" max="13824" width="9.140625" style="2"/>
    <col min="13825" max="13825" width="15.28515625" style="2" customWidth="1"/>
    <col min="13826" max="13826" width="5.7109375" style="2" customWidth="1"/>
    <col min="13827" max="13827" width="5.5703125" style="2" customWidth="1"/>
    <col min="13828" max="13828" width="6.7109375" style="2" customWidth="1"/>
    <col min="13829" max="13829" width="7" style="2" customWidth="1"/>
    <col min="13830" max="13830" width="1.5703125" style="2" customWidth="1"/>
    <col min="13831" max="13831" width="6" style="2" customWidth="1"/>
    <col min="13832" max="13832" width="5.42578125" style="2" customWidth="1"/>
    <col min="13833" max="13833" width="6.28515625" style="2" customWidth="1"/>
    <col min="13834" max="13834" width="6.7109375" style="2" customWidth="1"/>
    <col min="13835" max="13836" width="13.7109375" style="2" customWidth="1"/>
    <col min="13837" max="14080" width="9.140625" style="2"/>
    <col min="14081" max="14081" width="15.28515625" style="2" customWidth="1"/>
    <col min="14082" max="14082" width="5.7109375" style="2" customWidth="1"/>
    <col min="14083" max="14083" width="5.5703125" style="2" customWidth="1"/>
    <col min="14084" max="14084" width="6.7109375" style="2" customWidth="1"/>
    <col min="14085" max="14085" width="7" style="2" customWidth="1"/>
    <col min="14086" max="14086" width="1.5703125" style="2" customWidth="1"/>
    <col min="14087" max="14087" width="6" style="2" customWidth="1"/>
    <col min="14088" max="14088" width="5.42578125" style="2" customWidth="1"/>
    <col min="14089" max="14089" width="6.28515625" style="2" customWidth="1"/>
    <col min="14090" max="14090" width="6.7109375" style="2" customWidth="1"/>
    <col min="14091" max="14092" width="13.7109375" style="2" customWidth="1"/>
    <col min="14093" max="14336" width="9.140625" style="2"/>
    <col min="14337" max="14337" width="15.28515625" style="2" customWidth="1"/>
    <col min="14338" max="14338" width="5.7109375" style="2" customWidth="1"/>
    <col min="14339" max="14339" width="5.5703125" style="2" customWidth="1"/>
    <col min="14340" max="14340" width="6.7109375" style="2" customWidth="1"/>
    <col min="14341" max="14341" width="7" style="2" customWidth="1"/>
    <col min="14342" max="14342" width="1.5703125" style="2" customWidth="1"/>
    <col min="14343" max="14343" width="6" style="2" customWidth="1"/>
    <col min="14344" max="14344" width="5.42578125" style="2" customWidth="1"/>
    <col min="14345" max="14345" width="6.28515625" style="2" customWidth="1"/>
    <col min="14346" max="14346" width="6.7109375" style="2" customWidth="1"/>
    <col min="14347" max="14348" width="13.7109375" style="2" customWidth="1"/>
    <col min="14349" max="14592" width="9.140625" style="2"/>
    <col min="14593" max="14593" width="15.28515625" style="2" customWidth="1"/>
    <col min="14594" max="14594" width="5.7109375" style="2" customWidth="1"/>
    <col min="14595" max="14595" width="5.5703125" style="2" customWidth="1"/>
    <col min="14596" max="14596" width="6.7109375" style="2" customWidth="1"/>
    <col min="14597" max="14597" width="7" style="2" customWidth="1"/>
    <col min="14598" max="14598" width="1.5703125" style="2" customWidth="1"/>
    <col min="14599" max="14599" width="6" style="2" customWidth="1"/>
    <col min="14600" max="14600" width="5.42578125" style="2" customWidth="1"/>
    <col min="14601" max="14601" width="6.28515625" style="2" customWidth="1"/>
    <col min="14602" max="14602" width="6.7109375" style="2" customWidth="1"/>
    <col min="14603" max="14604" width="13.7109375" style="2" customWidth="1"/>
    <col min="14605" max="14848" width="9.140625" style="2"/>
    <col min="14849" max="14849" width="15.28515625" style="2" customWidth="1"/>
    <col min="14850" max="14850" width="5.7109375" style="2" customWidth="1"/>
    <col min="14851" max="14851" width="5.5703125" style="2" customWidth="1"/>
    <col min="14852" max="14852" width="6.7109375" style="2" customWidth="1"/>
    <col min="14853" max="14853" width="7" style="2" customWidth="1"/>
    <col min="14854" max="14854" width="1.5703125" style="2" customWidth="1"/>
    <col min="14855" max="14855" width="6" style="2" customWidth="1"/>
    <col min="14856" max="14856" width="5.42578125" style="2" customWidth="1"/>
    <col min="14857" max="14857" width="6.28515625" style="2" customWidth="1"/>
    <col min="14858" max="14858" width="6.7109375" style="2" customWidth="1"/>
    <col min="14859" max="14860" width="13.7109375" style="2" customWidth="1"/>
    <col min="14861" max="15104" width="9.140625" style="2"/>
    <col min="15105" max="15105" width="15.28515625" style="2" customWidth="1"/>
    <col min="15106" max="15106" width="5.7109375" style="2" customWidth="1"/>
    <col min="15107" max="15107" width="5.5703125" style="2" customWidth="1"/>
    <col min="15108" max="15108" width="6.7109375" style="2" customWidth="1"/>
    <col min="15109" max="15109" width="7" style="2" customWidth="1"/>
    <col min="15110" max="15110" width="1.5703125" style="2" customWidth="1"/>
    <col min="15111" max="15111" width="6" style="2" customWidth="1"/>
    <col min="15112" max="15112" width="5.42578125" style="2" customWidth="1"/>
    <col min="15113" max="15113" width="6.28515625" style="2" customWidth="1"/>
    <col min="15114" max="15114" width="6.7109375" style="2" customWidth="1"/>
    <col min="15115" max="15116" width="13.7109375" style="2" customWidth="1"/>
    <col min="15117" max="15360" width="9.140625" style="2"/>
    <col min="15361" max="15361" width="15.28515625" style="2" customWidth="1"/>
    <col min="15362" max="15362" width="5.7109375" style="2" customWidth="1"/>
    <col min="15363" max="15363" width="5.5703125" style="2" customWidth="1"/>
    <col min="15364" max="15364" width="6.7109375" style="2" customWidth="1"/>
    <col min="15365" max="15365" width="7" style="2" customWidth="1"/>
    <col min="15366" max="15366" width="1.5703125" style="2" customWidth="1"/>
    <col min="15367" max="15367" width="6" style="2" customWidth="1"/>
    <col min="15368" max="15368" width="5.42578125" style="2" customWidth="1"/>
    <col min="15369" max="15369" width="6.28515625" style="2" customWidth="1"/>
    <col min="15370" max="15370" width="6.7109375" style="2" customWidth="1"/>
    <col min="15371" max="15372" width="13.7109375" style="2" customWidth="1"/>
    <col min="15373" max="15616" width="9.140625" style="2"/>
    <col min="15617" max="15617" width="15.28515625" style="2" customWidth="1"/>
    <col min="15618" max="15618" width="5.7109375" style="2" customWidth="1"/>
    <col min="15619" max="15619" width="5.5703125" style="2" customWidth="1"/>
    <col min="15620" max="15620" width="6.7109375" style="2" customWidth="1"/>
    <col min="15621" max="15621" width="7" style="2" customWidth="1"/>
    <col min="15622" max="15622" width="1.5703125" style="2" customWidth="1"/>
    <col min="15623" max="15623" width="6" style="2" customWidth="1"/>
    <col min="15624" max="15624" width="5.42578125" style="2" customWidth="1"/>
    <col min="15625" max="15625" width="6.28515625" style="2" customWidth="1"/>
    <col min="15626" max="15626" width="6.7109375" style="2" customWidth="1"/>
    <col min="15627" max="15628" width="13.7109375" style="2" customWidth="1"/>
    <col min="15629" max="15872" width="9.140625" style="2"/>
    <col min="15873" max="15873" width="15.28515625" style="2" customWidth="1"/>
    <col min="15874" max="15874" width="5.7109375" style="2" customWidth="1"/>
    <col min="15875" max="15875" width="5.5703125" style="2" customWidth="1"/>
    <col min="15876" max="15876" width="6.7109375" style="2" customWidth="1"/>
    <col min="15877" max="15877" width="7" style="2" customWidth="1"/>
    <col min="15878" max="15878" width="1.5703125" style="2" customWidth="1"/>
    <col min="15879" max="15879" width="6" style="2" customWidth="1"/>
    <col min="15880" max="15880" width="5.42578125" style="2" customWidth="1"/>
    <col min="15881" max="15881" width="6.28515625" style="2" customWidth="1"/>
    <col min="15882" max="15882" width="6.7109375" style="2" customWidth="1"/>
    <col min="15883" max="15884" width="13.7109375" style="2" customWidth="1"/>
    <col min="15885" max="16128" width="9.140625" style="2"/>
    <col min="16129" max="16129" width="15.28515625" style="2" customWidth="1"/>
    <col min="16130" max="16130" width="5.7109375" style="2" customWidth="1"/>
    <col min="16131" max="16131" width="5.5703125" style="2" customWidth="1"/>
    <col min="16132" max="16132" width="6.7109375" style="2" customWidth="1"/>
    <col min="16133" max="16133" width="7" style="2" customWidth="1"/>
    <col min="16134" max="16134" width="1.5703125" style="2" customWidth="1"/>
    <col min="16135" max="16135" width="6" style="2" customWidth="1"/>
    <col min="16136" max="16136" width="5.42578125" style="2" customWidth="1"/>
    <col min="16137" max="16137" width="6.28515625" style="2" customWidth="1"/>
    <col min="16138" max="16138" width="6.7109375" style="2" customWidth="1"/>
    <col min="16139" max="16140" width="13.7109375" style="2" customWidth="1"/>
    <col min="16141" max="16384" width="9.140625" style="2"/>
  </cols>
  <sheetData>
    <row r="1" spans="1:14" ht="3" customHeight="1" x14ac:dyDescent="0.2">
      <c r="A1" s="1" t="s">
        <v>65</v>
      </c>
    </row>
    <row r="2" spans="1:14" ht="23.25" x14ac:dyDescent="0.35">
      <c r="A2" s="3"/>
      <c r="B2" s="4"/>
      <c r="C2" s="4"/>
      <c r="D2" s="4"/>
      <c r="E2" s="4"/>
      <c r="F2" s="4"/>
      <c r="G2" s="5" t="s">
        <v>275</v>
      </c>
      <c r="H2" s="4"/>
      <c r="I2" s="4"/>
      <c r="J2" s="4"/>
      <c r="K2" s="4"/>
      <c r="L2" s="4"/>
      <c r="M2" s="6"/>
      <c r="N2" s="6"/>
    </row>
    <row r="3" spans="1:14" ht="3" customHeight="1" x14ac:dyDescent="0.2">
      <c r="A3" s="7"/>
      <c r="B3" s="7"/>
      <c r="C3" s="7"/>
      <c r="D3" s="7"/>
      <c r="E3" s="7"/>
      <c r="F3" s="7"/>
      <c r="G3" s="7"/>
      <c r="H3" s="7"/>
      <c r="I3" s="7"/>
      <c r="J3" s="7"/>
      <c r="K3" s="7"/>
      <c r="L3" s="7"/>
    </row>
    <row r="4" spans="1:14" ht="15" customHeight="1" x14ac:dyDescent="0.2">
      <c r="A4" s="271" t="s">
        <v>274</v>
      </c>
      <c r="B4" s="550">
        <f>'Contact Info'!B2</f>
        <v>0</v>
      </c>
      <c r="C4" s="551"/>
      <c r="D4" s="551"/>
      <c r="E4" s="551"/>
      <c r="F4" s="551"/>
      <c r="G4" s="552"/>
      <c r="H4" s="552"/>
      <c r="I4" s="552"/>
      <c r="J4" s="553"/>
      <c r="K4" s="553"/>
      <c r="L4" s="554"/>
    </row>
    <row r="5" spans="1:14" ht="15" customHeight="1" x14ac:dyDescent="0.2">
      <c r="A5" s="271" t="s">
        <v>27</v>
      </c>
      <c r="B5" s="555">
        <f>'Contact Info'!B6</f>
        <v>0</v>
      </c>
      <c r="C5" s="551"/>
      <c r="D5" s="551"/>
      <c r="E5" s="551"/>
      <c r="F5" s="551"/>
      <c r="G5" s="556"/>
      <c r="H5" s="551"/>
      <c r="I5" s="551"/>
      <c r="J5" s="557" t="s">
        <v>281</v>
      </c>
      <c r="K5" s="549">
        <f>'Contact Info'!B3</f>
        <v>0</v>
      </c>
      <c r="L5" s="549">
        <f>'Contact Info'!B4</f>
        <v>0</v>
      </c>
    </row>
    <row r="6" spans="1:14" ht="13.5" customHeight="1" x14ac:dyDescent="0.2">
      <c r="A6" s="271" t="s">
        <v>199</v>
      </c>
      <c r="B6" s="558" t="s">
        <v>200</v>
      </c>
      <c r="C6" s="559"/>
      <c r="D6" s="559"/>
      <c r="E6" s="559"/>
      <c r="F6" s="559"/>
      <c r="G6" s="560" t="s">
        <v>163</v>
      </c>
      <c r="H6" s="561"/>
      <c r="I6" s="561"/>
      <c r="J6" s="562"/>
      <c r="K6" s="563" t="s">
        <v>348</v>
      </c>
      <c r="L6" s="564">
        <f>'Contact Info'!B18</f>
        <v>0</v>
      </c>
    </row>
    <row r="7" spans="1:14" ht="14.1" customHeight="1" x14ac:dyDescent="0.2">
      <c r="A7" s="565">
        <f>'Contact Info'!B13</f>
        <v>0</v>
      </c>
      <c r="B7" s="566">
        <f>'Contact Info'!B7</f>
        <v>0</v>
      </c>
      <c r="C7" s="567"/>
      <c r="D7" s="567"/>
      <c r="E7" s="567"/>
      <c r="F7" s="568"/>
      <c r="G7" s="566">
        <f>'Contact Info'!B9</f>
        <v>0</v>
      </c>
      <c r="H7" s="567"/>
      <c r="I7" s="567"/>
      <c r="J7" s="569"/>
      <c r="K7" s="570" t="s">
        <v>349</v>
      </c>
      <c r="L7" s="922"/>
    </row>
    <row r="8" spans="1:14" ht="14.1" customHeight="1" x14ac:dyDescent="0.2">
      <c r="A8" s="571"/>
      <c r="B8" s="566">
        <f>'Contact Info'!B8</f>
        <v>0</v>
      </c>
      <c r="C8" s="567"/>
      <c r="D8" s="567"/>
      <c r="E8" s="567"/>
      <c r="F8" s="568"/>
      <c r="G8" s="566">
        <f>'Contact Info'!B10</f>
        <v>0</v>
      </c>
      <c r="H8" s="567"/>
      <c r="I8" s="567">
        <f>'Contact Info'!B11</f>
        <v>0</v>
      </c>
      <c r="J8" s="569">
        <f>'Contact Info'!B12</f>
        <v>0</v>
      </c>
      <c r="K8" s="570" t="s">
        <v>350</v>
      </c>
      <c r="L8" s="922"/>
    </row>
    <row r="9" spans="1:14" ht="15" customHeight="1" x14ac:dyDescent="0.2">
      <c r="A9" s="318" t="s">
        <v>201</v>
      </c>
      <c r="B9" s="258"/>
      <c r="C9" s="258"/>
      <c r="D9" s="572"/>
      <c r="E9" s="573">
        <f>'Air Infiltration'!C6</f>
        <v>0</v>
      </c>
      <c r="F9" s="572"/>
      <c r="G9" s="572"/>
      <c r="H9" s="572"/>
      <c r="I9" s="508"/>
      <c r="J9" s="509"/>
      <c r="K9" s="574" t="s">
        <v>280</v>
      </c>
      <c r="L9" s="575">
        <f>'Contact Info'!B14</f>
        <v>0</v>
      </c>
    </row>
    <row r="10" spans="1:14" ht="6.75" customHeight="1" thickBot="1" x14ac:dyDescent="0.25"/>
    <row r="11" spans="1:14" ht="13.5" thickBot="1" x14ac:dyDescent="0.25">
      <c r="A11" s="523" t="s">
        <v>202</v>
      </c>
      <c r="B11" s="524"/>
      <c r="C11" s="524"/>
      <c r="D11" s="525"/>
      <c r="E11" s="525"/>
      <c r="F11" s="305"/>
      <c r="G11" s="541" t="s">
        <v>523</v>
      </c>
      <c r="H11" s="542"/>
      <c r="I11" s="541" t="s">
        <v>203</v>
      </c>
      <c r="J11" s="543"/>
      <c r="K11" s="544" t="s">
        <v>204</v>
      </c>
      <c r="L11" s="233" t="s">
        <v>205</v>
      </c>
    </row>
    <row r="12" spans="1:14" ht="13.5" thickBot="1" x14ac:dyDescent="0.25">
      <c r="A12" s="174" t="s">
        <v>206</v>
      </c>
      <c r="B12" s="526" t="s">
        <v>207</v>
      </c>
      <c r="C12" s="526" t="s">
        <v>208</v>
      </c>
      <c r="D12" s="527" t="s">
        <v>150</v>
      </c>
      <c r="E12" s="527" t="s">
        <v>209</v>
      </c>
      <c r="F12" s="484"/>
      <c r="G12" s="530" t="s">
        <v>210</v>
      </c>
      <c r="H12" s="530" t="s">
        <v>211</v>
      </c>
      <c r="I12" s="530" t="s">
        <v>210</v>
      </c>
      <c r="J12" s="545" t="s">
        <v>211</v>
      </c>
      <c r="K12" s="546" t="s">
        <v>601</v>
      </c>
      <c r="L12" s="121" t="s">
        <v>212</v>
      </c>
    </row>
    <row r="13" spans="1:14" ht="15" customHeight="1" x14ac:dyDescent="0.2">
      <c r="A13" s="661" t="s">
        <v>355</v>
      </c>
      <c r="B13" s="883"/>
      <c r="C13" s="883"/>
      <c r="D13" s="535" t="s">
        <v>166</v>
      </c>
      <c r="E13" s="535">
        <f>'Baseload Measures'!L19</f>
        <v>0</v>
      </c>
      <c r="F13" s="16"/>
      <c r="G13" s="547" t="s">
        <v>393</v>
      </c>
      <c r="H13" s="547" t="s">
        <v>393</v>
      </c>
      <c r="I13" s="548">
        <f>'Baseload Measures'!L25</f>
        <v>0</v>
      </c>
      <c r="J13" s="923"/>
      <c r="K13" s="883"/>
      <c r="L13" s="539" t="s">
        <v>213</v>
      </c>
    </row>
    <row r="14" spans="1:14" ht="15" customHeight="1" x14ac:dyDescent="0.2">
      <c r="A14" s="662">
        <f>Heating_Cooling!B4</f>
        <v>0</v>
      </c>
      <c r="B14" s="856"/>
      <c r="C14" s="856"/>
      <c r="D14" s="856"/>
      <c r="E14" s="262">
        <f>Heating_Cooling!D5</f>
        <v>0</v>
      </c>
      <c r="F14" s="481"/>
      <c r="G14" s="532">
        <f>Heating_Cooling!D9</f>
        <v>0</v>
      </c>
      <c r="H14" s="163"/>
      <c r="I14" s="549">
        <f>Heating_Cooling!D10</f>
        <v>0</v>
      </c>
      <c r="J14" s="924"/>
      <c r="K14" s="883"/>
      <c r="L14" s="539" t="s">
        <v>214</v>
      </c>
    </row>
    <row r="15" spans="1:14" ht="15" customHeight="1" x14ac:dyDescent="0.2">
      <c r="A15" s="662">
        <f>Heating_Cooling!B39</f>
        <v>0</v>
      </c>
      <c r="B15" s="856"/>
      <c r="C15" s="856"/>
      <c r="D15" s="856"/>
      <c r="E15" s="262">
        <f>Heating_Cooling!D40</f>
        <v>0</v>
      </c>
      <c r="F15" s="481"/>
      <c r="G15" s="163"/>
      <c r="H15" s="163"/>
      <c r="I15" s="549">
        <f>Heating_Cooling!D42</f>
        <v>0</v>
      </c>
      <c r="J15" s="924"/>
      <c r="K15" s="883"/>
      <c r="L15" s="539" t="s">
        <v>215</v>
      </c>
    </row>
    <row r="16" spans="1:14" ht="15" customHeight="1" x14ac:dyDescent="0.2">
      <c r="A16" s="662">
        <f>Heating_Cooling!B48</f>
        <v>0</v>
      </c>
      <c r="B16" s="856"/>
      <c r="C16" s="856"/>
      <c r="D16" s="856"/>
      <c r="E16" s="262">
        <f>Heating_Cooling!D49</f>
        <v>0</v>
      </c>
      <c r="F16" s="481"/>
      <c r="G16" s="163"/>
      <c r="H16" s="163"/>
      <c r="I16" s="549">
        <f>Heating_Cooling!D51</f>
        <v>0</v>
      </c>
      <c r="J16" s="924"/>
      <c r="K16" s="883"/>
      <c r="L16" s="539" t="s">
        <v>216</v>
      </c>
    </row>
    <row r="17" spans="1:12" ht="15" customHeight="1" x14ac:dyDescent="0.2">
      <c r="A17" s="662">
        <f>Heating_Cooling!B57</f>
        <v>0</v>
      </c>
      <c r="B17" s="856"/>
      <c r="C17" s="856"/>
      <c r="D17" s="856"/>
      <c r="E17" s="262">
        <f>Heating_Cooling!D58</f>
        <v>0</v>
      </c>
      <c r="F17" s="481"/>
      <c r="G17" s="163"/>
      <c r="H17" s="163"/>
      <c r="I17" s="549">
        <f>Heating_Cooling!D60</f>
        <v>0</v>
      </c>
      <c r="J17" s="924"/>
      <c r="K17" s="883"/>
      <c r="L17" s="539" t="s">
        <v>217</v>
      </c>
    </row>
    <row r="18" spans="1:12" ht="15" customHeight="1" thickBot="1" x14ac:dyDescent="0.25">
      <c r="A18" s="720"/>
      <c r="B18" s="864"/>
      <c r="C18" s="864"/>
      <c r="D18" s="856"/>
      <c r="E18" s="14"/>
      <c r="F18" s="306"/>
      <c r="G18" s="163"/>
      <c r="H18" s="163"/>
      <c r="I18" s="235"/>
      <c r="J18" s="924"/>
      <c r="K18" s="883"/>
      <c r="L18" s="540" t="s">
        <v>218</v>
      </c>
    </row>
    <row r="19" spans="1:12" x14ac:dyDescent="0.2">
      <c r="A19" s="523" t="s">
        <v>219</v>
      </c>
      <c r="B19" s="524"/>
      <c r="C19" s="524"/>
      <c r="D19" s="525"/>
      <c r="E19" s="525"/>
      <c r="F19" s="305"/>
      <c r="G19" s="528" t="s">
        <v>220</v>
      </c>
      <c r="H19" s="529"/>
      <c r="I19" s="307"/>
      <c r="J19" s="308"/>
      <c r="K19" s="525" t="s">
        <v>204</v>
      </c>
      <c r="L19" s="309"/>
    </row>
    <row r="20" spans="1:12" ht="13.5" thickBot="1" x14ac:dyDescent="0.25">
      <c r="A20" s="174" t="s">
        <v>206</v>
      </c>
      <c r="B20" s="526" t="s">
        <v>207</v>
      </c>
      <c r="C20" s="526" t="s">
        <v>208</v>
      </c>
      <c r="D20" s="527" t="s">
        <v>150</v>
      </c>
      <c r="E20" s="527" t="s">
        <v>209</v>
      </c>
      <c r="F20" s="484"/>
      <c r="G20" s="530" t="s">
        <v>210</v>
      </c>
      <c r="H20" s="530" t="s">
        <v>211</v>
      </c>
      <c r="I20" s="485"/>
      <c r="J20" s="486"/>
      <c r="K20" s="527" t="s">
        <v>601</v>
      </c>
      <c r="L20" s="537" t="s">
        <v>221</v>
      </c>
    </row>
    <row r="21" spans="1:12" ht="15" customHeight="1" x14ac:dyDescent="0.2">
      <c r="A21" s="663">
        <f>Heating_Cooling!B67</f>
        <v>0</v>
      </c>
      <c r="B21" s="925"/>
      <c r="C21" s="925"/>
      <c r="D21" s="925"/>
      <c r="E21" s="534" t="s">
        <v>602</v>
      </c>
      <c r="F21" s="488"/>
      <c r="G21" s="531">
        <f>Heating_Cooling!D72</f>
        <v>0</v>
      </c>
      <c r="H21" s="927"/>
      <c r="I21" s="487"/>
      <c r="J21" s="488"/>
      <c r="K21" s="925"/>
      <c r="L21" s="538" t="s">
        <v>222</v>
      </c>
    </row>
    <row r="22" spans="1:12" ht="15" customHeight="1" x14ac:dyDescent="0.2">
      <c r="A22" s="662">
        <f>Heating_Cooling!B78</f>
        <v>0</v>
      </c>
      <c r="B22" s="856"/>
      <c r="C22" s="856"/>
      <c r="D22" s="856"/>
      <c r="E22" s="535" t="s">
        <v>602</v>
      </c>
      <c r="F22" s="481"/>
      <c r="G22" s="532">
        <f>Heating_Cooling!D83</f>
        <v>0</v>
      </c>
      <c r="H22" s="163"/>
      <c r="I22" s="480"/>
      <c r="J22" s="481"/>
      <c r="K22" s="883"/>
      <c r="L22" s="539" t="s">
        <v>223</v>
      </c>
    </row>
    <row r="23" spans="1:12" ht="15" customHeight="1" x14ac:dyDescent="0.2">
      <c r="A23" s="662">
        <f>Heating_Cooling!B88</f>
        <v>0</v>
      </c>
      <c r="B23" s="856"/>
      <c r="C23" s="856"/>
      <c r="D23" s="856"/>
      <c r="E23" s="535" t="s">
        <v>602</v>
      </c>
      <c r="F23" s="481"/>
      <c r="G23" s="532">
        <f>Heating_Cooling!D93</f>
        <v>0</v>
      </c>
      <c r="H23" s="163"/>
      <c r="I23" s="480"/>
      <c r="J23" s="481"/>
      <c r="K23" s="883"/>
      <c r="L23" s="539" t="s">
        <v>224</v>
      </c>
    </row>
    <row r="24" spans="1:12" ht="15" customHeight="1" x14ac:dyDescent="0.2">
      <c r="A24" s="662">
        <f>Heating_Cooling!B98</f>
        <v>0</v>
      </c>
      <c r="B24" s="856"/>
      <c r="C24" s="856"/>
      <c r="D24" s="856"/>
      <c r="E24" s="535" t="s">
        <v>602</v>
      </c>
      <c r="F24" s="481"/>
      <c r="G24" s="532">
        <f>Heating_Cooling!D103</f>
        <v>0</v>
      </c>
      <c r="H24" s="163"/>
      <c r="I24" s="480"/>
      <c r="J24" s="481"/>
      <c r="K24" s="883"/>
      <c r="L24" s="539"/>
    </row>
    <row r="25" spans="1:12" ht="15" customHeight="1" thickBot="1" x14ac:dyDescent="0.25">
      <c r="A25" s="664">
        <f>Heating_Cooling!B108</f>
        <v>0</v>
      </c>
      <c r="B25" s="926"/>
      <c r="C25" s="926"/>
      <c r="D25" s="926"/>
      <c r="E25" s="536" t="s">
        <v>602</v>
      </c>
      <c r="F25" s="483"/>
      <c r="G25" s="533">
        <f>Heating_Cooling!D113</f>
        <v>0</v>
      </c>
      <c r="H25" s="928"/>
      <c r="I25" s="482"/>
      <c r="J25" s="483"/>
      <c r="K25" s="929"/>
      <c r="L25" s="540"/>
    </row>
    <row r="26" spans="1:12" ht="6.75" customHeight="1" x14ac:dyDescent="0.2"/>
    <row r="27" spans="1:12" x14ac:dyDescent="0.2">
      <c r="A27" s="522" t="s">
        <v>276</v>
      </c>
      <c r="B27" s="512"/>
      <c r="C27" s="512"/>
      <c r="D27" s="512"/>
      <c r="E27" s="512"/>
      <c r="F27" s="512"/>
      <c r="G27" s="512"/>
      <c r="H27" s="512"/>
      <c r="I27" s="513"/>
      <c r="J27" s="514" t="s">
        <v>225</v>
      </c>
      <c r="K27" s="515" t="s">
        <v>226</v>
      </c>
      <c r="L27" s="509"/>
    </row>
    <row r="28" spans="1:12" x14ac:dyDescent="0.2">
      <c r="A28" s="516"/>
      <c r="B28" s="517"/>
      <c r="C28" s="517"/>
      <c r="D28" s="517"/>
      <c r="E28" s="517"/>
      <c r="F28" s="517"/>
      <c r="G28" s="517"/>
      <c r="H28" s="517"/>
      <c r="I28" s="518" t="s">
        <v>227</v>
      </c>
      <c r="J28" s="518" t="s">
        <v>228</v>
      </c>
      <c r="K28" s="286" t="s">
        <v>165</v>
      </c>
      <c r="L28" s="519" t="s">
        <v>164</v>
      </c>
    </row>
    <row r="29" spans="1:12" s="20" customFormat="1" ht="12.75" customHeight="1" x14ac:dyDescent="0.2">
      <c r="A29" s="930"/>
      <c r="B29" s="931"/>
      <c r="C29" s="931"/>
      <c r="D29" s="931"/>
      <c r="E29" s="931"/>
      <c r="F29" s="931"/>
      <c r="G29" s="931"/>
      <c r="H29" s="931"/>
      <c r="I29" s="932"/>
      <c r="J29" s="933"/>
      <c r="K29" s="934"/>
      <c r="L29" s="934"/>
    </row>
    <row r="30" spans="1:12" ht="12.95" customHeight="1" x14ac:dyDescent="0.2">
      <c r="A30" s="930"/>
      <c r="B30" s="931"/>
      <c r="C30" s="931"/>
      <c r="D30" s="931"/>
      <c r="E30" s="931"/>
      <c r="F30" s="931"/>
      <c r="G30" s="931"/>
      <c r="H30" s="931"/>
      <c r="I30" s="932"/>
      <c r="J30" s="933"/>
      <c r="K30" s="934"/>
      <c r="L30" s="934"/>
    </row>
    <row r="31" spans="1:12" ht="12.75" customHeight="1" x14ac:dyDescent="0.2">
      <c r="A31" s="930"/>
      <c r="B31" s="931"/>
      <c r="C31" s="931"/>
      <c r="D31" s="931"/>
      <c r="E31" s="931"/>
      <c r="F31" s="931"/>
      <c r="G31" s="931"/>
      <c r="H31" s="931"/>
      <c r="I31" s="932"/>
      <c r="J31" s="933"/>
      <c r="K31" s="934"/>
      <c r="L31" s="934"/>
    </row>
    <row r="32" spans="1:12" ht="12.95" customHeight="1" x14ac:dyDescent="0.2">
      <c r="A32" s="930"/>
      <c r="B32" s="931"/>
      <c r="C32" s="931"/>
      <c r="D32" s="931"/>
      <c r="E32" s="931"/>
      <c r="F32" s="931"/>
      <c r="G32" s="931"/>
      <c r="H32" s="931"/>
      <c r="I32" s="932"/>
      <c r="J32" s="933"/>
      <c r="K32" s="934"/>
      <c r="L32" s="934"/>
    </row>
    <row r="33" spans="1:12" ht="12.95" customHeight="1" x14ac:dyDescent="0.2">
      <c r="A33" s="930"/>
      <c r="B33" s="931"/>
      <c r="C33" s="931"/>
      <c r="D33" s="931"/>
      <c r="E33" s="931"/>
      <c r="F33" s="931"/>
      <c r="G33" s="931"/>
      <c r="H33" s="931"/>
      <c r="I33" s="932"/>
      <c r="J33" s="933"/>
      <c r="K33" s="934"/>
      <c r="L33" s="934"/>
    </row>
    <row r="34" spans="1:12" s="20" customFormat="1" ht="12.75" customHeight="1" x14ac:dyDescent="0.2">
      <c r="A34" s="930"/>
      <c r="B34" s="931"/>
      <c r="C34" s="931"/>
      <c r="D34" s="931"/>
      <c r="E34" s="931"/>
      <c r="F34" s="931"/>
      <c r="G34" s="931"/>
      <c r="H34" s="931"/>
      <c r="I34" s="932"/>
      <c r="J34" s="933"/>
      <c r="K34" s="934"/>
      <c r="L34" s="934"/>
    </row>
    <row r="35" spans="1:12" ht="12.75" customHeight="1" x14ac:dyDescent="0.2">
      <c r="A35" s="930"/>
      <c r="B35" s="931"/>
      <c r="C35" s="931"/>
      <c r="D35" s="931"/>
      <c r="E35" s="931"/>
      <c r="F35" s="931"/>
      <c r="G35" s="931"/>
      <c r="H35" s="931"/>
      <c r="I35" s="932"/>
      <c r="J35" s="933"/>
      <c r="K35" s="934"/>
      <c r="L35" s="934"/>
    </row>
    <row r="36" spans="1:12" ht="12.95" customHeight="1" x14ac:dyDescent="0.2">
      <c r="A36" s="930"/>
      <c r="B36" s="931"/>
      <c r="C36" s="931"/>
      <c r="D36" s="931"/>
      <c r="E36" s="931"/>
      <c r="F36" s="931"/>
      <c r="G36" s="931"/>
      <c r="H36" s="931"/>
      <c r="I36" s="932"/>
      <c r="J36" s="933"/>
      <c r="K36" s="934"/>
      <c r="L36" s="934"/>
    </row>
    <row r="37" spans="1:12" ht="12.95" customHeight="1" x14ac:dyDescent="0.2">
      <c r="A37" s="930"/>
      <c r="B37" s="931"/>
      <c r="C37" s="931"/>
      <c r="D37" s="931"/>
      <c r="E37" s="931"/>
      <c r="F37" s="931"/>
      <c r="G37" s="931"/>
      <c r="H37" s="931"/>
      <c r="I37" s="932"/>
      <c r="J37" s="933"/>
      <c r="K37" s="934"/>
      <c r="L37" s="934"/>
    </row>
    <row r="38" spans="1:12" ht="12.95" customHeight="1" x14ac:dyDescent="0.2">
      <c r="A38" s="930"/>
      <c r="B38" s="931"/>
      <c r="C38" s="931"/>
      <c r="D38" s="931"/>
      <c r="E38" s="931"/>
      <c r="F38" s="931"/>
      <c r="G38" s="931"/>
      <c r="H38" s="931"/>
      <c r="I38" s="932"/>
      <c r="J38" s="933"/>
      <c r="K38" s="934"/>
      <c r="L38" s="934"/>
    </row>
    <row r="39" spans="1:12" ht="12.95" customHeight="1" x14ac:dyDescent="0.2">
      <c r="A39" s="930"/>
      <c r="B39" s="931"/>
      <c r="C39" s="931"/>
      <c r="D39" s="931"/>
      <c r="E39" s="931"/>
      <c r="F39" s="931"/>
      <c r="G39" s="931"/>
      <c r="H39" s="931"/>
      <c r="I39" s="932"/>
      <c r="J39" s="933"/>
      <c r="K39" s="934"/>
      <c r="L39" s="934"/>
    </row>
    <row r="40" spans="1:12" ht="12.95" customHeight="1" x14ac:dyDescent="0.2">
      <c r="A40" s="930"/>
      <c r="B40" s="931"/>
      <c r="C40" s="931"/>
      <c r="D40" s="931"/>
      <c r="E40" s="931"/>
      <c r="F40" s="931"/>
      <c r="G40" s="931"/>
      <c r="H40" s="931"/>
      <c r="I40" s="932"/>
      <c r="J40" s="933"/>
      <c r="K40" s="934"/>
      <c r="L40" s="934"/>
    </row>
    <row r="41" spans="1:12" ht="12.95" customHeight="1" x14ac:dyDescent="0.2">
      <c r="A41" s="930"/>
      <c r="B41" s="931"/>
      <c r="C41" s="931"/>
      <c r="D41" s="931"/>
      <c r="E41" s="931"/>
      <c r="F41" s="931"/>
      <c r="G41" s="931"/>
      <c r="H41" s="931"/>
      <c r="I41" s="932"/>
      <c r="J41" s="933"/>
      <c r="K41" s="934"/>
      <c r="L41" s="934"/>
    </row>
    <row r="42" spans="1:12" ht="12.95" customHeight="1" x14ac:dyDescent="0.2">
      <c r="A42" s="930"/>
      <c r="B42" s="931"/>
      <c r="C42" s="931"/>
      <c r="D42" s="931"/>
      <c r="E42" s="931"/>
      <c r="F42" s="931"/>
      <c r="G42" s="931"/>
      <c r="H42" s="931"/>
      <c r="I42" s="932"/>
      <c r="J42" s="933"/>
      <c r="K42" s="934"/>
      <c r="L42" s="934"/>
    </row>
    <row r="43" spans="1:12" ht="12.95" customHeight="1" x14ac:dyDescent="0.2">
      <c r="A43" s="930"/>
      <c r="B43" s="931"/>
      <c r="C43" s="931"/>
      <c r="D43" s="931"/>
      <c r="E43" s="931"/>
      <c r="F43" s="931"/>
      <c r="G43" s="931"/>
      <c r="H43" s="931"/>
      <c r="I43" s="932"/>
      <c r="J43" s="933"/>
      <c r="K43" s="934"/>
      <c r="L43" s="934"/>
    </row>
    <row r="44" spans="1:12" ht="12.95" customHeight="1" x14ac:dyDescent="0.2">
      <c r="A44" s="930"/>
      <c r="B44" s="931"/>
      <c r="C44" s="931"/>
      <c r="D44" s="931"/>
      <c r="E44" s="931"/>
      <c r="F44" s="931"/>
      <c r="G44" s="931"/>
      <c r="H44" s="931"/>
      <c r="I44" s="932"/>
      <c r="J44" s="933"/>
      <c r="K44" s="934"/>
      <c r="L44" s="934"/>
    </row>
    <row r="45" spans="1:12" ht="12.95" customHeight="1" x14ac:dyDescent="0.2">
      <c r="A45" s="930"/>
      <c r="B45" s="931"/>
      <c r="C45" s="931"/>
      <c r="D45" s="931"/>
      <c r="E45" s="931"/>
      <c r="F45" s="931"/>
      <c r="G45" s="931"/>
      <c r="H45" s="931"/>
      <c r="I45" s="932"/>
      <c r="J45" s="933"/>
      <c r="K45" s="934"/>
      <c r="L45" s="934"/>
    </row>
    <row r="46" spans="1:12" ht="12.95" customHeight="1" x14ac:dyDescent="0.2">
      <c r="A46" s="930"/>
      <c r="B46" s="931"/>
      <c r="C46" s="931"/>
      <c r="D46" s="931"/>
      <c r="E46" s="931"/>
      <c r="F46" s="931"/>
      <c r="G46" s="931"/>
      <c r="H46" s="931"/>
      <c r="I46" s="932"/>
      <c r="J46" s="933"/>
      <c r="K46" s="934"/>
      <c r="L46" s="934"/>
    </row>
    <row r="47" spans="1:12" ht="12.95" customHeight="1" x14ac:dyDescent="0.2">
      <c r="A47" s="930"/>
      <c r="B47" s="931"/>
      <c r="C47" s="931"/>
      <c r="D47" s="931"/>
      <c r="E47" s="931"/>
      <c r="F47" s="931"/>
      <c r="G47" s="931"/>
      <c r="H47" s="931"/>
      <c r="I47" s="932"/>
      <c r="J47" s="933"/>
      <c r="K47" s="934"/>
      <c r="L47" s="934"/>
    </row>
    <row r="48" spans="1:12" ht="12.95" customHeight="1" x14ac:dyDescent="0.2">
      <c r="A48" s="930"/>
      <c r="B48" s="931"/>
      <c r="C48" s="931"/>
      <c r="D48" s="931"/>
      <c r="E48" s="931"/>
      <c r="F48" s="931"/>
      <c r="G48" s="931"/>
      <c r="H48" s="931"/>
      <c r="I48" s="932"/>
      <c r="J48" s="933"/>
      <c r="K48" s="934"/>
      <c r="L48" s="934"/>
    </row>
    <row r="49" spans="1:12" ht="12.95" customHeight="1" x14ac:dyDescent="0.2">
      <c r="A49" s="930"/>
      <c r="B49" s="931"/>
      <c r="C49" s="931"/>
      <c r="D49" s="931"/>
      <c r="E49" s="931"/>
      <c r="F49" s="931"/>
      <c r="G49" s="931"/>
      <c r="H49" s="931"/>
      <c r="I49" s="932"/>
      <c r="J49" s="933"/>
      <c r="K49" s="934"/>
      <c r="L49" s="934"/>
    </row>
    <row r="50" spans="1:12" ht="12.95" customHeight="1" x14ac:dyDescent="0.2">
      <c r="A50" s="930"/>
      <c r="B50" s="931"/>
      <c r="C50" s="931"/>
      <c r="D50" s="931"/>
      <c r="E50" s="931"/>
      <c r="F50" s="931"/>
      <c r="G50" s="931"/>
      <c r="H50" s="931"/>
      <c r="I50" s="932"/>
      <c r="J50" s="933"/>
      <c r="K50" s="934"/>
      <c r="L50" s="934"/>
    </row>
    <row r="51" spans="1:12" ht="12.95" customHeight="1" x14ac:dyDescent="0.2">
      <c r="A51" s="930"/>
      <c r="B51" s="931"/>
      <c r="C51" s="931"/>
      <c r="D51" s="931"/>
      <c r="E51" s="931"/>
      <c r="F51" s="931"/>
      <c r="G51" s="931"/>
      <c r="H51" s="931"/>
      <c r="I51" s="932"/>
      <c r="J51" s="933"/>
      <c r="K51" s="934"/>
      <c r="L51" s="934"/>
    </row>
    <row r="52" spans="1:12" ht="12.95" customHeight="1" x14ac:dyDescent="0.2">
      <c r="A52" s="930"/>
      <c r="B52" s="931"/>
      <c r="C52" s="931"/>
      <c r="D52" s="931"/>
      <c r="E52" s="931"/>
      <c r="F52" s="931"/>
      <c r="G52" s="931"/>
      <c r="H52" s="931"/>
      <c r="I52" s="932"/>
      <c r="J52" s="933"/>
      <c r="K52" s="934"/>
      <c r="L52" s="934"/>
    </row>
    <row r="53" spans="1:12" ht="12.95" customHeight="1" x14ac:dyDescent="0.2">
      <c r="A53" s="930"/>
      <c r="B53" s="931"/>
      <c r="C53" s="931"/>
      <c r="D53" s="931"/>
      <c r="E53" s="931"/>
      <c r="F53" s="931"/>
      <c r="G53" s="931"/>
      <c r="H53" s="931"/>
      <c r="I53" s="932"/>
      <c r="J53" s="933"/>
      <c r="K53" s="934"/>
      <c r="L53" s="934"/>
    </row>
    <row r="54" spans="1:12" ht="12.95" customHeight="1" x14ac:dyDescent="0.2">
      <c r="A54" s="506" t="s">
        <v>229</v>
      </c>
      <c r="B54" s="507"/>
      <c r="C54" s="507"/>
      <c r="D54" s="507"/>
      <c r="E54" s="507"/>
      <c r="F54" s="507"/>
      <c r="G54" s="507"/>
      <c r="H54" s="507"/>
      <c r="I54" s="509"/>
      <c r="J54" s="520"/>
      <c r="K54" s="521">
        <f>SUM(K29:K53)</f>
        <v>0</v>
      </c>
      <c r="L54" s="510">
        <f>SUM(L29:L53)</f>
        <v>0</v>
      </c>
    </row>
    <row r="55" spans="1:12" ht="22.5" customHeight="1" x14ac:dyDescent="0.35">
      <c r="A55" s="728" t="s">
        <v>230</v>
      </c>
      <c r="B55" s="729"/>
      <c r="C55" s="729"/>
      <c r="D55" s="729"/>
      <c r="E55" s="729"/>
      <c r="F55" s="729"/>
      <c r="G55" s="729"/>
      <c r="H55" s="729"/>
      <c r="I55" s="729"/>
      <c r="J55" s="729"/>
      <c r="K55" s="489"/>
      <c r="L55" s="730"/>
    </row>
    <row r="56" spans="1:12" x14ac:dyDescent="0.2">
      <c r="A56" s="511" t="s">
        <v>231</v>
      </c>
      <c r="B56" s="512"/>
      <c r="C56" s="512"/>
      <c r="D56" s="512"/>
      <c r="E56" s="512"/>
      <c r="F56" s="512"/>
      <c r="G56" s="512"/>
      <c r="H56" s="512"/>
      <c r="I56" s="513"/>
      <c r="J56" s="514" t="s">
        <v>225</v>
      </c>
      <c r="K56" s="515" t="s">
        <v>226</v>
      </c>
      <c r="L56" s="509"/>
    </row>
    <row r="57" spans="1:12" x14ac:dyDescent="0.2">
      <c r="A57" s="516"/>
      <c r="B57" s="517"/>
      <c r="C57" s="517"/>
      <c r="D57" s="517"/>
      <c r="E57" s="517"/>
      <c r="F57" s="517"/>
      <c r="G57" s="517"/>
      <c r="H57" s="517"/>
      <c r="I57" s="518" t="s">
        <v>227</v>
      </c>
      <c r="J57" s="518" t="s">
        <v>228</v>
      </c>
      <c r="K57" s="286" t="s">
        <v>165</v>
      </c>
      <c r="L57" s="519" t="s">
        <v>164</v>
      </c>
    </row>
    <row r="58" spans="1:12" s="20" customFormat="1" ht="12.75" customHeight="1" x14ac:dyDescent="0.2">
      <c r="A58" s="930"/>
      <c r="B58" s="931"/>
      <c r="C58" s="931"/>
      <c r="D58" s="931"/>
      <c r="E58" s="931"/>
      <c r="F58" s="931"/>
      <c r="G58" s="931"/>
      <c r="H58" s="931"/>
      <c r="I58" s="932"/>
      <c r="J58" s="933"/>
      <c r="K58" s="934"/>
      <c r="L58" s="934"/>
    </row>
    <row r="59" spans="1:12" ht="12.95" customHeight="1" x14ac:dyDescent="0.2">
      <c r="A59" s="930"/>
      <c r="B59" s="931"/>
      <c r="C59" s="931"/>
      <c r="D59" s="931"/>
      <c r="E59" s="931"/>
      <c r="F59" s="931"/>
      <c r="G59" s="931"/>
      <c r="H59" s="931"/>
      <c r="I59" s="932"/>
      <c r="J59" s="933"/>
      <c r="K59" s="934"/>
      <c r="L59" s="934"/>
    </row>
    <row r="60" spans="1:12" ht="12.75" customHeight="1" x14ac:dyDescent="0.2">
      <c r="A60" s="930"/>
      <c r="B60" s="931"/>
      <c r="C60" s="931"/>
      <c r="D60" s="931"/>
      <c r="E60" s="931"/>
      <c r="F60" s="931"/>
      <c r="G60" s="931"/>
      <c r="H60" s="931"/>
      <c r="I60" s="932"/>
      <c r="J60" s="933"/>
      <c r="K60" s="934"/>
      <c r="L60" s="934"/>
    </row>
    <row r="61" spans="1:12" ht="12.95" customHeight="1" x14ac:dyDescent="0.2">
      <c r="A61" s="930"/>
      <c r="B61" s="931"/>
      <c r="C61" s="931"/>
      <c r="D61" s="931"/>
      <c r="E61" s="931"/>
      <c r="F61" s="931"/>
      <c r="G61" s="931"/>
      <c r="H61" s="931"/>
      <c r="I61" s="932"/>
      <c r="J61" s="933"/>
      <c r="K61" s="934"/>
      <c r="L61" s="934"/>
    </row>
    <row r="62" spans="1:12" ht="12.95" customHeight="1" x14ac:dyDescent="0.2">
      <c r="A62" s="930"/>
      <c r="B62" s="931"/>
      <c r="C62" s="931"/>
      <c r="D62" s="931"/>
      <c r="E62" s="931"/>
      <c r="F62" s="931"/>
      <c r="G62" s="931"/>
      <c r="H62" s="931"/>
      <c r="I62" s="932"/>
      <c r="J62" s="933"/>
      <c r="K62" s="934"/>
      <c r="L62" s="934"/>
    </row>
    <row r="63" spans="1:12" s="20" customFormat="1" ht="12.75" customHeight="1" x14ac:dyDescent="0.2">
      <c r="A63" s="930"/>
      <c r="B63" s="931"/>
      <c r="C63" s="931"/>
      <c r="D63" s="931"/>
      <c r="E63" s="931"/>
      <c r="F63" s="931"/>
      <c r="G63" s="931"/>
      <c r="H63" s="931"/>
      <c r="I63" s="932"/>
      <c r="J63" s="933"/>
      <c r="K63" s="934"/>
      <c r="L63" s="934"/>
    </row>
    <row r="64" spans="1:12" ht="12.75" customHeight="1" x14ac:dyDescent="0.2">
      <c r="A64" s="930"/>
      <c r="B64" s="931"/>
      <c r="C64" s="931"/>
      <c r="D64" s="931"/>
      <c r="E64" s="931"/>
      <c r="F64" s="931"/>
      <c r="G64" s="931"/>
      <c r="H64" s="931"/>
      <c r="I64" s="932"/>
      <c r="J64" s="933"/>
      <c r="K64" s="934"/>
      <c r="L64" s="934"/>
    </row>
    <row r="65" spans="1:12" ht="12.95" customHeight="1" x14ac:dyDescent="0.2">
      <c r="A65" s="930"/>
      <c r="B65" s="931"/>
      <c r="C65" s="931"/>
      <c r="D65" s="931"/>
      <c r="E65" s="931"/>
      <c r="F65" s="931"/>
      <c r="G65" s="931"/>
      <c r="H65" s="931"/>
      <c r="I65" s="932"/>
      <c r="J65" s="933"/>
      <c r="K65" s="934"/>
      <c r="L65" s="934"/>
    </row>
    <row r="66" spans="1:12" ht="12.95" customHeight="1" x14ac:dyDescent="0.2">
      <c r="A66" s="930"/>
      <c r="B66" s="931"/>
      <c r="C66" s="931"/>
      <c r="D66" s="931"/>
      <c r="E66" s="931"/>
      <c r="F66" s="931"/>
      <c r="G66" s="931"/>
      <c r="H66" s="931"/>
      <c r="I66" s="932"/>
      <c r="J66" s="933"/>
      <c r="K66" s="934"/>
      <c r="L66" s="934"/>
    </row>
    <row r="67" spans="1:12" s="20" customFormat="1" ht="12.75" customHeight="1" x14ac:dyDescent="0.2">
      <c r="A67" s="930"/>
      <c r="B67" s="931"/>
      <c r="C67" s="931"/>
      <c r="D67" s="931"/>
      <c r="E67" s="931"/>
      <c r="F67" s="931"/>
      <c r="G67" s="931"/>
      <c r="H67" s="931"/>
      <c r="I67" s="932"/>
      <c r="J67" s="933"/>
      <c r="K67" s="934"/>
      <c r="L67" s="934"/>
    </row>
    <row r="68" spans="1:12" ht="12.95" customHeight="1" x14ac:dyDescent="0.2">
      <c r="A68" s="930"/>
      <c r="B68" s="931"/>
      <c r="C68" s="931"/>
      <c r="D68" s="931"/>
      <c r="E68" s="931"/>
      <c r="F68" s="931"/>
      <c r="G68" s="931"/>
      <c r="H68" s="931"/>
      <c r="I68" s="932"/>
      <c r="J68" s="933"/>
      <c r="K68" s="934"/>
      <c r="L68" s="934"/>
    </row>
    <row r="69" spans="1:12" ht="12.95" customHeight="1" x14ac:dyDescent="0.2">
      <c r="A69" s="930"/>
      <c r="B69" s="931"/>
      <c r="C69" s="931"/>
      <c r="D69" s="931"/>
      <c r="E69" s="931"/>
      <c r="F69" s="931"/>
      <c r="G69" s="931"/>
      <c r="H69" s="931"/>
      <c r="I69" s="932"/>
      <c r="J69" s="933"/>
      <c r="K69" s="934"/>
      <c r="L69" s="934"/>
    </row>
    <row r="70" spans="1:12" ht="12.95" customHeight="1" x14ac:dyDescent="0.2">
      <c r="A70" s="930"/>
      <c r="B70" s="931"/>
      <c r="C70" s="931"/>
      <c r="D70" s="931"/>
      <c r="E70" s="931"/>
      <c r="F70" s="931"/>
      <c r="G70" s="931"/>
      <c r="H70" s="931"/>
      <c r="I70" s="932"/>
      <c r="J70" s="933"/>
      <c r="K70" s="934"/>
      <c r="L70" s="934"/>
    </row>
    <row r="71" spans="1:12" ht="12.95" customHeight="1" x14ac:dyDescent="0.2">
      <c r="A71" s="930"/>
      <c r="B71" s="931"/>
      <c r="C71" s="931"/>
      <c r="D71" s="931"/>
      <c r="E71" s="931"/>
      <c r="F71" s="931"/>
      <c r="G71" s="931"/>
      <c r="H71" s="931"/>
      <c r="I71" s="932"/>
      <c r="J71" s="933"/>
      <c r="K71" s="934"/>
      <c r="L71" s="934"/>
    </row>
    <row r="72" spans="1:12" ht="12.95" customHeight="1" x14ac:dyDescent="0.2">
      <c r="A72" s="930"/>
      <c r="B72" s="931"/>
      <c r="C72" s="931"/>
      <c r="D72" s="931"/>
      <c r="E72" s="931"/>
      <c r="F72" s="931"/>
      <c r="G72" s="931"/>
      <c r="H72" s="931"/>
      <c r="I72" s="932"/>
      <c r="J72" s="933"/>
      <c r="K72" s="934"/>
      <c r="L72" s="934"/>
    </row>
    <row r="73" spans="1:12" ht="12.95" customHeight="1" x14ac:dyDescent="0.2">
      <c r="A73" s="506" t="s">
        <v>232</v>
      </c>
      <c r="B73" s="507"/>
      <c r="C73" s="507"/>
      <c r="D73" s="507"/>
      <c r="E73" s="507"/>
      <c r="F73" s="507"/>
      <c r="G73" s="507"/>
      <c r="H73" s="507"/>
      <c r="I73" s="508"/>
      <c r="J73" s="509"/>
      <c r="K73" s="510">
        <f>SUM(K58:K72)</f>
        <v>0</v>
      </c>
      <c r="L73" s="510">
        <f>SUM(L58:L72)</f>
        <v>0</v>
      </c>
    </row>
    <row r="74" spans="1:12" ht="12" customHeight="1" x14ac:dyDescent="0.2">
      <c r="A74" s="7"/>
      <c r="B74" s="7"/>
      <c r="C74" s="7"/>
      <c r="D74" s="7"/>
      <c r="E74" s="7"/>
      <c r="F74" s="7"/>
      <c r="G74" s="7"/>
      <c r="H74" s="7"/>
      <c r="I74" s="7"/>
      <c r="J74" s="7"/>
      <c r="K74" s="21"/>
      <c r="L74" s="22"/>
    </row>
    <row r="75" spans="1:12" x14ac:dyDescent="0.2">
      <c r="A75" s="511" t="s">
        <v>233</v>
      </c>
      <c r="B75" s="512"/>
      <c r="C75" s="512"/>
      <c r="D75" s="512"/>
      <c r="E75" s="512"/>
      <c r="F75" s="512"/>
      <c r="G75" s="512"/>
      <c r="H75" s="512"/>
      <c r="I75" s="513"/>
      <c r="J75" s="514" t="s">
        <v>225</v>
      </c>
      <c r="K75" s="515" t="s">
        <v>226</v>
      </c>
      <c r="L75" s="509"/>
    </row>
    <row r="76" spans="1:12" x14ac:dyDescent="0.2">
      <c r="A76" s="516"/>
      <c r="B76" s="517"/>
      <c r="C76" s="517"/>
      <c r="D76" s="517"/>
      <c r="E76" s="517"/>
      <c r="F76" s="517"/>
      <c r="G76" s="517"/>
      <c r="H76" s="517"/>
      <c r="I76" s="518" t="s">
        <v>227</v>
      </c>
      <c r="J76" s="518" t="s">
        <v>228</v>
      </c>
      <c r="K76" s="286" t="s">
        <v>165</v>
      </c>
      <c r="L76" s="519" t="s">
        <v>164</v>
      </c>
    </row>
    <row r="77" spans="1:12" s="20" customFormat="1" ht="12.75" customHeight="1" x14ac:dyDescent="0.2">
      <c r="A77" s="930"/>
      <c r="B77" s="931"/>
      <c r="C77" s="931"/>
      <c r="D77" s="931"/>
      <c r="E77" s="931"/>
      <c r="F77" s="931"/>
      <c r="G77" s="931"/>
      <c r="H77" s="931"/>
      <c r="I77" s="932"/>
      <c r="J77" s="933"/>
      <c r="K77" s="934"/>
      <c r="L77" s="934"/>
    </row>
    <row r="78" spans="1:12" ht="12.95" customHeight="1" x14ac:dyDescent="0.2">
      <c r="A78" s="930"/>
      <c r="B78" s="931"/>
      <c r="C78" s="931"/>
      <c r="D78" s="931"/>
      <c r="E78" s="931"/>
      <c r="F78" s="931"/>
      <c r="G78" s="931"/>
      <c r="H78" s="931"/>
      <c r="I78" s="932"/>
      <c r="J78" s="933"/>
      <c r="K78" s="934"/>
      <c r="L78" s="934"/>
    </row>
    <row r="79" spans="1:12" ht="12.75" customHeight="1" x14ac:dyDescent="0.2">
      <c r="A79" s="930"/>
      <c r="B79" s="931"/>
      <c r="C79" s="931"/>
      <c r="D79" s="931"/>
      <c r="E79" s="931"/>
      <c r="F79" s="931"/>
      <c r="G79" s="931"/>
      <c r="H79" s="931"/>
      <c r="I79" s="932"/>
      <c r="J79" s="933"/>
      <c r="K79" s="934"/>
      <c r="L79" s="934"/>
    </row>
    <row r="80" spans="1:12" ht="12.95" customHeight="1" x14ac:dyDescent="0.2">
      <c r="A80" s="930"/>
      <c r="B80" s="931"/>
      <c r="C80" s="931"/>
      <c r="D80" s="931"/>
      <c r="E80" s="931"/>
      <c r="F80" s="931"/>
      <c r="G80" s="931"/>
      <c r="H80" s="931"/>
      <c r="I80" s="932"/>
      <c r="J80" s="933"/>
      <c r="K80" s="934"/>
      <c r="L80" s="934"/>
    </row>
    <row r="81" spans="1:12" ht="12.95" customHeight="1" x14ac:dyDescent="0.2">
      <c r="A81" s="930"/>
      <c r="B81" s="931"/>
      <c r="C81" s="931"/>
      <c r="D81" s="931"/>
      <c r="E81" s="931"/>
      <c r="F81" s="931"/>
      <c r="G81" s="931"/>
      <c r="H81" s="931"/>
      <c r="I81" s="932"/>
      <c r="J81" s="933"/>
      <c r="K81" s="934"/>
      <c r="L81" s="934"/>
    </row>
    <row r="82" spans="1:12" ht="12.75" customHeight="1" x14ac:dyDescent="0.2">
      <c r="A82" s="930"/>
      <c r="B82" s="931"/>
      <c r="C82" s="931"/>
      <c r="D82" s="931"/>
      <c r="E82" s="931"/>
      <c r="F82" s="931"/>
      <c r="G82" s="931"/>
      <c r="H82" s="931"/>
      <c r="I82" s="932"/>
      <c r="J82" s="933"/>
      <c r="K82" s="934"/>
      <c r="L82" s="934"/>
    </row>
    <row r="83" spans="1:12" ht="12.95" customHeight="1" x14ac:dyDescent="0.2">
      <c r="A83" s="930"/>
      <c r="B83" s="931"/>
      <c r="C83" s="931"/>
      <c r="D83" s="931"/>
      <c r="E83" s="931"/>
      <c r="F83" s="931"/>
      <c r="G83" s="931"/>
      <c r="H83" s="931"/>
      <c r="I83" s="932"/>
      <c r="J83" s="933"/>
      <c r="K83" s="934"/>
      <c r="L83" s="934"/>
    </row>
    <row r="84" spans="1:12" ht="12.95" customHeight="1" x14ac:dyDescent="0.2">
      <c r="A84" s="930"/>
      <c r="B84" s="931"/>
      <c r="C84" s="931"/>
      <c r="D84" s="931"/>
      <c r="E84" s="931"/>
      <c r="F84" s="931"/>
      <c r="G84" s="931"/>
      <c r="H84" s="931"/>
      <c r="I84" s="932"/>
      <c r="J84" s="933"/>
      <c r="K84" s="934"/>
      <c r="L84" s="934"/>
    </row>
    <row r="85" spans="1:12" s="20" customFormat="1" ht="12.75" customHeight="1" x14ac:dyDescent="0.2">
      <c r="A85" s="930"/>
      <c r="B85" s="931"/>
      <c r="C85" s="931"/>
      <c r="D85" s="931"/>
      <c r="E85" s="931"/>
      <c r="F85" s="931"/>
      <c r="G85" s="931"/>
      <c r="H85" s="931"/>
      <c r="I85" s="932"/>
      <c r="J85" s="933"/>
      <c r="K85" s="934"/>
      <c r="L85" s="934"/>
    </row>
    <row r="86" spans="1:12" ht="12.75" customHeight="1" x14ac:dyDescent="0.2">
      <c r="A86" s="930"/>
      <c r="B86" s="931"/>
      <c r="C86" s="931"/>
      <c r="D86" s="931"/>
      <c r="E86" s="931"/>
      <c r="F86" s="931"/>
      <c r="G86" s="931"/>
      <c r="H86" s="931"/>
      <c r="I86" s="932"/>
      <c r="J86" s="933"/>
      <c r="K86" s="934"/>
      <c r="L86" s="934"/>
    </row>
    <row r="87" spans="1:12" ht="12.95" customHeight="1" x14ac:dyDescent="0.2">
      <c r="A87" s="930"/>
      <c r="B87" s="931"/>
      <c r="C87" s="931"/>
      <c r="D87" s="931"/>
      <c r="E87" s="931"/>
      <c r="F87" s="931"/>
      <c r="G87" s="931"/>
      <c r="H87" s="931"/>
      <c r="I87" s="932"/>
      <c r="J87" s="933"/>
      <c r="K87" s="934"/>
      <c r="L87" s="934"/>
    </row>
    <row r="88" spans="1:12" ht="12.95" customHeight="1" x14ac:dyDescent="0.2">
      <c r="A88" s="930"/>
      <c r="B88" s="931"/>
      <c r="C88" s="931"/>
      <c r="D88" s="931"/>
      <c r="E88" s="931"/>
      <c r="F88" s="931"/>
      <c r="G88" s="931"/>
      <c r="H88" s="931"/>
      <c r="I88" s="932"/>
      <c r="J88" s="933"/>
      <c r="K88" s="934"/>
      <c r="L88" s="934"/>
    </row>
    <row r="89" spans="1:12" ht="12.95" customHeight="1" x14ac:dyDescent="0.2">
      <c r="A89" s="930"/>
      <c r="B89" s="931"/>
      <c r="C89" s="931"/>
      <c r="D89" s="931"/>
      <c r="E89" s="931"/>
      <c r="F89" s="931"/>
      <c r="G89" s="931"/>
      <c r="H89" s="931"/>
      <c r="I89" s="932"/>
      <c r="J89" s="933"/>
      <c r="K89" s="934"/>
      <c r="L89" s="934"/>
    </row>
    <row r="90" spans="1:12" ht="12.95" customHeight="1" x14ac:dyDescent="0.2">
      <c r="A90" s="930"/>
      <c r="B90" s="931"/>
      <c r="C90" s="931"/>
      <c r="D90" s="931"/>
      <c r="E90" s="931"/>
      <c r="F90" s="931"/>
      <c r="G90" s="931"/>
      <c r="H90" s="931"/>
      <c r="I90" s="932"/>
      <c r="J90" s="933"/>
      <c r="K90" s="934"/>
      <c r="L90" s="934"/>
    </row>
    <row r="91" spans="1:12" ht="12.95" customHeight="1" x14ac:dyDescent="0.2">
      <c r="A91" s="930"/>
      <c r="B91" s="931"/>
      <c r="C91" s="931"/>
      <c r="D91" s="931"/>
      <c r="E91" s="931"/>
      <c r="F91" s="931"/>
      <c r="G91" s="931"/>
      <c r="H91" s="931"/>
      <c r="I91" s="932"/>
      <c r="J91" s="933"/>
      <c r="K91" s="934"/>
      <c r="L91" s="934"/>
    </row>
    <row r="92" spans="1:12" ht="12.95" customHeight="1" x14ac:dyDescent="0.2">
      <c r="A92" s="506" t="s">
        <v>234</v>
      </c>
      <c r="B92" s="507"/>
      <c r="C92" s="507"/>
      <c r="D92" s="507"/>
      <c r="E92" s="507"/>
      <c r="F92" s="507"/>
      <c r="G92" s="507"/>
      <c r="H92" s="507"/>
      <c r="I92" s="508"/>
      <c r="J92" s="509"/>
      <c r="K92" s="510">
        <f>SUM(K77:K91)</f>
        <v>0</v>
      </c>
      <c r="L92" s="510">
        <f>SUM(L77:L91)</f>
        <v>0</v>
      </c>
    </row>
    <row r="93" spans="1:12" ht="12.75" customHeight="1" x14ac:dyDescent="0.2">
      <c r="A93" s="23"/>
      <c r="B93" s="24"/>
      <c r="C93" s="24"/>
      <c r="D93" s="24"/>
      <c r="E93" s="24"/>
      <c r="F93" s="24"/>
      <c r="G93" s="24"/>
      <c r="H93" s="24"/>
      <c r="I93" s="24"/>
      <c r="J93" s="24"/>
      <c r="K93" s="25"/>
      <c r="L93" s="25"/>
    </row>
    <row r="94" spans="1:12" ht="12.75" customHeight="1" x14ac:dyDescent="0.2">
      <c r="A94" s="277" t="s">
        <v>277</v>
      </c>
      <c r="B94" s="258"/>
      <c r="C94" s="258"/>
      <c r="D94" s="489"/>
      <c r="E94" s="935"/>
      <c r="G94" s="276" t="s">
        <v>167</v>
      </c>
      <c r="H94" s="258"/>
      <c r="I94" s="258"/>
      <c r="J94" s="491"/>
      <c r="K94" s="491"/>
      <c r="L94" s="492" t="s">
        <v>17</v>
      </c>
    </row>
    <row r="95" spans="1:12" ht="12.75" customHeight="1" x14ac:dyDescent="0.2">
      <c r="G95" s="493" t="s">
        <v>235</v>
      </c>
      <c r="H95" s="427"/>
      <c r="I95" s="427"/>
      <c r="J95" s="427"/>
      <c r="K95" s="494"/>
      <c r="L95" s="495">
        <f>L54+L73</f>
        <v>0</v>
      </c>
    </row>
    <row r="96" spans="1:12" ht="12.75" customHeight="1" x14ac:dyDescent="0.2">
      <c r="A96" s="277" t="s">
        <v>236</v>
      </c>
      <c r="B96" s="258"/>
      <c r="C96" s="258"/>
      <c r="D96" s="29" t="s">
        <v>237</v>
      </c>
      <c r="E96" s="936"/>
      <c r="G96" s="496" t="s">
        <v>238</v>
      </c>
      <c r="H96" s="274"/>
      <c r="I96" s="274"/>
      <c r="J96" s="274"/>
      <c r="K96" s="274"/>
      <c r="L96" s="497"/>
    </row>
    <row r="97" spans="1:12" ht="12.75" customHeight="1" x14ac:dyDescent="0.2">
      <c r="G97" s="493" t="s">
        <v>239</v>
      </c>
      <c r="H97" s="427"/>
      <c r="I97" s="427"/>
      <c r="J97" s="494"/>
      <c r="K97" s="427"/>
      <c r="L97" s="495">
        <f>K54+K73</f>
        <v>0</v>
      </c>
    </row>
    <row r="98" spans="1:12" ht="12.75" customHeight="1" x14ac:dyDescent="0.2">
      <c r="A98" s="277" t="s">
        <v>240</v>
      </c>
      <c r="B98" s="258"/>
      <c r="C98" s="258"/>
      <c r="D98" s="29" t="s">
        <v>237</v>
      </c>
      <c r="E98" s="936"/>
      <c r="G98" s="496" t="s">
        <v>238</v>
      </c>
      <c r="H98" s="274"/>
      <c r="I98" s="274"/>
      <c r="J98" s="498"/>
      <c r="K98" s="274"/>
      <c r="L98" s="497"/>
    </row>
    <row r="99" spans="1:12" ht="12.75" customHeight="1" x14ac:dyDescent="0.2">
      <c r="G99" s="493" t="s">
        <v>241</v>
      </c>
      <c r="H99" s="427"/>
      <c r="I99" s="427"/>
      <c r="J99" s="494"/>
      <c r="K99" s="427"/>
      <c r="L99" s="937"/>
    </row>
    <row r="100" spans="1:12" ht="12.75" customHeight="1" x14ac:dyDescent="0.2">
      <c r="A100" s="490" t="s">
        <v>242</v>
      </c>
      <c r="B100" s="427"/>
      <c r="C100" s="427"/>
      <c r="D100" s="29" t="s">
        <v>237</v>
      </c>
      <c r="E100" s="936"/>
      <c r="G100" s="496" t="s">
        <v>243</v>
      </c>
      <c r="H100" s="274"/>
      <c r="I100" s="274"/>
      <c r="J100" s="721"/>
      <c r="K100" s="274"/>
      <c r="L100" s="938"/>
    </row>
    <row r="101" spans="1:12" ht="12.75" customHeight="1" x14ac:dyDescent="0.2">
      <c r="A101" s="273" t="s">
        <v>244</v>
      </c>
      <c r="B101" s="871"/>
      <c r="C101" s="871"/>
      <c r="D101" s="871"/>
      <c r="E101" s="872"/>
      <c r="G101" s="493" t="s">
        <v>245</v>
      </c>
      <c r="H101" s="427"/>
      <c r="I101" s="427"/>
      <c r="J101" s="499"/>
      <c r="K101" s="499"/>
      <c r="L101" s="495">
        <f>K92+L92</f>
        <v>0</v>
      </c>
    </row>
    <row r="102" spans="1:12" ht="12.75" customHeight="1" thickBot="1" x14ac:dyDescent="0.25">
      <c r="G102" s="281" t="s">
        <v>246</v>
      </c>
      <c r="H102" s="97"/>
      <c r="I102" s="97"/>
      <c r="J102" s="97"/>
      <c r="K102" s="97"/>
      <c r="L102" s="500"/>
    </row>
    <row r="103" spans="1:12" ht="12.75" customHeight="1" x14ac:dyDescent="0.2">
      <c r="A103" s="490" t="s">
        <v>242</v>
      </c>
      <c r="B103" s="427"/>
      <c r="C103" s="427"/>
      <c r="D103" s="29" t="s">
        <v>237</v>
      </c>
      <c r="E103" s="936"/>
      <c r="G103" s="501" t="s">
        <v>247</v>
      </c>
      <c r="H103" s="93"/>
      <c r="I103" s="93"/>
      <c r="J103" s="93"/>
      <c r="K103" s="93"/>
      <c r="L103" s="502">
        <f>L95+L97+L99+L100+L101</f>
        <v>0</v>
      </c>
    </row>
    <row r="104" spans="1:12" ht="12.75" customHeight="1" thickBot="1" x14ac:dyDescent="0.25">
      <c r="A104" s="273" t="s">
        <v>244</v>
      </c>
      <c r="B104" s="871"/>
      <c r="C104" s="871"/>
      <c r="D104" s="871"/>
      <c r="E104" s="872"/>
      <c r="G104" s="503" t="s">
        <v>248</v>
      </c>
      <c r="H104" s="87"/>
      <c r="I104" s="87"/>
      <c r="J104" s="87"/>
      <c r="K104" s="504"/>
      <c r="L104" s="505"/>
    </row>
    <row r="105" spans="1:12" ht="12.75" customHeight="1" x14ac:dyDescent="0.2">
      <c r="A105" s="35"/>
      <c r="B105" s="35"/>
      <c r="C105" s="35"/>
      <c r="D105" s="35"/>
      <c r="E105" s="35"/>
      <c r="F105" s="35"/>
      <c r="G105" s="36"/>
      <c r="H105" s="35"/>
      <c r="I105" s="35"/>
      <c r="J105" s="35"/>
      <c r="K105" s="37"/>
      <c r="L105" s="38"/>
    </row>
    <row r="109" spans="1:12" ht="13.5" thickBot="1" x14ac:dyDescent="0.25"/>
    <row r="110" spans="1:12" ht="24" thickBot="1" x14ac:dyDescent="0.4">
      <c r="A110" s="774" t="s">
        <v>695</v>
      </c>
      <c r="B110" s="303"/>
      <c r="C110" s="303"/>
      <c r="D110" s="303"/>
      <c r="E110" s="303"/>
      <c r="F110" s="303"/>
      <c r="G110" s="303"/>
      <c r="H110" s="303"/>
      <c r="I110" s="303"/>
      <c r="J110" s="303"/>
      <c r="K110" s="303"/>
      <c r="L110" s="304"/>
    </row>
    <row r="112" spans="1:12" x14ac:dyDescent="0.2">
      <c r="A112" s="490" t="s">
        <v>249</v>
      </c>
      <c r="B112" s="427"/>
      <c r="C112" s="427"/>
      <c r="D112" s="427"/>
      <c r="E112" s="427"/>
      <c r="F112" s="427"/>
      <c r="G112" s="427"/>
      <c r="H112" s="427"/>
      <c r="I112" s="427"/>
      <c r="J112" s="427"/>
      <c r="K112" s="427"/>
      <c r="L112" s="684"/>
    </row>
    <row r="113" spans="1:12" x14ac:dyDescent="0.2">
      <c r="A113" s="279" t="s">
        <v>250</v>
      </c>
      <c r="B113" s="97"/>
      <c r="C113" s="97"/>
      <c r="D113" s="97"/>
      <c r="E113" s="97"/>
      <c r="F113" s="97"/>
      <c r="G113" s="97"/>
      <c r="H113" s="97"/>
      <c r="I113" s="97"/>
      <c r="J113" s="97"/>
      <c r="K113" s="97"/>
      <c r="L113" s="280"/>
    </row>
    <row r="114" spans="1:12" x14ac:dyDescent="0.2">
      <c r="A114" s="279" t="s">
        <v>251</v>
      </c>
      <c r="B114" s="97"/>
      <c r="C114" s="97"/>
      <c r="D114" s="97"/>
      <c r="E114" s="97"/>
      <c r="F114" s="97"/>
      <c r="G114" s="97"/>
      <c r="H114" s="97"/>
      <c r="I114" s="97"/>
      <c r="J114" s="97"/>
      <c r="K114" s="97"/>
      <c r="L114" s="280"/>
    </row>
    <row r="115" spans="1:12" x14ac:dyDescent="0.2">
      <c r="A115" s="873"/>
      <c r="B115" s="874"/>
      <c r="C115" s="874"/>
      <c r="D115" s="874"/>
      <c r="E115" s="874"/>
      <c r="F115" s="874"/>
      <c r="G115" s="874"/>
      <c r="H115" s="874"/>
      <c r="I115" s="874"/>
      <c r="J115" s="874"/>
      <c r="K115" s="874"/>
      <c r="L115" s="875"/>
    </row>
    <row r="116" spans="1:12" x14ac:dyDescent="0.2">
      <c r="A116" s="873"/>
      <c r="B116" s="874"/>
      <c r="C116" s="874"/>
      <c r="D116" s="874"/>
      <c r="E116" s="874"/>
      <c r="F116" s="874"/>
      <c r="G116" s="874"/>
      <c r="H116" s="874"/>
      <c r="I116" s="874"/>
      <c r="J116" s="874"/>
      <c r="K116" s="874"/>
      <c r="L116" s="875"/>
    </row>
    <row r="117" spans="1:12" x14ac:dyDescent="0.2">
      <c r="A117" s="873"/>
      <c r="B117" s="874"/>
      <c r="C117" s="874"/>
      <c r="D117" s="874"/>
      <c r="E117" s="874"/>
      <c r="F117" s="874"/>
      <c r="G117" s="874"/>
      <c r="H117" s="874"/>
      <c r="I117" s="874"/>
      <c r="J117" s="874"/>
      <c r="K117" s="874"/>
      <c r="L117" s="875"/>
    </row>
    <row r="118" spans="1:12" x14ac:dyDescent="0.2">
      <c r="A118" s="876"/>
      <c r="B118" s="871"/>
      <c r="C118" s="871"/>
      <c r="D118" s="871"/>
      <c r="E118" s="871"/>
      <c r="F118" s="871"/>
      <c r="G118" s="871"/>
      <c r="H118" s="871"/>
      <c r="I118" s="871"/>
      <c r="J118" s="871"/>
      <c r="K118" s="871"/>
      <c r="L118" s="872"/>
    </row>
    <row r="119" spans="1:12" x14ac:dyDescent="0.2">
      <c r="A119" s="13" t="s">
        <v>252</v>
      </c>
      <c r="B119" s="31"/>
      <c r="C119" s="31"/>
      <c r="D119" s="31"/>
      <c r="E119" s="871"/>
      <c r="F119" s="871"/>
      <c r="G119" s="871"/>
      <c r="H119" s="871"/>
      <c r="I119" s="871"/>
      <c r="J119" s="871"/>
      <c r="K119" s="31" t="s">
        <v>6</v>
      </c>
      <c r="L119" s="872"/>
    </row>
    <row r="120" spans="1:12" x14ac:dyDescent="0.2">
      <c r="A120" s="35"/>
      <c r="B120" s="35"/>
      <c r="C120" s="35"/>
      <c r="D120" s="35"/>
      <c r="E120" s="35"/>
      <c r="F120" s="35"/>
      <c r="G120" s="35"/>
      <c r="H120" s="35"/>
      <c r="I120" s="35"/>
      <c r="J120" s="35"/>
      <c r="K120" s="35"/>
      <c r="L120" s="35"/>
    </row>
    <row r="122" spans="1:12" x14ac:dyDescent="0.2">
      <c r="A122" s="490" t="s">
        <v>253</v>
      </c>
      <c r="B122" s="427"/>
      <c r="C122" s="427"/>
      <c r="D122" s="427"/>
      <c r="E122" s="427"/>
      <c r="F122" s="427"/>
      <c r="G122" s="427"/>
      <c r="H122" s="427"/>
      <c r="I122" s="427"/>
      <c r="J122" s="427"/>
      <c r="K122" s="427"/>
      <c r="L122" s="684"/>
    </row>
    <row r="123" spans="1:12" x14ac:dyDescent="0.2">
      <c r="A123" s="279" t="s">
        <v>254</v>
      </c>
      <c r="B123" s="97"/>
      <c r="C123" s="97"/>
      <c r="D123" s="97"/>
      <c r="E123" s="97"/>
      <c r="F123" s="97"/>
      <c r="G123" s="97"/>
      <c r="H123" s="97"/>
      <c r="I123" s="97"/>
      <c r="J123" s="97"/>
      <c r="K123" s="97"/>
      <c r="L123" s="280"/>
    </row>
    <row r="124" spans="1:12" x14ac:dyDescent="0.2">
      <c r="A124" s="279"/>
      <c r="B124" s="97"/>
      <c r="C124" s="97"/>
      <c r="D124" s="97"/>
      <c r="E124" s="97"/>
      <c r="F124" s="97"/>
      <c r="G124" s="97"/>
      <c r="H124" s="97"/>
      <c r="I124" s="97"/>
      <c r="J124" s="97"/>
      <c r="K124" s="97"/>
      <c r="L124" s="280"/>
    </row>
    <row r="125" spans="1:12" x14ac:dyDescent="0.2">
      <c r="A125" s="279" t="s">
        <v>255</v>
      </c>
      <c r="B125" s="97"/>
      <c r="C125" s="97"/>
      <c r="D125" s="97"/>
      <c r="E125" s="97"/>
      <c r="F125" s="97"/>
      <c r="G125" s="97"/>
      <c r="H125" s="97"/>
      <c r="I125" s="97"/>
      <c r="J125" s="97"/>
      <c r="K125" s="97"/>
      <c r="L125" s="280"/>
    </row>
    <row r="126" spans="1:12" x14ac:dyDescent="0.2">
      <c r="A126" s="279" t="s">
        <v>256</v>
      </c>
      <c r="B126" s="97"/>
      <c r="C126" s="97"/>
      <c r="D126" s="97"/>
      <c r="E126" s="97"/>
      <c r="F126" s="97"/>
      <c r="G126" s="97"/>
      <c r="H126" s="97"/>
      <c r="I126" s="97"/>
      <c r="J126" s="97"/>
      <c r="K126" s="97"/>
      <c r="L126" s="280"/>
    </row>
    <row r="127" spans="1:12" x14ac:dyDescent="0.2">
      <c r="A127" s="279" t="s">
        <v>257</v>
      </c>
      <c r="B127" s="97"/>
      <c r="C127" s="97"/>
      <c r="D127" s="97"/>
      <c r="E127" s="97"/>
      <c r="F127" s="97"/>
      <c r="G127" s="97"/>
      <c r="H127" s="97"/>
      <c r="I127" s="97"/>
      <c r="J127" s="97"/>
      <c r="K127" s="97"/>
      <c r="L127" s="280"/>
    </row>
    <row r="128" spans="1:12" x14ac:dyDescent="0.2">
      <c r="A128" s="42"/>
      <c r="B128" s="34"/>
      <c r="C128" s="34"/>
      <c r="D128" s="34"/>
      <c r="E128" s="34"/>
      <c r="F128" s="34"/>
      <c r="G128" s="34"/>
      <c r="H128" s="34"/>
      <c r="I128" s="34"/>
      <c r="J128" s="34"/>
      <c r="K128" s="34"/>
      <c r="L128" s="8"/>
    </row>
    <row r="129" spans="1:12" x14ac:dyDescent="0.2">
      <c r="A129" s="42"/>
      <c r="B129" s="34"/>
      <c r="C129" s="34"/>
      <c r="D129" s="34"/>
      <c r="E129" s="34"/>
      <c r="F129" s="34"/>
      <c r="G129" s="34"/>
      <c r="H129" s="34"/>
      <c r="I129" s="34"/>
      <c r="J129" s="34"/>
      <c r="K129" s="34"/>
      <c r="L129" s="8"/>
    </row>
    <row r="130" spans="1:12" x14ac:dyDescent="0.2">
      <c r="A130" s="42"/>
      <c r="B130" s="34"/>
      <c r="C130" s="34"/>
      <c r="D130" s="34"/>
      <c r="E130" s="34"/>
      <c r="F130" s="34"/>
      <c r="G130" s="34"/>
      <c r="H130" s="34"/>
      <c r="I130" s="34"/>
      <c r="J130" s="34"/>
      <c r="K130" s="34"/>
      <c r="L130" s="8"/>
    </row>
    <row r="131" spans="1:12" x14ac:dyDescent="0.2">
      <c r="A131" s="13"/>
      <c r="B131" s="31"/>
      <c r="C131" s="31"/>
      <c r="D131" s="31"/>
      <c r="E131" s="31"/>
      <c r="F131" s="31"/>
      <c r="G131" s="31"/>
      <c r="H131" s="31"/>
      <c r="I131" s="31"/>
      <c r="J131" s="31"/>
      <c r="K131" s="31"/>
      <c r="L131" s="33"/>
    </row>
    <row r="132" spans="1:12" x14ac:dyDescent="0.2">
      <c r="A132" s="13" t="s">
        <v>258</v>
      </c>
      <c r="B132" s="31"/>
      <c r="C132" s="31"/>
      <c r="D132" s="871"/>
      <c r="E132" s="871"/>
      <c r="F132" s="871"/>
      <c r="G132" s="871"/>
      <c r="H132" s="871"/>
      <c r="I132" s="871"/>
      <c r="J132" s="871"/>
      <c r="K132" s="31" t="s">
        <v>259</v>
      </c>
      <c r="L132" s="872"/>
    </row>
  </sheetData>
  <sheetProtection sheet="1" objects="1" scenarios="1"/>
  <dataValidations count="34">
    <dataValidation type="list" allowBlank="1" showInputMessage="1" showErrorMessage="1" sqref="D65566:D65570 IZ65566:IZ65570 SV65566:SV65570 ACR65566:ACR65570 AMN65566:AMN65570 AWJ65566:AWJ65570 BGF65566:BGF65570 BQB65566:BQB65570 BZX65566:BZX65570 CJT65566:CJT65570 CTP65566:CTP65570 DDL65566:DDL65570 DNH65566:DNH65570 DXD65566:DXD65570 EGZ65566:EGZ65570 EQV65566:EQV65570 FAR65566:FAR65570 FKN65566:FKN65570 FUJ65566:FUJ65570 GEF65566:GEF65570 GOB65566:GOB65570 GXX65566:GXX65570 HHT65566:HHT65570 HRP65566:HRP65570 IBL65566:IBL65570 ILH65566:ILH65570 IVD65566:IVD65570 JEZ65566:JEZ65570 JOV65566:JOV65570 JYR65566:JYR65570 KIN65566:KIN65570 KSJ65566:KSJ65570 LCF65566:LCF65570 LMB65566:LMB65570 LVX65566:LVX65570 MFT65566:MFT65570 MPP65566:MPP65570 MZL65566:MZL65570 NJH65566:NJH65570 NTD65566:NTD65570 OCZ65566:OCZ65570 OMV65566:OMV65570 OWR65566:OWR65570 PGN65566:PGN65570 PQJ65566:PQJ65570 QAF65566:QAF65570 QKB65566:QKB65570 QTX65566:QTX65570 RDT65566:RDT65570 RNP65566:RNP65570 RXL65566:RXL65570 SHH65566:SHH65570 SRD65566:SRD65570 TAZ65566:TAZ65570 TKV65566:TKV65570 TUR65566:TUR65570 UEN65566:UEN65570 UOJ65566:UOJ65570 UYF65566:UYF65570 VIB65566:VIB65570 VRX65566:VRX65570 WBT65566:WBT65570 WLP65566:WLP65570 WVL65566:WVL65570 D131102:D131106 IZ131102:IZ131106 SV131102:SV131106 ACR131102:ACR131106 AMN131102:AMN131106 AWJ131102:AWJ131106 BGF131102:BGF131106 BQB131102:BQB131106 BZX131102:BZX131106 CJT131102:CJT131106 CTP131102:CTP131106 DDL131102:DDL131106 DNH131102:DNH131106 DXD131102:DXD131106 EGZ131102:EGZ131106 EQV131102:EQV131106 FAR131102:FAR131106 FKN131102:FKN131106 FUJ131102:FUJ131106 GEF131102:GEF131106 GOB131102:GOB131106 GXX131102:GXX131106 HHT131102:HHT131106 HRP131102:HRP131106 IBL131102:IBL131106 ILH131102:ILH131106 IVD131102:IVD131106 JEZ131102:JEZ131106 JOV131102:JOV131106 JYR131102:JYR131106 KIN131102:KIN131106 KSJ131102:KSJ131106 LCF131102:LCF131106 LMB131102:LMB131106 LVX131102:LVX131106 MFT131102:MFT131106 MPP131102:MPP131106 MZL131102:MZL131106 NJH131102:NJH131106 NTD131102:NTD131106 OCZ131102:OCZ131106 OMV131102:OMV131106 OWR131102:OWR131106 PGN131102:PGN131106 PQJ131102:PQJ131106 QAF131102:QAF131106 QKB131102:QKB131106 QTX131102:QTX131106 RDT131102:RDT131106 RNP131102:RNP131106 RXL131102:RXL131106 SHH131102:SHH131106 SRD131102:SRD131106 TAZ131102:TAZ131106 TKV131102:TKV131106 TUR131102:TUR131106 UEN131102:UEN131106 UOJ131102:UOJ131106 UYF131102:UYF131106 VIB131102:VIB131106 VRX131102:VRX131106 WBT131102:WBT131106 WLP131102:WLP131106 WVL131102:WVL131106 D196638:D196642 IZ196638:IZ196642 SV196638:SV196642 ACR196638:ACR196642 AMN196638:AMN196642 AWJ196638:AWJ196642 BGF196638:BGF196642 BQB196638:BQB196642 BZX196638:BZX196642 CJT196638:CJT196642 CTP196638:CTP196642 DDL196638:DDL196642 DNH196638:DNH196642 DXD196638:DXD196642 EGZ196638:EGZ196642 EQV196638:EQV196642 FAR196638:FAR196642 FKN196638:FKN196642 FUJ196638:FUJ196642 GEF196638:GEF196642 GOB196638:GOB196642 GXX196638:GXX196642 HHT196638:HHT196642 HRP196638:HRP196642 IBL196638:IBL196642 ILH196638:ILH196642 IVD196638:IVD196642 JEZ196638:JEZ196642 JOV196638:JOV196642 JYR196638:JYR196642 KIN196638:KIN196642 KSJ196638:KSJ196642 LCF196638:LCF196642 LMB196638:LMB196642 LVX196638:LVX196642 MFT196638:MFT196642 MPP196638:MPP196642 MZL196638:MZL196642 NJH196638:NJH196642 NTD196638:NTD196642 OCZ196638:OCZ196642 OMV196638:OMV196642 OWR196638:OWR196642 PGN196638:PGN196642 PQJ196638:PQJ196642 QAF196638:QAF196642 QKB196638:QKB196642 QTX196638:QTX196642 RDT196638:RDT196642 RNP196638:RNP196642 RXL196638:RXL196642 SHH196638:SHH196642 SRD196638:SRD196642 TAZ196638:TAZ196642 TKV196638:TKV196642 TUR196638:TUR196642 UEN196638:UEN196642 UOJ196638:UOJ196642 UYF196638:UYF196642 VIB196638:VIB196642 VRX196638:VRX196642 WBT196638:WBT196642 WLP196638:WLP196642 WVL196638:WVL196642 D262174:D262178 IZ262174:IZ262178 SV262174:SV262178 ACR262174:ACR262178 AMN262174:AMN262178 AWJ262174:AWJ262178 BGF262174:BGF262178 BQB262174:BQB262178 BZX262174:BZX262178 CJT262174:CJT262178 CTP262174:CTP262178 DDL262174:DDL262178 DNH262174:DNH262178 DXD262174:DXD262178 EGZ262174:EGZ262178 EQV262174:EQV262178 FAR262174:FAR262178 FKN262174:FKN262178 FUJ262174:FUJ262178 GEF262174:GEF262178 GOB262174:GOB262178 GXX262174:GXX262178 HHT262174:HHT262178 HRP262174:HRP262178 IBL262174:IBL262178 ILH262174:ILH262178 IVD262174:IVD262178 JEZ262174:JEZ262178 JOV262174:JOV262178 JYR262174:JYR262178 KIN262174:KIN262178 KSJ262174:KSJ262178 LCF262174:LCF262178 LMB262174:LMB262178 LVX262174:LVX262178 MFT262174:MFT262178 MPP262174:MPP262178 MZL262174:MZL262178 NJH262174:NJH262178 NTD262174:NTD262178 OCZ262174:OCZ262178 OMV262174:OMV262178 OWR262174:OWR262178 PGN262174:PGN262178 PQJ262174:PQJ262178 QAF262174:QAF262178 QKB262174:QKB262178 QTX262174:QTX262178 RDT262174:RDT262178 RNP262174:RNP262178 RXL262174:RXL262178 SHH262174:SHH262178 SRD262174:SRD262178 TAZ262174:TAZ262178 TKV262174:TKV262178 TUR262174:TUR262178 UEN262174:UEN262178 UOJ262174:UOJ262178 UYF262174:UYF262178 VIB262174:VIB262178 VRX262174:VRX262178 WBT262174:WBT262178 WLP262174:WLP262178 WVL262174:WVL262178 D327710:D327714 IZ327710:IZ327714 SV327710:SV327714 ACR327710:ACR327714 AMN327710:AMN327714 AWJ327710:AWJ327714 BGF327710:BGF327714 BQB327710:BQB327714 BZX327710:BZX327714 CJT327710:CJT327714 CTP327710:CTP327714 DDL327710:DDL327714 DNH327710:DNH327714 DXD327710:DXD327714 EGZ327710:EGZ327714 EQV327710:EQV327714 FAR327710:FAR327714 FKN327710:FKN327714 FUJ327710:FUJ327714 GEF327710:GEF327714 GOB327710:GOB327714 GXX327710:GXX327714 HHT327710:HHT327714 HRP327710:HRP327714 IBL327710:IBL327714 ILH327710:ILH327714 IVD327710:IVD327714 JEZ327710:JEZ327714 JOV327710:JOV327714 JYR327710:JYR327714 KIN327710:KIN327714 KSJ327710:KSJ327714 LCF327710:LCF327714 LMB327710:LMB327714 LVX327710:LVX327714 MFT327710:MFT327714 MPP327710:MPP327714 MZL327710:MZL327714 NJH327710:NJH327714 NTD327710:NTD327714 OCZ327710:OCZ327714 OMV327710:OMV327714 OWR327710:OWR327714 PGN327710:PGN327714 PQJ327710:PQJ327714 QAF327710:QAF327714 QKB327710:QKB327714 QTX327710:QTX327714 RDT327710:RDT327714 RNP327710:RNP327714 RXL327710:RXL327714 SHH327710:SHH327714 SRD327710:SRD327714 TAZ327710:TAZ327714 TKV327710:TKV327714 TUR327710:TUR327714 UEN327710:UEN327714 UOJ327710:UOJ327714 UYF327710:UYF327714 VIB327710:VIB327714 VRX327710:VRX327714 WBT327710:WBT327714 WLP327710:WLP327714 WVL327710:WVL327714 D393246:D393250 IZ393246:IZ393250 SV393246:SV393250 ACR393246:ACR393250 AMN393246:AMN393250 AWJ393246:AWJ393250 BGF393246:BGF393250 BQB393246:BQB393250 BZX393246:BZX393250 CJT393246:CJT393250 CTP393246:CTP393250 DDL393246:DDL393250 DNH393246:DNH393250 DXD393246:DXD393250 EGZ393246:EGZ393250 EQV393246:EQV393250 FAR393246:FAR393250 FKN393246:FKN393250 FUJ393246:FUJ393250 GEF393246:GEF393250 GOB393246:GOB393250 GXX393246:GXX393250 HHT393246:HHT393250 HRP393246:HRP393250 IBL393246:IBL393250 ILH393246:ILH393250 IVD393246:IVD393250 JEZ393246:JEZ393250 JOV393246:JOV393250 JYR393246:JYR393250 KIN393246:KIN393250 KSJ393246:KSJ393250 LCF393246:LCF393250 LMB393246:LMB393250 LVX393246:LVX393250 MFT393246:MFT393250 MPP393246:MPP393250 MZL393246:MZL393250 NJH393246:NJH393250 NTD393246:NTD393250 OCZ393246:OCZ393250 OMV393246:OMV393250 OWR393246:OWR393250 PGN393246:PGN393250 PQJ393246:PQJ393250 QAF393246:QAF393250 QKB393246:QKB393250 QTX393246:QTX393250 RDT393246:RDT393250 RNP393246:RNP393250 RXL393246:RXL393250 SHH393246:SHH393250 SRD393246:SRD393250 TAZ393246:TAZ393250 TKV393246:TKV393250 TUR393246:TUR393250 UEN393246:UEN393250 UOJ393246:UOJ393250 UYF393246:UYF393250 VIB393246:VIB393250 VRX393246:VRX393250 WBT393246:WBT393250 WLP393246:WLP393250 WVL393246:WVL393250 D458782:D458786 IZ458782:IZ458786 SV458782:SV458786 ACR458782:ACR458786 AMN458782:AMN458786 AWJ458782:AWJ458786 BGF458782:BGF458786 BQB458782:BQB458786 BZX458782:BZX458786 CJT458782:CJT458786 CTP458782:CTP458786 DDL458782:DDL458786 DNH458782:DNH458786 DXD458782:DXD458786 EGZ458782:EGZ458786 EQV458782:EQV458786 FAR458782:FAR458786 FKN458782:FKN458786 FUJ458782:FUJ458786 GEF458782:GEF458786 GOB458782:GOB458786 GXX458782:GXX458786 HHT458782:HHT458786 HRP458782:HRP458786 IBL458782:IBL458786 ILH458782:ILH458786 IVD458782:IVD458786 JEZ458782:JEZ458786 JOV458782:JOV458786 JYR458782:JYR458786 KIN458782:KIN458786 KSJ458782:KSJ458786 LCF458782:LCF458786 LMB458782:LMB458786 LVX458782:LVX458786 MFT458782:MFT458786 MPP458782:MPP458786 MZL458782:MZL458786 NJH458782:NJH458786 NTD458782:NTD458786 OCZ458782:OCZ458786 OMV458782:OMV458786 OWR458782:OWR458786 PGN458782:PGN458786 PQJ458782:PQJ458786 QAF458782:QAF458786 QKB458782:QKB458786 QTX458782:QTX458786 RDT458782:RDT458786 RNP458782:RNP458786 RXL458782:RXL458786 SHH458782:SHH458786 SRD458782:SRD458786 TAZ458782:TAZ458786 TKV458782:TKV458786 TUR458782:TUR458786 UEN458782:UEN458786 UOJ458782:UOJ458786 UYF458782:UYF458786 VIB458782:VIB458786 VRX458782:VRX458786 WBT458782:WBT458786 WLP458782:WLP458786 WVL458782:WVL458786 D524318:D524322 IZ524318:IZ524322 SV524318:SV524322 ACR524318:ACR524322 AMN524318:AMN524322 AWJ524318:AWJ524322 BGF524318:BGF524322 BQB524318:BQB524322 BZX524318:BZX524322 CJT524318:CJT524322 CTP524318:CTP524322 DDL524318:DDL524322 DNH524318:DNH524322 DXD524318:DXD524322 EGZ524318:EGZ524322 EQV524318:EQV524322 FAR524318:FAR524322 FKN524318:FKN524322 FUJ524318:FUJ524322 GEF524318:GEF524322 GOB524318:GOB524322 GXX524318:GXX524322 HHT524318:HHT524322 HRP524318:HRP524322 IBL524318:IBL524322 ILH524318:ILH524322 IVD524318:IVD524322 JEZ524318:JEZ524322 JOV524318:JOV524322 JYR524318:JYR524322 KIN524318:KIN524322 KSJ524318:KSJ524322 LCF524318:LCF524322 LMB524318:LMB524322 LVX524318:LVX524322 MFT524318:MFT524322 MPP524318:MPP524322 MZL524318:MZL524322 NJH524318:NJH524322 NTD524318:NTD524322 OCZ524318:OCZ524322 OMV524318:OMV524322 OWR524318:OWR524322 PGN524318:PGN524322 PQJ524318:PQJ524322 QAF524318:QAF524322 QKB524318:QKB524322 QTX524318:QTX524322 RDT524318:RDT524322 RNP524318:RNP524322 RXL524318:RXL524322 SHH524318:SHH524322 SRD524318:SRD524322 TAZ524318:TAZ524322 TKV524318:TKV524322 TUR524318:TUR524322 UEN524318:UEN524322 UOJ524318:UOJ524322 UYF524318:UYF524322 VIB524318:VIB524322 VRX524318:VRX524322 WBT524318:WBT524322 WLP524318:WLP524322 WVL524318:WVL524322 D589854:D589858 IZ589854:IZ589858 SV589854:SV589858 ACR589854:ACR589858 AMN589854:AMN589858 AWJ589854:AWJ589858 BGF589854:BGF589858 BQB589854:BQB589858 BZX589854:BZX589858 CJT589854:CJT589858 CTP589854:CTP589858 DDL589854:DDL589858 DNH589854:DNH589858 DXD589854:DXD589858 EGZ589854:EGZ589858 EQV589854:EQV589858 FAR589854:FAR589858 FKN589854:FKN589858 FUJ589854:FUJ589858 GEF589854:GEF589858 GOB589854:GOB589858 GXX589854:GXX589858 HHT589854:HHT589858 HRP589854:HRP589858 IBL589854:IBL589858 ILH589854:ILH589858 IVD589854:IVD589858 JEZ589854:JEZ589858 JOV589854:JOV589858 JYR589854:JYR589858 KIN589854:KIN589858 KSJ589854:KSJ589858 LCF589854:LCF589858 LMB589854:LMB589858 LVX589854:LVX589858 MFT589854:MFT589858 MPP589854:MPP589858 MZL589854:MZL589858 NJH589854:NJH589858 NTD589854:NTD589858 OCZ589854:OCZ589858 OMV589854:OMV589858 OWR589854:OWR589858 PGN589854:PGN589858 PQJ589854:PQJ589858 QAF589854:QAF589858 QKB589854:QKB589858 QTX589854:QTX589858 RDT589854:RDT589858 RNP589854:RNP589858 RXL589854:RXL589858 SHH589854:SHH589858 SRD589854:SRD589858 TAZ589854:TAZ589858 TKV589854:TKV589858 TUR589854:TUR589858 UEN589854:UEN589858 UOJ589854:UOJ589858 UYF589854:UYF589858 VIB589854:VIB589858 VRX589854:VRX589858 WBT589854:WBT589858 WLP589854:WLP589858 WVL589854:WVL589858 D655390:D655394 IZ655390:IZ655394 SV655390:SV655394 ACR655390:ACR655394 AMN655390:AMN655394 AWJ655390:AWJ655394 BGF655390:BGF655394 BQB655390:BQB655394 BZX655390:BZX655394 CJT655390:CJT655394 CTP655390:CTP655394 DDL655390:DDL655394 DNH655390:DNH655394 DXD655390:DXD655394 EGZ655390:EGZ655394 EQV655390:EQV655394 FAR655390:FAR655394 FKN655390:FKN655394 FUJ655390:FUJ655394 GEF655390:GEF655394 GOB655390:GOB655394 GXX655390:GXX655394 HHT655390:HHT655394 HRP655390:HRP655394 IBL655390:IBL655394 ILH655390:ILH655394 IVD655390:IVD655394 JEZ655390:JEZ655394 JOV655390:JOV655394 JYR655390:JYR655394 KIN655390:KIN655394 KSJ655390:KSJ655394 LCF655390:LCF655394 LMB655390:LMB655394 LVX655390:LVX655394 MFT655390:MFT655394 MPP655390:MPP655394 MZL655390:MZL655394 NJH655390:NJH655394 NTD655390:NTD655394 OCZ655390:OCZ655394 OMV655390:OMV655394 OWR655390:OWR655394 PGN655390:PGN655394 PQJ655390:PQJ655394 QAF655390:QAF655394 QKB655390:QKB655394 QTX655390:QTX655394 RDT655390:RDT655394 RNP655390:RNP655394 RXL655390:RXL655394 SHH655390:SHH655394 SRD655390:SRD655394 TAZ655390:TAZ655394 TKV655390:TKV655394 TUR655390:TUR655394 UEN655390:UEN655394 UOJ655390:UOJ655394 UYF655390:UYF655394 VIB655390:VIB655394 VRX655390:VRX655394 WBT655390:WBT655394 WLP655390:WLP655394 WVL655390:WVL655394 D720926:D720930 IZ720926:IZ720930 SV720926:SV720930 ACR720926:ACR720930 AMN720926:AMN720930 AWJ720926:AWJ720930 BGF720926:BGF720930 BQB720926:BQB720930 BZX720926:BZX720930 CJT720926:CJT720930 CTP720926:CTP720930 DDL720926:DDL720930 DNH720926:DNH720930 DXD720926:DXD720930 EGZ720926:EGZ720930 EQV720926:EQV720930 FAR720926:FAR720930 FKN720926:FKN720930 FUJ720926:FUJ720930 GEF720926:GEF720930 GOB720926:GOB720930 GXX720926:GXX720930 HHT720926:HHT720930 HRP720926:HRP720930 IBL720926:IBL720930 ILH720926:ILH720930 IVD720926:IVD720930 JEZ720926:JEZ720930 JOV720926:JOV720930 JYR720926:JYR720930 KIN720926:KIN720930 KSJ720926:KSJ720930 LCF720926:LCF720930 LMB720926:LMB720930 LVX720926:LVX720930 MFT720926:MFT720930 MPP720926:MPP720930 MZL720926:MZL720930 NJH720926:NJH720930 NTD720926:NTD720930 OCZ720926:OCZ720930 OMV720926:OMV720930 OWR720926:OWR720930 PGN720926:PGN720930 PQJ720926:PQJ720930 QAF720926:QAF720930 QKB720926:QKB720930 QTX720926:QTX720930 RDT720926:RDT720930 RNP720926:RNP720930 RXL720926:RXL720930 SHH720926:SHH720930 SRD720926:SRD720930 TAZ720926:TAZ720930 TKV720926:TKV720930 TUR720926:TUR720930 UEN720926:UEN720930 UOJ720926:UOJ720930 UYF720926:UYF720930 VIB720926:VIB720930 VRX720926:VRX720930 WBT720926:WBT720930 WLP720926:WLP720930 WVL720926:WVL720930 D786462:D786466 IZ786462:IZ786466 SV786462:SV786466 ACR786462:ACR786466 AMN786462:AMN786466 AWJ786462:AWJ786466 BGF786462:BGF786466 BQB786462:BQB786466 BZX786462:BZX786466 CJT786462:CJT786466 CTP786462:CTP786466 DDL786462:DDL786466 DNH786462:DNH786466 DXD786462:DXD786466 EGZ786462:EGZ786466 EQV786462:EQV786466 FAR786462:FAR786466 FKN786462:FKN786466 FUJ786462:FUJ786466 GEF786462:GEF786466 GOB786462:GOB786466 GXX786462:GXX786466 HHT786462:HHT786466 HRP786462:HRP786466 IBL786462:IBL786466 ILH786462:ILH786466 IVD786462:IVD786466 JEZ786462:JEZ786466 JOV786462:JOV786466 JYR786462:JYR786466 KIN786462:KIN786466 KSJ786462:KSJ786466 LCF786462:LCF786466 LMB786462:LMB786466 LVX786462:LVX786466 MFT786462:MFT786466 MPP786462:MPP786466 MZL786462:MZL786466 NJH786462:NJH786466 NTD786462:NTD786466 OCZ786462:OCZ786466 OMV786462:OMV786466 OWR786462:OWR786466 PGN786462:PGN786466 PQJ786462:PQJ786466 QAF786462:QAF786466 QKB786462:QKB786466 QTX786462:QTX786466 RDT786462:RDT786466 RNP786462:RNP786466 RXL786462:RXL786466 SHH786462:SHH786466 SRD786462:SRD786466 TAZ786462:TAZ786466 TKV786462:TKV786466 TUR786462:TUR786466 UEN786462:UEN786466 UOJ786462:UOJ786466 UYF786462:UYF786466 VIB786462:VIB786466 VRX786462:VRX786466 WBT786462:WBT786466 WLP786462:WLP786466 WVL786462:WVL786466 D851998:D852002 IZ851998:IZ852002 SV851998:SV852002 ACR851998:ACR852002 AMN851998:AMN852002 AWJ851998:AWJ852002 BGF851998:BGF852002 BQB851998:BQB852002 BZX851998:BZX852002 CJT851998:CJT852002 CTP851998:CTP852002 DDL851998:DDL852002 DNH851998:DNH852002 DXD851998:DXD852002 EGZ851998:EGZ852002 EQV851998:EQV852002 FAR851998:FAR852002 FKN851998:FKN852002 FUJ851998:FUJ852002 GEF851998:GEF852002 GOB851998:GOB852002 GXX851998:GXX852002 HHT851998:HHT852002 HRP851998:HRP852002 IBL851998:IBL852002 ILH851998:ILH852002 IVD851998:IVD852002 JEZ851998:JEZ852002 JOV851998:JOV852002 JYR851998:JYR852002 KIN851998:KIN852002 KSJ851998:KSJ852002 LCF851998:LCF852002 LMB851998:LMB852002 LVX851998:LVX852002 MFT851998:MFT852002 MPP851998:MPP852002 MZL851998:MZL852002 NJH851998:NJH852002 NTD851998:NTD852002 OCZ851998:OCZ852002 OMV851998:OMV852002 OWR851998:OWR852002 PGN851998:PGN852002 PQJ851998:PQJ852002 QAF851998:QAF852002 QKB851998:QKB852002 QTX851998:QTX852002 RDT851998:RDT852002 RNP851998:RNP852002 RXL851998:RXL852002 SHH851998:SHH852002 SRD851998:SRD852002 TAZ851998:TAZ852002 TKV851998:TKV852002 TUR851998:TUR852002 UEN851998:UEN852002 UOJ851998:UOJ852002 UYF851998:UYF852002 VIB851998:VIB852002 VRX851998:VRX852002 WBT851998:WBT852002 WLP851998:WLP852002 WVL851998:WVL852002 D917534:D917538 IZ917534:IZ917538 SV917534:SV917538 ACR917534:ACR917538 AMN917534:AMN917538 AWJ917534:AWJ917538 BGF917534:BGF917538 BQB917534:BQB917538 BZX917534:BZX917538 CJT917534:CJT917538 CTP917534:CTP917538 DDL917534:DDL917538 DNH917534:DNH917538 DXD917534:DXD917538 EGZ917534:EGZ917538 EQV917534:EQV917538 FAR917534:FAR917538 FKN917534:FKN917538 FUJ917534:FUJ917538 GEF917534:GEF917538 GOB917534:GOB917538 GXX917534:GXX917538 HHT917534:HHT917538 HRP917534:HRP917538 IBL917534:IBL917538 ILH917534:ILH917538 IVD917534:IVD917538 JEZ917534:JEZ917538 JOV917534:JOV917538 JYR917534:JYR917538 KIN917534:KIN917538 KSJ917534:KSJ917538 LCF917534:LCF917538 LMB917534:LMB917538 LVX917534:LVX917538 MFT917534:MFT917538 MPP917534:MPP917538 MZL917534:MZL917538 NJH917534:NJH917538 NTD917534:NTD917538 OCZ917534:OCZ917538 OMV917534:OMV917538 OWR917534:OWR917538 PGN917534:PGN917538 PQJ917534:PQJ917538 QAF917534:QAF917538 QKB917534:QKB917538 QTX917534:QTX917538 RDT917534:RDT917538 RNP917534:RNP917538 RXL917534:RXL917538 SHH917534:SHH917538 SRD917534:SRD917538 TAZ917534:TAZ917538 TKV917534:TKV917538 TUR917534:TUR917538 UEN917534:UEN917538 UOJ917534:UOJ917538 UYF917534:UYF917538 VIB917534:VIB917538 VRX917534:VRX917538 WBT917534:WBT917538 WLP917534:WLP917538 WVL917534:WVL917538 D983070:D983074 IZ983070:IZ983074 SV983070:SV983074 ACR983070:ACR983074 AMN983070:AMN983074 AWJ983070:AWJ983074 BGF983070:BGF983074 BQB983070:BQB983074 BZX983070:BZX983074 CJT983070:CJT983074 CTP983070:CTP983074 DDL983070:DDL983074 DNH983070:DNH983074 DXD983070:DXD983074 EGZ983070:EGZ983074 EQV983070:EQV983074 FAR983070:FAR983074 FKN983070:FKN983074 FUJ983070:FUJ983074 GEF983070:GEF983074 GOB983070:GOB983074 GXX983070:GXX983074 HHT983070:HHT983074 HRP983070:HRP983074 IBL983070:IBL983074 ILH983070:ILH983074 IVD983070:IVD983074 JEZ983070:JEZ983074 JOV983070:JOV983074 JYR983070:JYR983074 KIN983070:KIN983074 KSJ983070:KSJ983074 LCF983070:LCF983074 LMB983070:LMB983074 LVX983070:LVX983074 MFT983070:MFT983074 MPP983070:MPP983074 MZL983070:MZL983074 NJH983070:NJH983074 NTD983070:NTD983074 OCZ983070:OCZ983074 OMV983070:OMV983074 OWR983070:OWR983074 PGN983070:PGN983074 PQJ983070:PQJ983074 QAF983070:QAF983074 QKB983070:QKB983074 QTX983070:QTX983074 RDT983070:RDT983074 RNP983070:RNP983074 RXL983070:RXL983074 SHH983070:SHH983074 SRD983070:SRD983074 TAZ983070:TAZ983074 TKV983070:TKV983074 TUR983070:TUR983074 UEN983070:UEN983074 UOJ983070:UOJ983074 UYF983070:UYF983074 VIB983070:VIB983074 VRX983070:VRX983074 WBT983070:WBT983074 WLP983070:WLP983074 WVL983070:WVL983074 WVL21:WVL25 IZ21:IZ25 SV21:SV25 ACR21:ACR25 AMN21:AMN25 AWJ21:AWJ25 BGF21:BGF25 BQB21:BQB25 BZX21:BZX25 CJT21:CJT25 CTP21:CTP25 DDL21:DDL25 DNH21:DNH25 DXD21:DXD25 EGZ21:EGZ25 EQV21:EQV25 FAR21:FAR25 FKN21:FKN25 FUJ21:FUJ25 GEF21:GEF25 GOB21:GOB25 GXX21:GXX25 HHT21:HHT25 HRP21:HRP25 IBL21:IBL25 ILH21:ILH25 IVD21:IVD25 JEZ21:JEZ25 JOV21:JOV25 JYR21:JYR25 KIN21:KIN25 KSJ21:KSJ25 LCF21:LCF25 LMB21:LMB25 LVX21:LVX25 MFT21:MFT25 MPP21:MPP25 MZL21:MZL25 NJH21:NJH25 NTD21:NTD25 OCZ21:OCZ25 OMV21:OMV25 OWR21:OWR25 PGN21:PGN25 PQJ21:PQJ25 QAF21:QAF25 QKB21:QKB25 QTX21:QTX25 RDT21:RDT25 RNP21:RNP25 RXL21:RXL25 SHH21:SHH25 SRD21:SRD25 TAZ21:TAZ25 TKV21:TKV25 TUR21:TUR25 UEN21:UEN25 UOJ21:UOJ25 UYF21:UYF25 VIB21:VIB25 VRX21:VRX25 WBT21:WBT25 WLP21:WLP25">
      <formula1>"Central, Evap, WU"</formula1>
    </dataValidation>
    <dataValidation type="list" allowBlank="1" showInputMessage="1" showErrorMessage="1" sqref="K65558:K65562 JG65558:JG65562 TC65558:TC65562 ACY65558:ACY65562 AMU65558:AMU65562 AWQ65558:AWQ65562 BGM65558:BGM65562 BQI65558:BQI65562 CAE65558:CAE65562 CKA65558:CKA65562 CTW65558:CTW65562 DDS65558:DDS65562 DNO65558:DNO65562 DXK65558:DXK65562 EHG65558:EHG65562 ERC65558:ERC65562 FAY65558:FAY65562 FKU65558:FKU65562 FUQ65558:FUQ65562 GEM65558:GEM65562 GOI65558:GOI65562 GYE65558:GYE65562 HIA65558:HIA65562 HRW65558:HRW65562 IBS65558:IBS65562 ILO65558:ILO65562 IVK65558:IVK65562 JFG65558:JFG65562 JPC65558:JPC65562 JYY65558:JYY65562 KIU65558:KIU65562 KSQ65558:KSQ65562 LCM65558:LCM65562 LMI65558:LMI65562 LWE65558:LWE65562 MGA65558:MGA65562 MPW65558:MPW65562 MZS65558:MZS65562 NJO65558:NJO65562 NTK65558:NTK65562 ODG65558:ODG65562 ONC65558:ONC65562 OWY65558:OWY65562 PGU65558:PGU65562 PQQ65558:PQQ65562 QAM65558:QAM65562 QKI65558:QKI65562 QUE65558:QUE65562 REA65558:REA65562 RNW65558:RNW65562 RXS65558:RXS65562 SHO65558:SHO65562 SRK65558:SRK65562 TBG65558:TBG65562 TLC65558:TLC65562 TUY65558:TUY65562 UEU65558:UEU65562 UOQ65558:UOQ65562 UYM65558:UYM65562 VII65558:VII65562 VSE65558:VSE65562 WCA65558:WCA65562 WLW65558:WLW65562 WVS65558:WVS65562 K131094:K131098 JG131094:JG131098 TC131094:TC131098 ACY131094:ACY131098 AMU131094:AMU131098 AWQ131094:AWQ131098 BGM131094:BGM131098 BQI131094:BQI131098 CAE131094:CAE131098 CKA131094:CKA131098 CTW131094:CTW131098 DDS131094:DDS131098 DNO131094:DNO131098 DXK131094:DXK131098 EHG131094:EHG131098 ERC131094:ERC131098 FAY131094:FAY131098 FKU131094:FKU131098 FUQ131094:FUQ131098 GEM131094:GEM131098 GOI131094:GOI131098 GYE131094:GYE131098 HIA131094:HIA131098 HRW131094:HRW131098 IBS131094:IBS131098 ILO131094:ILO131098 IVK131094:IVK131098 JFG131094:JFG131098 JPC131094:JPC131098 JYY131094:JYY131098 KIU131094:KIU131098 KSQ131094:KSQ131098 LCM131094:LCM131098 LMI131094:LMI131098 LWE131094:LWE131098 MGA131094:MGA131098 MPW131094:MPW131098 MZS131094:MZS131098 NJO131094:NJO131098 NTK131094:NTK131098 ODG131094:ODG131098 ONC131094:ONC131098 OWY131094:OWY131098 PGU131094:PGU131098 PQQ131094:PQQ131098 QAM131094:QAM131098 QKI131094:QKI131098 QUE131094:QUE131098 REA131094:REA131098 RNW131094:RNW131098 RXS131094:RXS131098 SHO131094:SHO131098 SRK131094:SRK131098 TBG131094:TBG131098 TLC131094:TLC131098 TUY131094:TUY131098 UEU131094:UEU131098 UOQ131094:UOQ131098 UYM131094:UYM131098 VII131094:VII131098 VSE131094:VSE131098 WCA131094:WCA131098 WLW131094:WLW131098 WVS131094:WVS131098 K196630:K196634 JG196630:JG196634 TC196630:TC196634 ACY196630:ACY196634 AMU196630:AMU196634 AWQ196630:AWQ196634 BGM196630:BGM196634 BQI196630:BQI196634 CAE196630:CAE196634 CKA196630:CKA196634 CTW196630:CTW196634 DDS196630:DDS196634 DNO196630:DNO196634 DXK196630:DXK196634 EHG196630:EHG196634 ERC196630:ERC196634 FAY196630:FAY196634 FKU196630:FKU196634 FUQ196630:FUQ196634 GEM196630:GEM196634 GOI196630:GOI196634 GYE196630:GYE196634 HIA196630:HIA196634 HRW196630:HRW196634 IBS196630:IBS196634 ILO196630:ILO196634 IVK196630:IVK196634 JFG196630:JFG196634 JPC196630:JPC196634 JYY196630:JYY196634 KIU196630:KIU196634 KSQ196630:KSQ196634 LCM196630:LCM196634 LMI196630:LMI196634 LWE196630:LWE196634 MGA196630:MGA196634 MPW196630:MPW196634 MZS196630:MZS196634 NJO196630:NJO196634 NTK196630:NTK196634 ODG196630:ODG196634 ONC196630:ONC196634 OWY196630:OWY196634 PGU196630:PGU196634 PQQ196630:PQQ196634 QAM196630:QAM196634 QKI196630:QKI196634 QUE196630:QUE196634 REA196630:REA196634 RNW196630:RNW196634 RXS196630:RXS196634 SHO196630:SHO196634 SRK196630:SRK196634 TBG196630:TBG196634 TLC196630:TLC196634 TUY196630:TUY196634 UEU196630:UEU196634 UOQ196630:UOQ196634 UYM196630:UYM196634 VII196630:VII196634 VSE196630:VSE196634 WCA196630:WCA196634 WLW196630:WLW196634 WVS196630:WVS196634 K262166:K262170 JG262166:JG262170 TC262166:TC262170 ACY262166:ACY262170 AMU262166:AMU262170 AWQ262166:AWQ262170 BGM262166:BGM262170 BQI262166:BQI262170 CAE262166:CAE262170 CKA262166:CKA262170 CTW262166:CTW262170 DDS262166:DDS262170 DNO262166:DNO262170 DXK262166:DXK262170 EHG262166:EHG262170 ERC262166:ERC262170 FAY262166:FAY262170 FKU262166:FKU262170 FUQ262166:FUQ262170 GEM262166:GEM262170 GOI262166:GOI262170 GYE262166:GYE262170 HIA262166:HIA262170 HRW262166:HRW262170 IBS262166:IBS262170 ILO262166:ILO262170 IVK262166:IVK262170 JFG262166:JFG262170 JPC262166:JPC262170 JYY262166:JYY262170 KIU262166:KIU262170 KSQ262166:KSQ262170 LCM262166:LCM262170 LMI262166:LMI262170 LWE262166:LWE262170 MGA262166:MGA262170 MPW262166:MPW262170 MZS262166:MZS262170 NJO262166:NJO262170 NTK262166:NTK262170 ODG262166:ODG262170 ONC262166:ONC262170 OWY262166:OWY262170 PGU262166:PGU262170 PQQ262166:PQQ262170 QAM262166:QAM262170 QKI262166:QKI262170 QUE262166:QUE262170 REA262166:REA262170 RNW262166:RNW262170 RXS262166:RXS262170 SHO262166:SHO262170 SRK262166:SRK262170 TBG262166:TBG262170 TLC262166:TLC262170 TUY262166:TUY262170 UEU262166:UEU262170 UOQ262166:UOQ262170 UYM262166:UYM262170 VII262166:VII262170 VSE262166:VSE262170 WCA262166:WCA262170 WLW262166:WLW262170 WVS262166:WVS262170 K327702:K327706 JG327702:JG327706 TC327702:TC327706 ACY327702:ACY327706 AMU327702:AMU327706 AWQ327702:AWQ327706 BGM327702:BGM327706 BQI327702:BQI327706 CAE327702:CAE327706 CKA327702:CKA327706 CTW327702:CTW327706 DDS327702:DDS327706 DNO327702:DNO327706 DXK327702:DXK327706 EHG327702:EHG327706 ERC327702:ERC327706 FAY327702:FAY327706 FKU327702:FKU327706 FUQ327702:FUQ327706 GEM327702:GEM327706 GOI327702:GOI327706 GYE327702:GYE327706 HIA327702:HIA327706 HRW327702:HRW327706 IBS327702:IBS327706 ILO327702:ILO327706 IVK327702:IVK327706 JFG327702:JFG327706 JPC327702:JPC327706 JYY327702:JYY327706 KIU327702:KIU327706 KSQ327702:KSQ327706 LCM327702:LCM327706 LMI327702:LMI327706 LWE327702:LWE327706 MGA327702:MGA327706 MPW327702:MPW327706 MZS327702:MZS327706 NJO327702:NJO327706 NTK327702:NTK327706 ODG327702:ODG327706 ONC327702:ONC327706 OWY327702:OWY327706 PGU327702:PGU327706 PQQ327702:PQQ327706 QAM327702:QAM327706 QKI327702:QKI327706 QUE327702:QUE327706 REA327702:REA327706 RNW327702:RNW327706 RXS327702:RXS327706 SHO327702:SHO327706 SRK327702:SRK327706 TBG327702:TBG327706 TLC327702:TLC327706 TUY327702:TUY327706 UEU327702:UEU327706 UOQ327702:UOQ327706 UYM327702:UYM327706 VII327702:VII327706 VSE327702:VSE327706 WCA327702:WCA327706 WLW327702:WLW327706 WVS327702:WVS327706 K393238:K393242 JG393238:JG393242 TC393238:TC393242 ACY393238:ACY393242 AMU393238:AMU393242 AWQ393238:AWQ393242 BGM393238:BGM393242 BQI393238:BQI393242 CAE393238:CAE393242 CKA393238:CKA393242 CTW393238:CTW393242 DDS393238:DDS393242 DNO393238:DNO393242 DXK393238:DXK393242 EHG393238:EHG393242 ERC393238:ERC393242 FAY393238:FAY393242 FKU393238:FKU393242 FUQ393238:FUQ393242 GEM393238:GEM393242 GOI393238:GOI393242 GYE393238:GYE393242 HIA393238:HIA393242 HRW393238:HRW393242 IBS393238:IBS393242 ILO393238:ILO393242 IVK393238:IVK393242 JFG393238:JFG393242 JPC393238:JPC393242 JYY393238:JYY393242 KIU393238:KIU393242 KSQ393238:KSQ393242 LCM393238:LCM393242 LMI393238:LMI393242 LWE393238:LWE393242 MGA393238:MGA393242 MPW393238:MPW393242 MZS393238:MZS393242 NJO393238:NJO393242 NTK393238:NTK393242 ODG393238:ODG393242 ONC393238:ONC393242 OWY393238:OWY393242 PGU393238:PGU393242 PQQ393238:PQQ393242 QAM393238:QAM393242 QKI393238:QKI393242 QUE393238:QUE393242 REA393238:REA393242 RNW393238:RNW393242 RXS393238:RXS393242 SHO393238:SHO393242 SRK393238:SRK393242 TBG393238:TBG393242 TLC393238:TLC393242 TUY393238:TUY393242 UEU393238:UEU393242 UOQ393238:UOQ393242 UYM393238:UYM393242 VII393238:VII393242 VSE393238:VSE393242 WCA393238:WCA393242 WLW393238:WLW393242 WVS393238:WVS393242 K458774:K458778 JG458774:JG458778 TC458774:TC458778 ACY458774:ACY458778 AMU458774:AMU458778 AWQ458774:AWQ458778 BGM458774:BGM458778 BQI458774:BQI458778 CAE458774:CAE458778 CKA458774:CKA458778 CTW458774:CTW458778 DDS458774:DDS458778 DNO458774:DNO458778 DXK458774:DXK458778 EHG458774:EHG458778 ERC458774:ERC458778 FAY458774:FAY458778 FKU458774:FKU458778 FUQ458774:FUQ458778 GEM458774:GEM458778 GOI458774:GOI458778 GYE458774:GYE458778 HIA458774:HIA458778 HRW458774:HRW458778 IBS458774:IBS458778 ILO458774:ILO458778 IVK458774:IVK458778 JFG458774:JFG458778 JPC458774:JPC458778 JYY458774:JYY458778 KIU458774:KIU458778 KSQ458774:KSQ458778 LCM458774:LCM458778 LMI458774:LMI458778 LWE458774:LWE458778 MGA458774:MGA458778 MPW458774:MPW458778 MZS458774:MZS458778 NJO458774:NJO458778 NTK458774:NTK458778 ODG458774:ODG458778 ONC458774:ONC458778 OWY458774:OWY458778 PGU458774:PGU458778 PQQ458774:PQQ458778 QAM458774:QAM458778 QKI458774:QKI458778 QUE458774:QUE458778 REA458774:REA458778 RNW458774:RNW458778 RXS458774:RXS458778 SHO458774:SHO458778 SRK458774:SRK458778 TBG458774:TBG458778 TLC458774:TLC458778 TUY458774:TUY458778 UEU458774:UEU458778 UOQ458774:UOQ458778 UYM458774:UYM458778 VII458774:VII458778 VSE458774:VSE458778 WCA458774:WCA458778 WLW458774:WLW458778 WVS458774:WVS458778 K524310:K524314 JG524310:JG524314 TC524310:TC524314 ACY524310:ACY524314 AMU524310:AMU524314 AWQ524310:AWQ524314 BGM524310:BGM524314 BQI524310:BQI524314 CAE524310:CAE524314 CKA524310:CKA524314 CTW524310:CTW524314 DDS524310:DDS524314 DNO524310:DNO524314 DXK524310:DXK524314 EHG524310:EHG524314 ERC524310:ERC524314 FAY524310:FAY524314 FKU524310:FKU524314 FUQ524310:FUQ524314 GEM524310:GEM524314 GOI524310:GOI524314 GYE524310:GYE524314 HIA524310:HIA524314 HRW524310:HRW524314 IBS524310:IBS524314 ILO524310:ILO524314 IVK524310:IVK524314 JFG524310:JFG524314 JPC524310:JPC524314 JYY524310:JYY524314 KIU524310:KIU524314 KSQ524310:KSQ524314 LCM524310:LCM524314 LMI524310:LMI524314 LWE524310:LWE524314 MGA524310:MGA524314 MPW524310:MPW524314 MZS524310:MZS524314 NJO524310:NJO524314 NTK524310:NTK524314 ODG524310:ODG524314 ONC524310:ONC524314 OWY524310:OWY524314 PGU524310:PGU524314 PQQ524310:PQQ524314 QAM524310:QAM524314 QKI524310:QKI524314 QUE524310:QUE524314 REA524310:REA524314 RNW524310:RNW524314 RXS524310:RXS524314 SHO524310:SHO524314 SRK524310:SRK524314 TBG524310:TBG524314 TLC524310:TLC524314 TUY524310:TUY524314 UEU524310:UEU524314 UOQ524310:UOQ524314 UYM524310:UYM524314 VII524310:VII524314 VSE524310:VSE524314 WCA524310:WCA524314 WLW524310:WLW524314 WVS524310:WVS524314 K589846:K589850 JG589846:JG589850 TC589846:TC589850 ACY589846:ACY589850 AMU589846:AMU589850 AWQ589846:AWQ589850 BGM589846:BGM589850 BQI589846:BQI589850 CAE589846:CAE589850 CKA589846:CKA589850 CTW589846:CTW589850 DDS589846:DDS589850 DNO589846:DNO589850 DXK589846:DXK589850 EHG589846:EHG589850 ERC589846:ERC589850 FAY589846:FAY589850 FKU589846:FKU589850 FUQ589846:FUQ589850 GEM589846:GEM589850 GOI589846:GOI589850 GYE589846:GYE589850 HIA589846:HIA589850 HRW589846:HRW589850 IBS589846:IBS589850 ILO589846:ILO589850 IVK589846:IVK589850 JFG589846:JFG589850 JPC589846:JPC589850 JYY589846:JYY589850 KIU589846:KIU589850 KSQ589846:KSQ589850 LCM589846:LCM589850 LMI589846:LMI589850 LWE589846:LWE589850 MGA589846:MGA589850 MPW589846:MPW589850 MZS589846:MZS589850 NJO589846:NJO589850 NTK589846:NTK589850 ODG589846:ODG589850 ONC589846:ONC589850 OWY589846:OWY589850 PGU589846:PGU589850 PQQ589846:PQQ589850 QAM589846:QAM589850 QKI589846:QKI589850 QUE589846:QUE589850 REA589846:REA589850 RNW589846:RNW589850 RXS589846:RXS589850 SHO589846:SHO589850 SRK589846:SRK589850 TBG589846:TBG589850 TLC589846:TLC589850 TUY589846:TUY589850 UEU589846:UEU589850 UOQ589846:UOQ589850 UYM589846:UYM589850 VII589846:VII589850 VSE589846:VSE589850 WCA589846:WCA589850 WLW589846:WLW589850 WVS589846:WVS589850 K655382:K655386 JG655382:JG655386 TC655382:TC655386 ACY655382:ACY655386 AMU655382:AMU655386 AWQ655382:AWQ655386 BGM655382:BGM655386 BQI655382:BQI655386 CAE655382:CAE655386 CKA655382:CKA655386 CTW655382:CTW655386 DDS655382:DDS655386 DNO655382:DNO655386 DXK655382:DXK655386 EHG655382:EHG655386 ERC655382:ERC655386 FAY655382:FAY655386 FKU655382:FKU655386 FUQ655382:FUQ655386 GEM655382:GEM655386 GOI655382:GOI655386 GYE655382:GYE655386 HIA655382:HIA655386 HRW655382:HRW655386 IBS655382:IBS655386 ILO655382:ILO655386 IVK655382:IVK655386 JFG655382:JFG655386 JPC655382:JPC655386 JYY655382:JYY655386 KIU655382:KIU655386 KSQ655382:KSQ655386 LCM655382:LCM655386 LMI655382:LMI655386 LWE655382:LWE655386 MGA655382:MGA655386 MPW655382:MPW655386 MZS655382:MZS655386 NJO655382:NJO655386 NTK655382:NTK655386 ODG655382:ODG655386 ONC655382:ONC655386 OWY655382:OWY655386 PGU655382:PGU655386 PQQ655382:PQQ655386 QAM655382:QAM655386 QKI655382:QKI655386 QUE655382:QUE655386 REA655382:REA655386 RNW655382:RNW655386 RXS655382:RXS655386 SHO655382:SHO655386 SRK655382:SRK655386 TBG655382:TBG655386 TLC655382:TLC655386 TUY655382:TUY655386 UEU655382:UEU655386 UOQ655382:UOQ655386 UYM655382:UYM655386 VII655382:VII655386 VSE655382:VSE655386 WCA655382:WCA655386 WLW655382:WLW655386 WVS655382:WVS655386 K720918:K720922 JG720918:JG720922 TC720918:TC720922 ACY720918:ACY720922 AMU720918:AMU720922 AWQ720918:AWQ720922 BGM720918:BGM720922 BQI720918:BQI720922 CAE720918:CAE720922 CKA720918:CKA720922 CTW720918:CTW720922 DDS720918:DDS720922 DNO720918:DNO720922 DXK720918:DXK720922 EHG720918:EHG720922 ERC720918:ERC720922 FAY720918:FAY720922 FKU720918:FKU720922 FUQ720918:FUQ720922 GEM720918:GEM720922 GOI720918:GOI720922 GYE720918:GYE720922 HIA720918:HIA720922 HRW720918:HRW720922 IBS720918:IBS720922 ILO720918:ILO720922 IVK720918:IVK720922 JFG720918:JFG720922 JPC720918:JPC720922 JYY720918:JYY720922 KIU720918:KIU720922 KSQ720918:KSQ720922 LCM720918:LCM720922 LMI720918:LMI720922 LWE720918:LWE720922 MGA720918:MGA720922 MPW720918:MPW720922 MZS720918:MZS720922 NJO720918:NJO720922 NTK720918:NTK720922 ODG720918:ODG720922 ONC720918:ONC720922 OWY720918:OWY720922 PGU720918:PGU720922 PQQ720918:PQQ720922 QAM720918:QAM720922 QKI720918:QKI720922 QUE720918:QUE720922 REA720918:REA720922 RNW720918:RNW720922 RXS720918:RXS720922 SHO720918:SHO720922 SRK720918:SRK720922 TBG720918:TBG720922 TLC720918:TLC720922 TUY720918:TUY720922 UEU720918:UEU720922 UOQ720918:UOQ720922 UYM720918:UYM720922 VII720918:VII720922 VSE720918:VSE720922 WCA720918:WCA720922 WLW720918:WLW720922 WVS720918:WVS720922 K786454:K786458 JG786454:JG786458 TC786454:TC786458 ACY786454:ACY786458 AMU786454:AMU786458 AWQ786454:AWQ786458 BGM786454:BGM786458 BQI786454:BQI786458 CAE786454:CAE786458 CKA786454:CKA786458 CTW786454:CTW786458 DDS786454:DDS786458 DNO786454:DNO786458 DXK786454:DXK786458 EHG786454:EHG786458 ERC786454:ERC786458 FAY786454:FAY786458 FKU786454:FKU786458 FUQ786454:FUQ786458 GEM786454:GEM786458 GOI786454:GOI786458 GYE786454:GYE786458 HIA786454:HIA786458 HRW786454:HRW786458 IBS786454:IBS786458 ILO786454:ILO786458 IVK786454:IVK786458 JFG786454:JFG786458 JPC786454:JPC786458 JYY786454:JYY786458 KIU786454:KIU786458 KSQ786454:KSQ786458 LCM786454:LCM786458 LMI786454:LMI786458 LWE786454:LWE786458 MGA786454:MGA786458 MPW786454:MPW786458 MZS786454:MZS786458 NJO786454:NJO786458 NTK786454:NTK786458 ODG786454:ODG786458 ONC786454:ONC786458 OWY786454:OWY786458 PGU786454:PGU786458 PQQ786454:PQQ786458 QAM786454:QAM786458 QKI786454:QKI786458 QUE786454:QUE786458 REA786454:REA786458 RNW786454:RNW786458 RXS786454:RXS786458 SHO786454:SHO786458 SRK786454:SRK786458 TBG786454:TBG786458 TLC786454:TLC786458 TUY786454:TUY786458 UEU786454:UEU786458 UOQ786454:UOQ786458 UYM786454:UYM786458 VII786454:VII786458 VSE786454:VSE786458 WCA786454:WCA786458 WLW786454:WLW786458 WVS786454:WVS786458 K851990:K851994 JG851990:JG851994 TC851990:TC851994 ACY851990:ACY851994 AMU851990:AMU851994 AWQ851990:AWQ851994 BGM851990:BGM851994 BQI851990:BQI851994 CAE851990:CAE851994 CKA851990:CKA851994 CTW851990:CTW851994 DDS851990:DDS851994 DNO851990:DNO851994 DXK851990:DXK851994 EHG851990:EHG851994 ERC851990:ERC851994 FAY851990:FAY851994 FKU851990:FKU851994 FUQ851990:FUQ851994 GEM851990:GEM851994 GOI851990:GOI851994 GYE851990:GYE851994 HIA851990:HIA851994 HRW851990:HRW851994 IBS851990:IBS851994 ILO851990:ILO851994 IVK851990:IVK851994 JFG851990:JFG851994 JPC851990:JPC851994 JYY851990:JYY851994 KIU851990:KIU851994 KSQ851990:KSQ851994 LCM851990:LCM851994 LMI851990:LMI851994 LWE851990:LWE851994 MGA851990:MGA851994 MPW851990:MPW851994 MZS851990:MZS851994 NJO851990:NJO851994 NTK851990:NTK851994 ODG851990:ODG851994 ONC851990:ONC851994 OWY851990:OWY851994 PGU851990:PGU851994 PQQ851990:PQQ851994 QAM851990:QAM851994 QKI851990:QKI851994 QUE851990:QUE851994 REA851990:REA851994 RNW851990:RNW851994 RXS851990:RXS851994 SHO851990:SHO851994 SRK851990:SRK851994 TBG851990:TBG851994 TLC851990:TLC851994 TUY851990:TUY851994 UEU851990:UEU851994 UOQ851990:UOQ851994 UYM851990:UYM851994 VII851990:VII851994 VSE851990:VSE851994 WCA851990:WCA851994 WLW851990:WLW851994 WVS851990:WVS851994 K917526:K917530 JG917526:JG917530 TC917526:TC917530 ACY917526:ACY917530 AMU917526:AMU917530 AWQ917526:AWQ917530 BGM917526:BGM917530 BQI917526:BQI917530 CAE917526:CAE917530 CKA917526:CKA917530 CTW917526:CTW917530 DDS917526:DDS917530 DNO917526:DNO917530 DXK917526:DXK917530 EHG917526:EHG917530 ERC917526:ERC917530 FAY917526:FAY917530 FKU917526:FKU917530 FUQ917526:FUQ917530 GEM917526:GEM917530 GOI917526:GOI917530 GYE917526:GYE917530 HIA917526:HIA917530 HRW917526:HRW917530 IBS917526:IBS917530 ILO917526:ILO917530 IVK917526:IVK917530 JFG917526:JFG917530 JPC917526:JPC917530 JYY917526:JYY917530 KIU917526:KIU917530 KSQ917526:KSQ917530 LCM917526:LCM917530 LMI917526:LMI917530 LWE917526:LWE917530 MGA917526:MGA917530 MPW917526:MPW917530 MZS917526:MZS917530 NJO917526:NJO917530 NTK917526:NTK917530 ODG917526:ODG917530 ONC917526:ONC917530 OWY917526:OWY917530 PGU917526:PGU917530 PQQ917526:PQQ917530 QAM917526:QAM917530 QKI917526:QKI917530 QUE917526:QUE917530 REA917526:REA917530 RNW917526:RNW917530 RXS917526:RXS917530 SHO917526:SHO917530 SRK917526:SRK917530 TBG917526:TBG917530 TLC917526:TLC917530 TUY917526:TUY917530 UEU917526:UEU917530 UOQ917526:UOQ917530 UYM917526:UYM917530 VII917526:VII917530 VSE917526:VSE917530 WCA917526:WCA917530 WLW917526:WLW917530 WVS917526:WVS917530 K983062:K983066 JG983062:JG983066 TC983062:TC983066 ACY983062:ACY983066 AMU983062:AMU983066 AWQ983062:AWQ983066 BGM983062:BGM983066 BQI983062:BQI983066 CAE983062:CAE983066 CKA983062:CKA983066 CTW983062:CTW983066 DDS983062:DDS983066 DNO983062:DNO983066 DXK983062:DXK983066 EHG983062:EHG983066 ERC983062:ERC983066 FAY983062:FAY983066 FKU983062:FKU983066 FUQ983062:FUQ983066 GEM983062:GEM983066 GOI983062:GOI983066 GYE983062:GYE983066 HIA983062:HIA983066 HRW983062:HRW983066 IBS983062:IBS983066 ILO983062:ILO983066 IVK983062:IVK983066 JFG983062:JFG983066 JPC983062:JPC983066 JYY983062:JYY983066 KIU983062:KIU983066 KSQ983062:KSQ983066 LCM983062:LCM983066 LMI983062:LMI983066 LWE983062:LWE983066 MGA983062:MGA983066 MPW983062:MPW983066 MZS983062:MZS983066 NJO983062:NJO983066 NTK983062:NTK983066 ODG983062:ODG983066 ONC983062:ONC983066 OWY983062:OWY983066 PGU983062:PGU983066 PQQ983062:PQQ983066 QAM983062:QAM983066 QKI983062:QKI983066 QUE983062:QUE983066 REA983062:REA983066 RNW983062:RNW983066 RXS983062:RXS983066 SHO983062:SHO983066 SRK983062:SRK983066 TBG983062:TBG983066 TLC983062:TLC983066 TUY983062:TUY983066 UEU983062:UEU983066 UOQ983062:UOQ983066 UYM983062:UYM983066 VII983062:VII983066 VSE983062:VSE983066 WCA983062:WCA983066 WLW983062:WLW983066 WVS983062:WVS983066 K65566:K65570 JG65566:JG65570 TC65566:TC65570 ACY65566:ACY65570 AMU65566:AMU65570 AWQ65566:AWQ65570 BGM65566:BGM65570 BQI65566:BQI65570 CAE65566:CAE65570 CKA65566:CKA65570 CTW65566:CTW65570 DDS65566:DDS65570 DNO65566:DNO65570 DXK65566:DXK65570 EHG65566:EHG65570 ERC65566:ERC65570 FAY65566:FAY65570 FKU65566:FKU65570 FUQ65566:FUQ65570 GEM65566:GEM65570 GOI65566:GOI65570 GYE65566:GYE65570 HIA65566:HIA65570 HRW65566:HRW65570 IBS65566:IBS65570 ILO65566:ILO65570 IVK65566:IVK65570 JFG65566:JFG65570 JPC65566:JPC65570 JYY65566:JYY65570 KIU65566:KIU65570 KSQ65566:KSQ65570 LCM65566:LCM65570 LMI65566:LMI65570 LWE65566:LWE65570 MGA65566:MGA65570 MPW65566:MPW65570 MZS65566:MZS65570 NJO65566:NJO65570 NTK65566:NTK65570 ODG65566:ODG65570 ONC65566:ONC65570 OWY65566:OWY65570 PGU65566:PGU65570 PQQ65566:PQQ65570 QAM65566:QAM65570 QKI65566:QKI65570 QUE65566:QUE65570 REA65566:REA65570 RNW65566:RNW65570 RXS65566:RXS65570 SHO65566:SHO65570 SRK65566:SRK65570 TBG65566:TBG65570 TLC65566:TLC65570 TUY65566:TUY65570 UEU65566:UEU65570 UOQ65566:UOQ65570 UYM65566:UYM65570 VII65566:VII65570 VSE65566:VSE65570 WCA65566:WCA65570 WLW65566:WLW65570 WVS65566:WVS65570 K131102:K131106 JG131102:JG131106 TC131102:TC131106 ACY131102:ACY131106 AMU131102:AMU131106 AWQ131102:AWQ131106 BGM131102:BGM131106 BQI131102:BQI131106 CAE131102:CAE131106 CKA131102:CKA131106 CTW131102:CTW131106 DDS131102:DDS131106 DNO131102:DNO131106 DXK131102:DXK131106 EHG131102:EHG131106 ERC131102:ERC131106 FAY131102:FAY131106 FKU131102:FKU131106 FUQ131102:FUQ131106 GEM131102:GEM131106 GOI131102:GOI131106 GYE131102:GYE131106 HIA131102:HIA131106 HRW131102:HRW131106 IBS131102:IBS131106 ILO131102:ILO131106 IVK131102:IVK131106 JFG131102:JFG131106 JPC131102:JPC131106 JYY131102:JYY131106 KIU131102:KIU131106 KSQ131102:KSQ131106 LCM131102:LCM131106 LMI131102:LMI131106 LWE131102:LWE131106 MGA131102:MGA131106 MPW131102:MPW131106 MZS131102:MZS131106 NJO131102:NJO131106 NTK131102:NTK131106 ODG131102:ODG131106 ONC131102:ONC131106 OWY131102:OWY131106 PGU131102:PGU131106 PQQ131102:PQQ131106 QAM131102:QAM131106 QKI131102:QKI131106 QUE131102:QUE131106 REA131102:REA131106 RNW131102:RNW131106 RXS131102:RXS131106 SHO131102:SHO131106 SRK131102:SRK131106 TBG131102:TBG131106 TLC131102:TLC131106 TUY131102:TUY131106 UEU131102:UEU131106 UOQ131102:UOQ131106 UYM131102:UYM131106 VII131102:VII131106 VSE131102:VSE131106 WCA131102:WCA131106 WLW131102:WLW131106 WVS131102:WVS131106 K196638:K196642 JG196638:JG196642 TC196638:TC196642 ACY196638:ACY196642 AMU196638:AMU196642 AWQ196638:AWQ196642 BGM196638:BGM196642 BQI196638:BQI196642 CAE196638:CAE196642 CKA196638:CKA196642 CTW196638:CTW196642 DDS196638:DDS196642 DNO196638:DNO196642 DXK196638:DXK196642 EHG196638:EHG196642 ERC196638:ERC196642 FAY196638:FAY196642 FKU196638:FKU196642 FUQ196638:FUQ196642 GEM196638:GEM196642 GOI196638:GOI196642 GYE196638:GYE196642 HIA196638:HIA196642 HRW196638:HRW196642 IBS196638:IBS196642 ILO196638:ILO196642 IVK196638:IVK196642 JFG196638:JFG196642 JPC196638:JPC196642 JYY196638:JYY196642 KIU196638:KIU196642 KSQ196638:KSQ196642 LCM196638:LCM196642 LMI196638:LMI196642 LWE196638:LWE196642 MGA196638:MGA196642 MPW196638:MPW196642 MZS196638:MZS196642 NJO196638:NJO196642 NTK196638:NTK196642 ODG196638:ODG196642 ONC196638:ONC196642 OWY196638:OWY196642 PGU196638:PGU196642 PQQ196638:PQQ196642 QAM196638:QAM196642 QKI196638:QKI196642 QUE196638:QUE196642 REA196638:REA196642 RNW196638:RNW196642 RXS196638:RXS196642 SHO196638:SHO196642 SRK196638:SRK196642 TBG196638:TBG196642 TLC196638:TLC196642 TUY196638:TUY196642 UEU196638:UEU196642 UOQ196638:UOQ196642 UYM196638:UYM196642 VII196638:VII196642 VSE196638:VSE196642 WCA196638:WCA196642 WLW196638:WLW196642 WVS196638:WVS196642 K262174:K262178 JG262174:JG262178 TC262174:TC262178 ACY262174:ACY262178 AMU262174:AMU262178 AWQ262174:AWQ262178 BGM262174:BGM262178 BQI262174:BQI262178 CAE262174:CAE262178 CKA262174:CKA262178 CTW262174:CTW262178 DDS262174:DDS262178 DNO262174:DNO262178 DXK262174:DXK262178 EHG262174:EHG262178 ERC262174:ERC262178 FAY262174:FAY262178 FKU262174:FKU262178 FUQ262174:FUQ262178 GEM262174:GEM262178 GOI262174:GOI262178 GYE262174:GYE262178 HIA262174:HIA262178 HRW262174:HRW262178 IBS262174:IBS262178 ILO262174:ILO262178 IVK262174:IVK262178 JFG262174:JFG262178 JPC262174:JPC262178 JYY262174:JYY262178 KIU262174:KIU262178 KSQ262174:KSQ262178 LCM262174:LCM262178 LMI262174:LMI262178 LWE262174:LWE262178 MGA262174:MGA262178 MPW262174:MPW262178 MZS262174:MZS262178 NJO262174:NJO262178 NTK262174:NTK262178 ODG262174:ODG262178 ONC262174:ONC262178 OWY262174:OWY262178 PGU262174:PGU262178 PQQ262174:PQQ262178 QAM262174:QAM262178 QKI262174:QKI262178 QUE262174:QUE262178 REA262174:REA262178 RNW262174:RNW262178 RXS262174:RXS262178 SHO262174:SHO262178 SRK262174:SRK262178 TBG262174:TBG262178 TLC262174:TLC262178 TUY262174:TUY262178 UEU262174:UEU262178 UOQ262174:UOQ262178 UYM262174:UYM262178 VII262174:VII262178 VSE262174:VSE262178 WCA262174:WCA262178 WLW262174:WLW262178 WVS262174:WVS262178 K327710:K327714 JG327710:JG327714 TC327710:TC327714 ACY327710:ACY327714 AMU327710:AMU327714 AWQ327710:AWQ327714 BGM327710:BGM327714 BQI327710:BQI327714 CAE327710:CAE327714 CKA327710:CKA327714 CTW327710:CTW327714 DDS327710:DDS327714 DNO327710:DNO327714 DXK327710:DXK327714 EHG327710:EHG327714 ERC327710:ERC327714 FAY327710:FAY327714 FKU327710:FKU327714 FUQ327710:FUQ327714 GEM327710:GEM327714 GOI327710:GOI327714 GYE327710:GYE327714 HIA327710:HIA327714 HRW327710:HRW327714 IBS327710:IBS327714 ILO327710:ILO327714 IVK327710:IVK327714 JFG327710:JFG327714 JPC327710:JPC327714 JYY327710:JYY327714 KIU327710:KIU327714 KSQ327710:KSQ327714 LCM327710:LCM327714 LMI327710:LMI327714 LWE327710:LWE327714 MGA327710:MGA327714 MPW327710:MPW327714 MZS327710:MZS327714 NJO327710:NJO327714 NTK327710:NTK327714 ODG327710:ODG327714 ONC327710:ONC327714 OWY327710:OWY327714 PGU327710:PGU327714 PQQ327710:PQQ327714 QAM327710:QAM327714 QKI327710:QKI327714 QUE327710:QUE327714 REA327710:REA327714 RNW327710:RNW327714 RXS327710:RXS327714 SHO327710:SHO327714 SRK327710:SRK327714 TBG327710:TBG327714 TLC327710:TLC327714 TUY327710:TUY327714 UEU327710:UEU327714 UOQ327710:UOQ327714 UYM327710:UYM327714 VII327710:VII327714 VSE327710:VSE327714 WCA327710:WCA327714 WLW327710:WLW327714 WVS327710:WVS327714 K393246:K393250 JG393246:JG393250 TC393246:TC393250 ACY393246:ACY393250 AMU393246:AMU393250 AWQ393246:AWQ393250 BGM393246:BGM393250 BQI393246:BQI393250 CAE393246:CAE393250 CKA393246:CKA393250 CTW393246:CTW393250 DDS393246:DDS393250 DNO393246:DNO393250 DXK393246:DXK393250 EHG393246:EHG393250 ERC393246:ERC393250 FAY393246:FAY393250 FKU393246:FKU393250 FUQ393246:FUQ393250 GEM393246:GEM393250 GOI393246:GOI393250 GYE393246:GYE393250 HIA393246:HIA393250 HRW393246:HRW393250 IBS393246:IBS393250 ILO393246:ILO393250 IVK393246:IVK393250 JFG393246:JFG393250 JPC393246:JPC393250 JYY393246:JYY393250 KIU393246:KIU393250 KSQ393246:KSQ393250 LCM393246:LCM393250 LMI393246:LMI393250 LWE393246:LWE393250 MGA393246:MGA393250 MPW393246:MPW393250 MZS393246:MZS393250 NJO393246:NJO393250 NTK393246:NTK393250 ODG393246:ODG393250 ONC393246:ONC393250 OWY393246:OWY393250 PGU393246:PGU393250 PQQ393246:PQQ393250 QAM393246:QAM393250 QKI393246:QKI393250 QUE393246:QUE393250 REA393246:REA393250 RNW393246:RNW393250 RXS393246:RXS393250 SHO393246:SHO393250 SRK393246:SRK393250 TBG393246:TBG393250 TLC393246:TLC393250 TUY393246:TUY393250 UEU393246:UEU393250 UOQ393246:UOQ393250 UYM393246:UYM393250 VII393246:VII393250 VSE393246:VSE393250 WCA393246:WCA393250 WLW393246:WLW393250 WVS393246:WVS393250 K458782:K458786 JG458782:JG458786 TC458782:TC458786 ACY458782:ACY458786 AMU458782:AMU458786 AWQ458782:AWQ458786 BGM458782:BGM458786 BQI458782:BQI458786 CAE458782:CAE458786 CKA458782:CKA458786 CTW458782:CTW458786 DDS458782:DDS458786 DNO458782:DNO458786 DXK458782:DXK458786 EHG458782:EHG458786 ERC458782:ERC458786 FAY458782:FAY458786 FKU458782:FKU458786 FUQ458782:FUQ458786 GEM458782:GEM458786 GOI458782:GOI458786 GYE458782:GYE458786 HIA458782:HIA458786 HRW458782:HRW458786 IBS458782:IBS458786 ILO458782:ILO458786 IVK458782:IVK458786 JFG458782:JFG458786 JPC458782:JPC458786 JYY458782:JYY458786 KIU458782:KIU458786 KSQ458782:KSQ458786 LCM458782:LCM458786 LMI458782:LMI458786 LWE458782:LWE458786 MGA458782:MGA458786 MPW458782:MPW458786 MZS458782:MZS458786 NJO458782:NJO458786 NTK458782:NTK458786 ODG458782:ODG458786 ONC458782:ONC458786 OWY458782:OWY458786 PGU458782:PGU458786 PQQ458782:PQQ458786 QAM458782:QAM458786 QKI458782:QKI458786 QUE458782:QUE458786 REA458782:REA458786 RNW458782:RNW458786 RXS458782:RXS458786 SHO458782:SHO458786 SRK458782:SRK458786 TBG458782:TBG458786 TLC458782:TLC458786 TUY458782:TUY458786 UEU458782:UEU458786 UOQ458782:UOQ458786 UYM458782:UYM458786 VII458782:VII458786 VSE458782:VSE458786 WCA458782:WCA458786 WLW458782:WLW458786 WVS458782:WVS458786 K524318:K524322 JG524318:JG524322 TC524318:TC524322 ACY524318:ACY524322 AMU524318:AMU524322 AWQ524318:AWQ524322 BGM524318:BGM524322 BQI524318:BQI524322 CAE524318:CAE524322 CKA524318:CKA524322 CTW524318:CTW524322 DDS524318:DDS524322 DNO524318:DNO524322 DXK524318:DXK524322 EHG524318:EHG524322 ERC524318:ERC524322 FAY524318:FAY524322 FKU524318:FKU524322 FUQ524318:FUQ524322 GEM524318:GEM524322 GOI524318:GOI524322 GYE524318:GYE524322 HIA524318:HIA524322 HRW524318:HRW524322 IBS524318:IBS524322 ILO524318:ILO524322 IVK524318:IVK524322 JFG524318:JFG524322 JPC524318:JPC524322 JYY524318:JYY524322 KIU524318:KIU524322 KSQ524318:KSQ524322 LCM524318:LCM524322 LMI524318:LMI524322 LWE524318:LWE524322 MGA524318:MGA524322 MPW524318:MPW524322 MZS524318:MZS524322 NJO524318:NJO524322 NTK524318:NTK524322 ODG524318:ODG524322 ONC524318:ONC524322 OWY524318:OWY524322 PGU524318:PGU524322 PQQ524318:PQQ524322 QAM524318:QAM524322 QKI524318:QKI524322 QUE524318:QUE524322 REA524318:REA524322 RNW524318:RNW524322 RXS524318:RXS524322 SHO524318:SHO524322 SRK524318:SRK524322 TBG524318:TBG524322 TLC524318:TLC524322 TUY524318:TUY524322 UEU524318:UEU524322 UOQ524318:UOQ524322 UYM524318:UYM524322 VII524318:VII524322 VSE524318:VSE524322 WCA524318:WCA524322 WLW524318:WLW524322 WVS524318:WVS524322 K589854:K589858 JG589854:JG589858 TC589854:TC589858 ACY589854:ACY589858 AMU589854:AMU589858 AWQ589854:AWQ589858 BGM589854:BGM589858 BQI589854:BQI589858 CAE589854:CAE589858 CKA589854:CKA589858 CTW589854:CTW589858 DDS589854:DDS589858 DNO589854:DNO589858 DXK589854:DXK589858 EHG589854:EHG589858 ERC589854:ERC589858 FAY589854:FAY589858 FKU589854:FKU589858 FUQ589854:FUQ589858 GEM589854:GEM589858 GOI589854:GOI589858 GYE589854:GYE589858 HIA589854:HIA589858 HRW589854:HRW589858 IBS589854:IBS589858 ILO589854:ILO589858 IVK589854:IVK589858 JFG589854:JFG589858 JPC589854:JPC589858 JYY589854:JYY589858 KIU589854:KIU589858 KSQ589854:KSQ589858 LCM589854:LCM589858 LMI589854:LMI589858 LWE589854:LWE589858 MGA589854:MGA589858 MPW589854:MPW589858 MZS589854:MZS589858 NJO589854:NJO589858 NTK589854:NTK589858 ODG589854:ODG589858 ONC589854:ONC589858 OWY589854:OWY589858 PGU589854:PGU589858 PQQ589854:PQQ589858 QAM589854:QAM589858 QKI589854:QKI589858 QUE589854:QUE589858 REA589854:REA589858 RNW589854:RNW589858 RXS589854:RXS589858 SHO589854:SHO589858 SRK589854:SRK589858 TBG589854:TBG589858 TLC589854:TLC589858 TUY589854:TUY589858 UEU589854:UEU589858 UOQ589854:UOQ589858 UYM589854:UYM589858 VII589854:VII589858 VSE589854:VSE589858 WCA589854:WCA589858 WLW589854:WLW589858 WVS589854:WVS589858 K655390:K655394 JG655390:JG655394 TC655390:TC655394 ACY655390:ACY655394 AMU655390:AMU655394 AWQ655390:AWQ655394 BGM655390:BGM655394 BQI655390:BQI655394 CAE655390:CAE655394 CKA655390:CKA655394 CTW655390:CTW655394 DDS655390:DDS655394 DNO655390:DNO655394 DXK655390:DXK655394 EHG655390:EHG655394 ERC655390:ERC655394 FAY655390:FAY655394 FKU655390:FKU655394 FUQ655390:FUQ655394 GEM655390:GEM655394 GOI655390:GOI655394 GYE655390:GYE655394 HIA655390:HIA655394 HRW655390:HRW655394 IBS655390:IBS655394 ILO655390:ILO655394 IVK655390:IVK655394 JFG655390:JFG655394 JPC655390:JPC655394 JYY655390:JYY655394 KIU655390:KIU655394 KSQ655390:KSQ655394 LCM655390:LCM655394 LMI655390:LMI655394 LWE655390:LWE655394 MGA655390:MGA655394 MPW655390:MPW655394 MZS655390:MZS655394 NJO655390:NJO655394 NTK655390:NTK655394 ODG655390:ODG655394 ONC655390:ONC655394 OWY655390:OWY655394 PGU655390:PGU655394 PQQ655390:PQQ655394 QAM655390:QAM655394 QKI655390:QKI655394 QUE655390:QUE655394 REA655390:REA655394 RNW655390:RNW655394 RXS655390:RXS655394 SHO655390:SHO655394 SRK655390:SRK655394 TBG655390:TBG655394 TLC655390:TLC655394 TUY655390:TUY655394 UEU655390:UEU655394 UOQ655390:UOQ655394 UYM655390:UYM655394 VII655390:VII655394 VSE655390:VSE655394 WCA655390:WCA655394 WLW655390:WLW655394 WVS655390:WVS655394 K720926:K720930 JG720926:JG720930 TC720926:TC720930 ACY720926:ACY720930 AMU720926:AMU720930 AWQ720926:AWQ720930 BGM720926:BGM720930 BQI720926:BQI720930 CAE720926:CAE720930 CKA720926:CKA720930 CTW720926:CTW720930 DDS720926:DDS720930 DNO720926:DNO720930 DXK720926:DXK720930 EHG720926:EHG720930 ERC720926:ERC720930 FAY720926:FAY720930 FKU720926:FKU720930 FUQ720926:FUQ720930 GEM720926:GEM720930 GOI720926:GOI720930 GYE720926:GYE720930 HIA720926:HIA720930 HRW720926:HRW720930 IBS720926:IBS720930 ILO720926:ILO720930 IVK720926:IVK720930 JFG720926:JFG720930 JPC720926:JPC720930 JYY720926:JYY720930 KIU720926:KIU720930 KSQ720926:KSQ720930 LCM720926:LCM720930 LMI720926:LMI720930 LWE720926:LWE720930 MGA720926:MGA720930 MPW720926:MPW720930 MZS720926:MZS720930 NJO720926:NJO720930 NTK720926:NTK720930 ODG720926:ODG720930 ONC720926:ONC720930 OWY720926:OWY720930 PGU720926:PGU720930 PQQ720926:PQQ720930 QAM720926:QAM720930 QKI720926:QKI720930 QUE720926:QUE720930 REA720926:REA720930 RNW720926:RNW720930 RXS720926:RXS720930 SHO720926:SHO720930 SRK720926:SRK720930 TBG720926:TBG720930 TLC720926:TLC720930 TUY720926:TUY720930 UEU720926:UEU720930 UOQ720926:UOQ720930 UYM720926:UYM720930 VII720926:VII720930 VSE720926:VSE720930 WCA720926:WCA720930 WLW720926:WLW720930 WVS720926:WVS720930 K786462:K786466 JG786462:JG786466 TC786462:TC786466 ACY786462:ACY786466 AMU786462:AMU786466 AWQ786462:AWQ786466 BGM786462:BGM786466 BQI786462:BQI786466 CAE786462:CAE786466 CKA786462:CKA786466 CTW786462:CTW786466 DDS786462:DDS786466 DNO786462:DNO786466 DXK786462:DXK786466 EHG786462:EHG786466 ERC786462:ERC786466 FAY786462:FAY786466 FKU786462:FKU786466 FUQ786462:FUQ786466 GEM786462:GEM786466 GOI786462:GOI786466 GYE786462:GYE786466 HIA786462:HIA786466 HRW786462:HRW786466 IBS786462:IBS786466 ILO786462:ILO786466 IVK786462:IVK786466 JFG786462:JFG786466 JPC786462:JPC786466 JYY786462:JYY786466 KIU786462:KIU786466 KSQ786462:KSQ786466 LCM786462:LCM786466 LMI786462:LMI786466 LWE786462:LWE786466 MGA786462:MGA786466 MPW786462:MPW786466 MZS786462:MZS786466 NJO786462:NJO786466 NTK786462:NTK786466 ODG786462:ODG786466 ONC786462:ONC786466 OWY786462:OWY786466 PGU786462:PGU786466 PQQ786462:PQQ786466 QAM786462:QAM786466 QKI786462:QKI786466 QUE786462:QUE786466 REA786462:REA786466 RNW786462:RNW786466 RXS786462:RXS786466 SHO786462:SHO786466 SRK786462:SRK786466 TBG786462:TBG786466 TLC786462:TLC786466 TUY786462:TUY786466 UEU786462:UEU786466 UOQ786462:UOQ786466 UYM786462:UYM786466 VII786462:VII786466 VSE786462:VSE786466 WCA786462:WCA786466 WLW786462:WLW786466 WVS786462:WVS786466 K851998:K852002 JG851998:JG852002 TC851998:TC852002 ACY851998:ACY852002 AMU851998:AMU852002 AWQ851998:AWQ852002 BGM851998:BGM852002 BQI851998:BQI852002 CAE851998:CAE852002 CKA851998:CKA852002 CTW851998:CTW852002 DDS851998:DDS852002 DNO851998:DNO852002 DXK851998:DXK852002 EHG851998:EHG852002 ERC851998:ERC852002 FAY851998:FAY852002 FKU851998:FKU852002 FUQ851998:FUQ852002 GEM851998:GEM852002 GOI851998:GOI852002 GYE851998:GYE852002 HIA851998:HIA852002 HRW851998:HRW852002 IBS851998:IBS852002 ILO851998:ILO852002 IVK851998:IVK852002 JFG851998:JFG852002 JPC851998:JPC852002 JYY851998:JYY852002 KIU851998:KIU852002 KSQ851998:KSQ852002 LCM851998:LCM852002 LMI851998:LMI852002 LWE851998:LWE852002 MGA851998:MGA852002 MPW851998:MPW852002 MZS851998:MZS852002 NJO851998:NJO852002 NTK851998:NTK852002 ODG851998:ODG852002 ONC851998:ONC852002 OWY851998:OWY852002 PGU851998:PGU852002 PQQ851998:PQQ852002 QAM851998:QAM852002 QKI851998:QKI852002 QUE851998:QUE852002 REA851998:REA852002 RNW851998:RNW852002 RXS851998:RXS852002 SHO851998:SHO852002 SRK851998:SRK852002 TBG851998:TBG852002 TLC851998:TLC852002 TUY851998:TUY852002 UEU851998:UEU852002 UOQ851998:UOQ852002 UYM851998:UYM852002 VII851998:VII852002 VSE851998:VSE852002 WCA851998:WCA852002 WLW851998:WLW852002 WVS851998:WVS852002 K917534:K917538 JG917534:JG917538 TC917534:TC917538 ACY917534:ACY917538 AMU917534:AMU917538 AWQ917534:AWQ917538 BGM917534:BGM917538 BQI917534:BQI917538 CAE917534:CAE917538 CKA917534:CKA917538 CTW917534:CTW917538 DDS917534:DDS917538 DNO917534:DNO917538 DXK917534:DXK917538 EHG917534:EHG917538 ERC917534:ERC917538 FAY917534:FAY917538 FKU917534:FKU917538 FUQ917534:FUQ917538 GEM917534:GEM917538 GOI917534:GOI917538 GYE917534:GYE917538 HIA917534:HIA917538 HRW917534:HRW917538 IBS917534:IBS917538 ILO917534:ILO917538 IVK917534:IVK917538 JFG917534:JFG917538 JPC917534:JPC917538 JYY917534:JYY917538 KIU917534:KIU917538 KSQ917534:KSQ917538 LCM917534:LCM917538 LMI917534:LMI917538 LWE917534:LWE917538 MGA917534:MGA917538 MPW917534:MPW917538 MZS917534:MZS917538 NJO917534:NJO917538 NTK917534:NTK917538 ODG917534:ODG917538 ONC917534:ONC917538 OWY917534:OWY917538 PGU917534:PGU917538 PQQ917534:PQQ917538 QAM917534:QAM917538 QKI917534:QKI917538 QUE917534:QUE917538 REA917534:REA917538 RNW917534:RNW917538 RXS917534:RXS917538 SHO917534:SHO917538 SRK917534:SRK917538 TBG917534:TBG917538 TLC917534:TLC917538 TUY917534:TUY917538 UEU917534:UEU917538 UOQ917534:UOQ917538 UYM917534:UYM917538 VII917534:VII917538 VSE917534:VSE917538 WCA917534:WCA917538 WLW917534:WLW917538 WVS917534:WVS917538 K983070:K983074 JG983070:JG983074 TC983070:TC983074 ACY983070:ACY983074 AMU983070:AMU983074 AWQ983070:AWQ983074 BGM983070:BGM983074 BQI983070:BQI983074 CAE983070:CAE983074 CKA983070:CKA983074 CTW983070:CTW983074 DDS983070:DDS983074 DNO983070:DNO983074 DXK983070:DXK983074 EHG983070:EHG983074 ERC983070:ERC983074 FAY983070:FAY983074 FKU983070:FKU983074 FUQ983070:FUQ983074 GEM983070:GEM983074 GOI983070:GOI983074 GYE983070:GYE983074 HIA983070:HIA983074 HRW983070:HRW983074 IBS983070:IBS983074 ILO983070:ILO983074 IVK983070:IVK983074 JFG983070:JFG983074 JPC983070:JPC983074 JYY983070:JYY983074 KIU983070:KIU983074 KSQ983070:KSQ983074 LCM983070:LCM983074 LMI983070:LMI983074 LWE983070:LWE983074 MGA983070:MGA983074 MPW983070:MPW983074 MZS983070:MZS983074 NJO983070:NJO983074 NTK983070:NTK983074 ODG983070:ODG983074 ONC983070:ONC983074 OWY983070:OWY983074 PGU983070:PGU983074 PQQ983070:PQQ983074 QAM983070:QAM983074 QKI983070:QKI983074 QUE983070:QUE983074 REA983070:REA983074 RNW983070:RNW983074 RXS983070:RXS983074 SHO983070:SHO983074 SRK983070:SRK983074 TBG983070:TBG983074 TLC983070:TLC983074 TUY983070:TUY983074 UEU983070:UEU983074 UOQ983070:UOQ983074 UYM983070:UYM983074 VII983070:VII983074 VSE983070:VSE983074 WCA983070:WCA983074 WLW983070:WLW983074 WVS983070:WVS983074 WVS21:WVS25 JG13:JG17 TC13:TC17 ACY13:ACY17 AMU13:AMU17 AWQ13:AWQ17 BGM13:BGM17 BQI13:BQI17 CAE13:CAE17 CKA13:CKA17 CTW13:CTW17 DDS13:DDS17 DNO13:DNO17 DXK13:DXK17 EHG13:EHG17 ERC13:ERC17 FAY13:FAY17 FKU13:FKU17 FUQ13:FUQ17 GEM13:GEM17 GOI13:GOI17 GYE13:GYE17 HIA13:HIA17 HRW13:HRW17 IBS13:IBS17 ILO13:ILO17 IVK13:IVK17 JFG13:JFG17 JPC13:JPC17 JYY13:JYY17 KIU13:KIU17 KSQ13:KSQ17 LCM13:LCM17 LMI13:LMI17 LWE13:LWE17 MGA13:MGA17 MPW13:MPW17 MZS13:MZS17 NJO13:NJO17 NTK13:NTK17 ODG13:ODG17 ONC13:ONC17 OWY13:OWY17 PGU13:PGU17 PQQ13:PQQ17 QAM13:QAM17 QKI13:QKI17 QUE13:QUE17 REA13:REA17 RNW13:RNW17 RXS13:RXS17 SHO13:SHO17 SRK13:SRK17 TBG13:TBG17 TLC13:TLC17 TUY13:TUY17 UEU13:UEU17 UOQ13:UOQ17 UYM13:UYM17 VII13:VII17 VSE13:VSE17 WCA13:WCA17 WLW13:WLW17 WVS13:WVS17 WLW21:WLW25 JG21:JG25 TC21:TC25 ACY21:ACY25 AMU21:AMU25 AWQ21:AWQ25 BGM21:BGM25 BQI21:BQI25 CAE21:CAE25 CKA21:CKA25 CTW21:CTW25 DDS21:DDS25 DNO21:DNO25 DXK21:DXK25 EHG21:EHG25 ERC21:ERC25 FAY21:FAY25 FKU21:FKU25 FUQ21:FUQ25 GEM21:GEM25 GOI21:GOI25 GYE21:GYE25 HIA21:HIA25 HRW21:HRW25 IBS21:IBS25 ILO21:ILO25 IVK21:IVK25 JFG21:JFG25 JPC21:JPC25 JYY21:JYY25 KIU21:KIU25 KSQ21:KSQ25 LCM21:LCM25 LMI21:LMI25 LWE21:LWE25 MGA21:MGA25 MPW21:MPW25 MZS21:MZS25 NJO21:NJO25 NTK21:NTK25 ODG21:ODG25 ONC21:ONC25 OWY21:OWY25 PGU21:PGU25 PQQ21:PQQ25 QAM21:QAM25 QKI21:QKI25 QUE21:QUE25 REA21:REA25 RNW21:RNW25 RXS21:RXS25 SHO21:SHO25 SRK21:SRK25 TBG21:TBG25 TLC21:TLC25 TUY21:TUY25 UEU21:UEU25 UOQ21:UOQ25 UYM21:UYM25 VII21:VII25 VSE21:VSE25 WCA21:WCA25">
      <formula1>"SIR, H&amp;S"</formula1>
    </dataValidation>
    <dataValidation type="list" allowBlank="1" showInputMessage="1" showErrorMessage="1" sqref="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WVL13:WVL17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formula1>"VSH, UVSH, VWF, FF, Central, WS, Oven"</formula1>
    </dataValidation>
    <dataValidation type="list" allowBlank="1" showInputMessage="1" showErrorMessage="1" sqref="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WVM13:WVM17 JA13:JA17 SW13:SW17 ACS13:ACS17 AMO13:AMO17 AWK13:AWK17 BGG13:BGG17 BQC13:BQC17 BZY13:BZY17 CJU13:CJU17 CTQ13:CTQ17 DDM13:DDM17 DNI13:DNI17 DXE13:DXE17 EHA13:EHA17 EQW13:EQW17 FAS13:FAS17 FKO13:FKO17 FUK13:FUK17 GEG13:GEG17 GOC13:GOC17 GXY13:GXY17 HHU13:HHU17 HRQ13:HRQ17 IBM13:IBM17 ILI13:ILI17 IVE13:IVE17 JFA13:JFA17 JOW13:JOW17 JYS13:JYS17 KIO13:KIO17 KSK13:KSK17 LCG13:LCG17 LMC13:LMC17 LVY13:LVY17 MFU13:MFU17 MPQ13:MPQ17 MZM13:MZM17 NJI13:NJI17 NTE13:NTE17 ODA13:ODA17 OMW13:OMW17 OWS13:OWS17 PGO13:PGO17 PQK13:PQK17 QAG13:QAG17 QKC13:QKC17 QTY13:QTY17 RDU13:RDU17 RNQ13:RNQ17 RXM13:RXM17 SHI13:SHI17 SRE13:SRE17 TBA13:TBA17 TKW13:TKW17 TUS13:TUS17 UEO13:UEO17 UOK13:UOK17 UYG13:UYG17 VIC13:VIC17 VRY13:VRY17 WBU13:WBU17 WLQ13:WLQ17">
      <formula1>"Electric, Gas, Propane, Wood, Other"</formula1>
    </dataValidation>
    <dataValidation type="list" allowBlank="1" showInputMessage="1" showErrorMessage="1" sqref="E65566:E65570 JA65566:JA65570 SW65566:SW65570 ACS65566:ACS65570 AMO65566:AMO65570 AWK65566:AWK65570 BGG65566:BGG65570 BQC65566:BQC65570 BZY65566:BZY65570 CJU65566:CJU65570 CTQ65566:CTQ65570 DDM65566:DDM65570 DNI65566:DNI65570 DXE65566:DXE65570 EHA65566:EHA65570 EQW65566:EQW65570 FAS65566:FAS65570 FKO65566:FKO65570 FUK65566:FUK65570 GEG65566:GEG65570 GOC65566:GOC65570 GXY65566:GXY65570 HHU65566:HHU65570 HRQ65566:HRQ65570 IBM65566:IBM65570 ILI65566:ILI65570 IVE65566:IVE65570 JFA65566:JFA65570 JOW65566:JOW65570 JYS65566:JYS65570 KIO65566:KIO65570 KSK65566:KSK65570 LCG65566:LCG65570 LMC65566:LMC65570 LVY65566:LVY65570 MFU65566:MFU65570 MPQ65566:MPQ65570 MZM65566:MZM65570 NJI65566:NJI65570 NTE65566:NTE65570 ODA65566:ODA65570 OMW65566:OMW65570 OWS65566:OWS65570 PGO65566:PGO65570 PQK65566:PQK65570 QAG65566:QAG65570 QKC65566:QKC65570 QTY65566:QTY65570 RDU65566:RDU65570 RNQ65566:RNQ65570 RXM65566:RXM65570 SHI65566:SHI65570 SRE65566:SRE65570 TBA65566:TBA65570 TKW65566:TKW65570 TUS65566:TUS65570 UEO65566:UEO65570 UOK65566:UOK65570 UYG65566:UYG65570 VIC65566:VIC65570 VRY65566:VRY65570 WBU65566:WBU65570 WLQ65566:WLQ65570 WVM65566:WVM65570 E131102:E131106 JA131102:JA131106 SW131102:SW131106 ACS131102:ACS131106 AMO131102:AMO131106 AWK131102:AWK131106 BGG131102:BGG131106 BQC131102:BQC131106 BZY131102:BZY131106 CJU131102:CJU131106 CTQ131102:CTQ131106 DDM131102:DDM131106 DNI131102:DNI131106 DXE131102:DXE131106 EHA131102:EHA131106 EQW131102:EQW131106 FAS131102:FAS131106 FKO131102:FKO131106 FUK131102:FUK131106 GEG131102:GEG131106 GOC131102:GOC131106 GXY131102:GXY131106 HHU131102:HHU131106 HRQ131102:HRQ131106 IBM131102:IBM131106 ILI131102:ILI131106 IVE131102:IVE131106 JFA131102:JFA131106 JOW131102:JOW131106 JYS131102:JYS131106 KIO131102:KIO131106 KSK131102:KSK131106 LCG131102:LCG131106 LMC131102:LMC131106 LVY131102:LVY131106 MFU131102:MFU131106 MPQ131102:MPQ131106 MZM131102:MZM131106 NJI131102:NJI131106 NTE131102:NTE131106 ODA131102:ODA131106 OMW131102:OMW131106 OWS131102:OWS131106 PGO131102:PGO131106 PQK131102:PQK131106 QAG131102:QAG131106 QKC131102:QKC131106 QTY131102:QTY131106 RDU131102:RDU131106 RNQ131102:RNQ131106 RXM131102:RXM131106 SHI131102:SHI131106 SRE131102:SRE131106 TBA131102:TBA131106 TKW131102:TKW131106 TUS131102:TUS131106 UEO131102:UEO131106 UOK131102:UOK131106 UYG131102:UYG131106 VIC131102:VIC131106 VRY131102:VRY131106 WBU131102:WBU131106 WLQ131102:WLQ131106 WVM131102:WVM131106 E196638:E196642 JA196638:JA196642 SW196638:SW196642 ACS196638:ACS196642 AMO196638:AMO196642 AWK196638:AWK196642 BGG196638:BGG196642 BQC196638:BQC196642 BZY196638:BZY196642 CJU196638:CJU196642 CTQ196638:CTQ196642 DDM196638:DDM196642 DNI196638:DNI196642 DXE196638:DXE196642 EHA196638:EHA196642 EQW196638:EQW196642 FAS196638:FAS196642 FKO196638:FKO196642 FUK196638:FUK196642 GEG196638:GEG196642 GOC196638:GOC196642 GXY196638:GXY196642 HHU196638:HHU196642 HRQ196638:HRQ196642 IBM196638:IBM196642 ILI196638:ILI196642 IVE196638:IVE196642 JFA196638:JFA196642 JOW196638:JOW196642 JYS196638:JYS196642 KIO196638:KIO196642 KSK196638:KSK196642 LCG196638:LCG196642 LMC196638:LMC196642 LVY196638:LVY196642 MFU196638:MFU196642 MPQ196638:MPQ196642 MZM196638:MZM196642 NJI196638:NJI196642 NTE196638:NTE196642 ODA196638:ODA196642 OMW196638:OMW196642 OWS196638:OWS196642 PGO196638:PGO196642 PQK196638:PQK196642 QAG196638:QAG196642 QKC196638:QKC196642 QTY196638:QTY196642 RDU196638:RDU196642 RNQ196638:RNQ196642 RXM196638:RXM196642 SHI196638:SHI196642 SRE196638:SRE196642 TBA196638:TBA196642 TKW196638:TKW196642 TUS196638:TUS196642 UEO196638:UEO196642 UOK196638:UOK196642 UYG196638:UYG196642 VIC196638:VIC196642 VRY196638:VRY196642 WBU196638:WBU196642 WLQ196638:WLQ196642 WVM196638:WVM196642 E262174:E262178 JA262174:JA262178 SW262174:SW262178 ACS262174:ACS262178 AMO262174:AMO262178 AWK262174:AWK262178 BGG262174:BGG262178 BQC262174:BQC262178 BZY262174:BZY262178 CJU262174:CJU262178 CTQ262174:CTQ262178 DDM262174:DDM262178 DNI262174:DNI262178 DXE262174:DXE262178 EHA262174:EHA262178 EQW262174:EQW262178 FAS262174:FAS262178 FKO262174:FKO262178 FUK262174:FUK262178 GEG262174:GEG262178 GOC262174:GOC262178 GXY262174:GXY262178 HHU262174:HHU262178 HRQ262174:HRQ262178 IBM262174:IBM262178 ILI262174:ILI262178 IVE262174:IVE262178 JFA262174:JFA262178 JOW262174:JOW262178 JYS262174:JYS262178 KIO262174:KIO262178 KSK262174:KSK262178 LCG262174:LCG262178 LMC262174:LMC262178 LVY262174:LVY262178 MFU262174:MFU262178 MPQ262174:MPQ262178 MZM262174:MZM262178 NJI262174:NJI262178 NTE262174:NTE262178 ODA262174:ODA262178 OMW262174:OMW262178 OWS262174:OWS262178 PGO262174:PGO262178 PQK262174:PQK262178 QAG262174:QAG262178 QKC262174:QKC262178 QTY262174:QTY262178 RDU262174:RDU262178 RNQ262174:RNQ262178 RXM262174:RXM262178 SHI262174:SHI262178 SRE262174:SRE262178 TBA262174:TBA262178 TKW262174:TKW262178 TUS262174:TUS262178 UEO262174:UEO262178 UOK262174:UOK262178 UYG262174:UYG262178 VIC262174:VIC262178 VRY262174:VRY262178 WBU262174:WBU262178 WLQ262174:WLQ262178 WVM262174:WVM262178 E327710:E327714 JA327710:JA327714 SW327710:SW327714 ACS327710:ACS327714 AMO327710:AMO327714 AWK327710:AWK327714 BGG327710:BGG327714 BQC327710:BQC327714 BZY327710:BZY327714 CJU327710:CJU327714 CTQ327710:CTQ327714 DDM327710:DDM327714 DNI327710:DNI327714 DXE327710:DXE327714 EHA327710:EHA327714 EQW327710:EQW327714 FAS327710:FAS327714 FKO327710:FKO327714 FUK327710:FUK327714 GEG327710:GEG327714 GOC327710:GOC327714 GXY327710:GXY327714 HHU327710:HHU327714 HRQ327710:HRQ327714 IBM327710:IBM327714 ILI327710:ILI327714 IVE327710:IVE327714 JFA327710:JFA327714 JOW327710:JOW327714 JYS327710:JYS327714 KIO327710:KIO327714 KSK327710:KSK327714 LCG327710:LCG327714 LMC327710:LMC327714 LVY327710:LVY327714 MFU327710:MFU327714 MPQ327710:MPQ327714 MZM327710:MZM327714 NJI327710:NJI327714 NTE327710:NTE327714 ODA327710:ODA327714 OMW327710:OMW327714 OWS327710:OWS327714 PGO327710:PGO327714 PQK327710:PQK327714 QAG327710:QAG327714 QKC327710:QKC327714 QTY327710:QTY327714 RDU327710:RDU327714 RNQ327710:RNQ327714 RXM327710:RXM327714 SHI327710:SHI327714 SRE327710:SRE327714 TBA327710:TBA327714 TKW327710:TKW327714 TUS327710:TUS327714 UEO327710:UEO327714 UOK327710:UOK327714 UYG327710:UYG327714 VIC327710:VIC327714 VRY327710:VRY327714 WBU327710:WBU327714 WLQ327710:WLQ327714 WVM327710:WVM327714 E393246:E393250 JA393246:JA393250 SW393246:SW393250 ACS393246:ACS393250 AMO393246:AMO393250 AWK393246:AWK393250 BGG393246:BGG393250 BQC393246:BQC393250 BZY393246:BZY393250 CJU393246:CJU393250 CTQ393246:CTQ393250 DDM393246:DDM393250 DNI393246:DNI393250 DXE393246:DXE393250 EHA393246:EHA393250 EQW393246:EQW393250 FAS393246:FAS393250 FKO393246:FKO393250 FUK393246:FUK393250 GEG393246:GEG393250 GOC393246:GOC393250 GXY393246:GXY393250 HHU393246:HHU393250 HRQ393246:HRQ393250 IBM393246:IBM393250 ILI393246:ILI393250 IVE393246:IVE393250 JFA393246:JFA393250 JOW393246:JOW393250 JYS393246:JYS393250 KIO393246:KIO393250 KSK393246:KSK393250 LCG393246:LCG393250 LMC393246:LMC393250 LVY393246:LVY393250 MFU393246:MFU393250 MPQ393246:MPQ393250 MZM393246:MZM393250 NJI393246:NJI393250 NTE393246:NTE393250 ODA393246:ODA393250 OMW393246:OMW393250 OWS393246:OWS393250 PGO393246:PGO393250 PQK393246:PQK393250 QAG393246:QAG393250 QKC393246:QKC393250 QTY393246:QTY393250 RDU393246:RDU393250 RNQ393246:RNQ393250 RXM393246:RXM393250 SHI393246:SHI393250 SRE393246:SRE393250 TBA393246:TBA393250 TKW393246:TKW393250 TUS393246:TUS393250 UEO393246:UEO393250 UOK393246:UOK393250 UYG393246:UYG393250 VIC393246:VIC393250 VRY393246:VRY393250 WBU393246:WBU393250 WLQ393246:WLQ393250 WVM393246:WVM393250 E458782:E458786 JA458782:JA458786 SW458782:SW458786 ACS458782:ACS458786 AMO458782:AMO458786 AWK458782:AWK458786 BGG458782:BGG458786 BQC458782:BQC458786 BZY458782:BZY458786 CJU458782:CJU458786 CTQ458782:CTQ458786 DDM458782:DDM458786 DNI458782:DNI458786 DXE458782:DXE458786 EHA458782:EHA458786 EQW458782:EQW458786 FAS458782:FAS458786 FKO458782:FKO458786 FUK458782:FUK458786 GEG458782:GEG458786 GOC458782:GOC458786 GXY458782:GXY458786 HHU458782:HHU458786 HRQ458782:HRQ458786 IBM458782:IBM458786 ILI458782:ILI458786 IVE458782:IVE458786 JFA458782:JFA458786 JOW458782:JOW458786 JYS458782:JYS458786 KIO458782:KIO458786 KSK458782:KSK458786 LCG458782:LCG458786 LMC458782:LMC458786 LVY458782:LVY458786 MFU458782:MFU458786 MPQ458782:MPQ458786 MZM458782:MZM458786 NJI458782:NJI458786 NTE458782:NTE458786 ODA458782:ODA458786 OMW458782:OMW458786 OWS458782:OWS458786 PGO458782:PGO458786 PQK458782:PQK458786 QAG458782:QAG458786 QKC458782:QKC458786 QTY458782:QTY458786 RDU458782:RDU458786 RNQ458782:RNQ458786 RXM458782:RXM458786 SHI458782:SHI458786 SRE458782:SRE458786 TBA458782:TBA458786 TKW458782:TKW458786 TUS458782:TUS458786 UEO458782:UEO458786 UOK458782:UOK458786 UYG458782:UYG458786 VIC458782:VIC458786 VRY458782:VRY458786 WBU458782:WBU458786 WLQ458782:WLQ458786 WVM458782:WVM458786 E524318:E524322 JA524318:JA524322 SW524318:SW524322 ACS524318:ACS524322 AMO524318:AMO524322 AWK524318:AWK524322 BGG524318:BGG524322 BQC524318:BQC524322 BZY524318:BZY524322 CJU524318:CJU524322 CTQ524318:CTQ524322 DDM524318:DDM524322 DNI524318:DNI524322 DXE524318:DXE524322 EHA524318:EHA524322 EQW524318:EQW524322 FAS524318:FAS524322 FKO524318:FKO524322 FUK524318:FUK524322 GEG524318:GEG524322 GOC524318:GOC524322 GXY524318:GXY524322 HHU524318:HHU524322 HRQ524318:HRQ524322 IBM524318:IBM524322 ILI524318:ILI524322 IVE524318:IVE524322 JFA524318:JFA524322 JOW524318:JOW524322 JYS524318:JYS524322 KIO524318:KIO524322 KSK524318:KSK524322 LCG524318:LCG524322 LMC524318:LMC524322 LVY524318:LVY524322 MFU524318:MFU524322 MPQ524318:MPQ524322 MZM524318:MZM524322 NJI524318:NJI524322 NTE524318:NTE524322 ODA524318:ODA524322 OMW524318:OMW524322 OWS524318:OWS524322 PGO524318:PGO524322 PQK524318:PQK524322 QAG524318:QAG524322 QKC524318:QKC524322 QTY524318:QTY524322 RDU524318:RDU524322 RNQ524318:RNQ524322 RXM524318:RXM524322 SHI524318:SHI524322 SRE524318:SRE524322 TBA524318:TBA524322 TKW524318:TKW524322 TUS524318:TUS524322 UEO524318:UEO524322 UOK524318:UOK524322 UYG524318:UYG524322 VIC524318:VIC524322 VRY524318:VRY524322 WBU524318:WBU524322 WLQ524318:WLQ524322 WVM524318:WVM524322 E589854:E589858 JA589854:JA589858 SW589854:SW589858 ACS589854:ACS589858 AMO589854:AMO589858 AWK589854:AWK589858 BGG589854:BGG589858 BQC589854:BQC589858 BZY589854:BZY589858 CJU589854:CJU589858 CTQ589854:CTQ589858 DDM589854:DDM589858 DNI589854:DNI589858 DXE589854:DXE589858 EHA589854:EHA589858 EQW589854:EQW589858 FAS589854:FAS589858 FKO589854:FKO589858 FUK589854:FUK589858 GEG589854:GEG589858 GOC589854:GOC589858 GXY589854:GXY589858 HHU589854:HHU589858 HRQ589854:HRQ589858 IBM589854:IBM589858 ILI589854:ILI589858 IVE589854:IVE589858 JFA589854:JFA589858 JOW589854:JOW589858 JYS589854:JYS589858 KIO589854:KIO589858 KSK589854:KSK589858 LCG589854:LCG589858 LMC589854:LMC589858 LVY589854:LVY589858 MFU589854:MFU589858 MPQ589854:MPQ589858 MZM589854:MZM589858 NJI589854:NJI589858 NTE589854:NTE589858 ODA589854:ODA589858 OMW589854:OMW589858 OWS589854:OWS589858 PGO589854:PGO589858 PQK589854:PQK589858 QAG589854:QAG589858 QKC589854:QKC589858 QTY589854:QTY589858 RDU589854:RDU589858 RNQ589854:RNQ589858 RXM589854:RXM589858 SHI589854:SHI589858 SRE589854:SRE589858 TBA589854:TBA589858 TKW589854:TKW589858 TUS589854:TUS589858 UEO589854:UEO589858 UOK589854:UOK589858 UYG589854:UYG589858 VIC589854:VIC589858 VRY589854:VRY589858 WBU589854:WBU589858 WLQ589854:WLQ589858 WVM589854:WVM589858 E655390:E655394 JA655390:JA655394 SW655390:SW655394 ACS655390:ACS655394 AMO655390:AMO655394 AWK655390:AWK655394 BGG655390:BGG655394 BQC655390:BQC655394 BZY655390:BZY655394 CJU655390:CJU655394 CTQ655390:CTQ655394 DDM655390:DDM655394 DNI655390:DNI655394 DXE655390:DXE655394 EHA655390:EHA655394 EQW655390:EQW655394 FAS655390:FAS655394 FKO655390:FKO655394 FUK655390:FUK655394 GEG655390:GEG655394 GOC655390:GOC655394 GXY655390:GXY655394 HHU655390:HHU655394 HRQ655390:HRQ655394 IBM655390:IBM655394 ILI655390:ILI655394 IVE655390:IVE655394 JFA655390:JFA655394 JOW655390:JOW655394 JYS655390:JYS655394 KIO655390:KIO655394 KSK655390:KSK655394 LCG655390:LCG655394 LMC655390:LMC655394 LVY655390:LVY655394 MFU655390:MFU655394 MPQ655390:MPQ655394 MZM655390:MZM655394 NJI655390:NJI655394 NTE655390:NTE655394 ODA655390:ODA655394 OMW655390:OMW655394 OWS655390:OWS655394 PGO655390:PGO655394 PQK655390:PQK655394 QAG655390:QAG655394 QKC655390:QKC655394 QTY655390:QTY655394 RDU655390:RDU655394 RNQ655390:RNQ655394 RXM655390:RXM655394 SHI655390:SHI655394 SRE655390:SRE655394 TBA655390:TBA655394 TKW655390:TKW655394 TUS655390:TUS655394 UEO655390:UEO655394 UOK655390:UOK655394 UYG655390:UYG655394 VIC655390:VIC655394 VRY655390:VRY655394 WBU655390:WBU655394 WLQ655390:WLQ655394 WVM655390:WVM655394 E720926:E720930 JA720926:JA720930 SW720926:SW720930 ACS720926:ACS720930 AMO720926:AMO720930 AWK720926:AWK720930 BGG720926:BGG720930 BQC720926:BQC720930 BZY720926:BZY720930 CJU720926:CJU720930 CTQ720926:CTQ720930 DDM720926:DDM720930 DNI720926:DNI720930 DXE720926:DXE720930 EHA720926:EHA720930 EQW720926:EQW720930 FAS720926:FAS720930 FKO720926:FKO720930 FUK720926:FUK720930 GEG720926:GEG720930 GOC720926:GOC720930 GXY720926:GXY720930 HHU720926:HHU720930 HRQ720926:HRQ720930 IBM720926:IBM720930 ILI720926:ILI720930 IVE720926:IVE720930 JFA720926:JFA720930 JOW720926:JOW720930 JYS720926:JYS720930 KIO720926:KIO720930 KSK720926:KSK720930 LCG720926:LCG720930 LMC720926:LMC720930 LVY720926:LVY720930 MFU720926:MFU720930 MPQ720926:MPQ720930 MZM720926:MZM720930 NJI720926:NJI720930 NTE720926:NTE720930 ODA720926:ODA720930 OMW720926:OMW720930 OWS720926:OWS720930 PGO720926:PGO720930 PQK720926:PQK720930 QAG720926:QAG720930 QKC720926:QKC720930 QTY720926:QTY720930 RDU720926:RDU720930 RNQ720926:RNQ720930 RXM720926:RXM720930 SHI720926:SHI720930 SRE720926:SRE720930 TBA720926:TBA720930 TKW720926:TKW720930 TUS720926:TUS720930 UEO720926:UEO720930 UOK720926:UOK720930 UYG720926:UYG720930 VIC720926:VIC720930 VRY720926:VRY720930 WBU720926:WBU720930 WLQ720926:WLQ720930 WVM720926:WVM720930 E786462:E786466 JA786462:JA786466 SW786462:SW786466 ACS786462:ACS786466 AMO786462:AMO786466 AWK786462:AWK786466 BGG786462:BGG786466 BQC786462:BQC786466 BZY786462:BZY786466 CJU786462:CJU786466 CTQ786462:CTQ786466 DDM786462:DDM786466 DNI786462:DNI786466 DXE786462:DXE786466 EHA786462:EHA786466 EQW786462:EQW786466 FAS786462:FAS786466 FKO786462:FKO786466 FUK786462:FUK786466 GEG786462:GEG786466 GOC786462:GOC786466 GXY786462:GXY786466 HHU786462:HHU786466 HRQ786462:HRQ786466 IBM786462:IBM786466 ILI786462:ILI786466 IVE786462:IVE786466 JFA786462:JFA786466 JOW786462:JOW786466 JYS786462:JYS786466 KIO786462:KIO786466 KSK786462:KSK786466 LCG786462:LCG786466 LMC786462:LMC786466 LVY786462:LVY786466 MFU786462:MFU786466 MPQ786462:MPQ786466 MZM786462:MZM786466 NJI786462:NJI786466 NTE786462:NTE786466 ODA786462:ODA786466 OMW786462:OMW786466 OWS786462:OWS786466 PGO786462:PGO786466 PQK786462:PQK786466 QAG786462:QAG786466 QKC786462:QKC786466 QTY786462:QTY786466 RDU786462:RDU786466 RNQ786462:RNQ786466 RXM786462:RXM786466 SHI786462:SHI786466 SRE786462:SRE786466 TBA786462:TBA786466 TKW786462:TKW786466 TUS786462:TUS786466 UEO786462:UEO786466 UOK786462:UOK786466 UYG786462:UYG786466 VIC786462:VIC786466 VRY786462:VRY786466 WBU786462:WBU786466 WLQ786462:WLQ786466 WVM786462:WVM786466 E851998:E852002 JA851998:JA852002 SW851998:SW852002 ACS851998:ACS852002 AMO851998:AMO852002 AWK851998:AWK852002 BGG851998:BGG852002 BQC851998:BQC852002 BZY851998:BZY852002 CJU851998:CJU852002 CTQ851998:CTQ852002 DDM851998:DDM852002 DNI851998:DNI852002 DXE851998:DXE852002 EHA851998:EHA852002 EQW851998:EQW852002 FAS851998:FAS852002 FKO851998:FKO852002 FUK851998:FUK852002 GEG851998:GEG852002 GOC851998:GOC852002 GXY851998:GXY852002 HHU851998:HHU852002 HRQ851998:HRQ852002 IBM851998:IBM852002 ILI851998:ILI852002 IVE851998:IVE852002 JFA851998:JFA852002 JOW851998:JOW852002 JYS851998:JYS852002 KIO851998:KIO852002 KSK851998:KSK852002 LCG851998:LCG852002 LMC851998:LMC852002 LVY851998:LVY852002 MFU851998:MFU852002 MPQ851998:MPQ852002 MZM851998:MZM852002 NJI851998:NJI852002 NTE851998:NTE852002 ODA851998:ODA852002 OMW851998:OMW852002 OWS851998:OWS852002 PGO851998:PGO852002 PQK851998:PQK852002 QAG851998:QAG852002 QKC851998:QKC852002 QTY851998:QTY852002 RDU851998:RDU852002 RNQ851998:RNQ852002 RXM851998:RXM852002 SHI851998:SHI852002 SRE851998:SRE852002 TBA851998:TBA852002 TKW851998:TKW852002 TUS851998:TUS852002 UEO851998:UEO852002 UOK851998:UOK852002 UYG851998:UYG852002 VIC851998:VIC852002 VRY851998:VRY852002 WBU851998:WBU852002 WLQ851998:WLQ852002 WVM851998:WVM852002 E917534:E917538 JA917534:JA917538 SW917534:SW917538 ACS917534:ACS917538 AMO917534:AMO917538 AWK917534:AWK917538 BGG917534:BGG917538 BQC917534:BQC917538 BZY917534:BZY917538 CJU917534:CJU917538 CTQ917534:CTQ917538 DDM917534:DDM917538 DNI917534:DNI917538 DXE917534:DXE917538 EHA917534:EHA917538 EQW917534:EQW917538 FAS917534:FAS917538 FKO917534:FKO917538 FUK917534:FUK917538 GEG917534:GEG917538 GOC917534:GOC917538 GXY917534:GXY917538 HHU917534:HHU917538 HRQ917534:HRQ917538 IBM917534:IBM917538 ILI917534:ILI917538 IVE917534:IVE917538 JFA917534:JFA917538 JOW917534:JOW917538 JYS917534:JYS917538 KIO917534:KIO917538 KSK917534:KSK917538 LCG917534:LCG917538 LMC917534:LMC917538 LVY917534:LVY917538 MFU917534:MFU917538 MPQ917534:MPQ917538 MZM917534:MZM917538 NJI917534:NJI917538 NTE917534:NTE917538 ODA917534:ODA917538 OMW917534:OMW917538 OWS917534:OWS917538 PGO917534:PGO917538 PQK917534:PQK917538 QAG917534:QAG917538 QKC917534:QKC917538 QTY917534:QTY917538 RDU917534:RDU917538 RNQ917534:RNQ917538 RXM917534:RXM917538 SHI917534:SHI917538 SRE917534:SRE917538 TBA917534:TBA917538 TKW917534:TKW917538 TUS917534:TUS917538 UEO917534:UEO917538 UOK917534:UOK917538 UYG917534:UYG917538 VIC917534:VIC917538 VRY917534:VRY917538 WBU917534:WBU917538 WLQ917534:WLQ917538 WVM917534:WVM917538 E983070:E983074 JA983070:JA983074 SW983070:SW983074 ACS983070:ACS983074 AMO983070:AMO983074 AWK983070:AWK983074 BGG983070:BGG983074 BQC983070:BQC983074 BZY983070:BZY983074 CJU983070:CJU983074 CTQ983070:CTQ983074 DDM983070:DDM983074 DNI983070:DNI983074 DXE983070:DXE983074 EHA983070:EHA983074 EQW983070:EQW983074 FAS983070:FAS983074 FKO983070:FKO983074 FUK983070:FUK983074 GEG983070:GEG983074 GOC983070:GOC983074 GXY983070:GXY983074 HHU983070:HHU983074 HRQ983070:HRQ983074 IBM983070:IBM983074 ILI983070:ILI983074 IVE983070:IVE983074 JFA983070:JFA983074 JOW983070:JOW983074 JYS983070:JYS983074 KIO983070:KIO983074 KSK983070:KSK983074 LCG983070:LCG983074 LMC983070:LMC983074 LVY983070:LVY983074 MFU983070:MFU983074 MPQ983070:MPQ983074 MZM983070:MZM983074 NJI983070:NJI983074 NTE983070:NTE983074 ODA983070:ODA983074 OMW983070:OMW983074 OWS983070:OWS983074 PGO983070:PGO983074 PQK983070:PQK983074 QAG983070:QAG983074 QKC983070:QKC983074 QTY983070:QTY983074 RDU983070:RDU983074 RNQ983070:RNQ983074 RXM983070:RXM983074 SHI983070:SHI983074 SRE983070:SRE983074 TBA983070:TBA983074 TKW983070:TKW983074 TUS983070:TUS983074 UEO983070:UEO983074 UOK983070:UOK983074 UYG983070:UYG983074 VIC983070:VIC983074 VRY983070:VRY983074 WBU983070:WBU983074 WLQ983070:WLQ983074 WVM983070:WVM983074 WVM21:WVM25 JA21:JA25 SW21:SW25 ACS21:ACS25 AMO21:AMO25 AWK21:AWK25 BGG21:BGG25 BQC21:BQC25 BZY21:BZY25 CJU21:CJU25 CTQ21:CTQ25 DDM21:DDM25 DNI21:DNI25 DXE21:DXE25 EHA21:EHA25 EQW21:EQW25 FAS21:FAS25 FKO21:FKO25 FUK21:FUK25 GEG21:GEG25 GOC21:GOC25 GXY21:GXY25 HHU21:HHU25 HRQ21:HRQ25 IBM21:IBM25 ILI21:ILI25 IVE21:IVE25 JFA21:JFA25 JOW21:JOW25 JYS21:JYS25 KIO21:KIO25 KSK21:KSK25 LCG21:LCG25 LMC21:LMC25 LVY21:LVY25 MFU21:MFU25 MPQ21:MPQ25 MZM21:MZM25 NJI21:NJI25 NTE21:NTE25 ODA21:ODA25 OMW21:OMW25 OWS21:OWS25 PGO21:PGO25 PQK21:PQK25 QAG21:QAG25 QKC21:QKC25 QTY21:QTY25 RDU21:RDU25 RNQ21:RNQ25 RXM21:RXM25 SHI21:SHI25 SRE21:SRE25 TBA21:TBA25 TKW21:TKW25 TUS21:TUS25 UEO21:UEO25 UOK21:UOK25 UYG21:UYG25 VIC21:VIC25 VRY21:VRY25 WBU21:WBU25 WLQ21:WLQ25">
      <formula1>"Elec, Gas, Other"</formula1>
    </dataValidation>
    <dataValidation type="list" allowBlank="1" showInputMessage="1" showErrorMessage="1" sqref="I65619:I65630 JE65619:JE65630 TA65619:TA65630 ACW65619:ACW65630 AMS65619:AMS65630 AWO65619:AWO65630 BGK65619:BGK65630 BQG65619:BQG65630 CAC65619:CAC65630 CJY65619:CJY65630 CTU65619:CTU65630 DDQ65619:DDQ65630 DNM65619:DNM65630 DXI65619:DXI65630 EHE65619:EHE65630 ERA65619:ERA65630 FAW65619:FAW65630 FKS65619:FKS65630 FUO65619:FUO65630 GEK65619:GEK65630 GOG65619:GOG65630 GYC65619:GYC65630 HHY65619:HHY65630 HRU65619:HRU65630 IBQ65619:IBQ65630 ILM65619:ILM65630 IVI65619:IVI65630 JFE65619:JFE65630 JPA65619:JPA65630 JYW65619:JYW65630 KIS65619:KIS65630 KSO65619:KSO65630 LCK65619:LCK65630 LMG65619:LMG65630 LWC65619:LWC65630 MFY65619:MFY65630 MPU65619:MPU65630 MZQ65619:MZQ65630 NJM65619:NJM65630 NTI65619:NTI65630 ODE65619:ODE65630 ONA65619:ONA65630 OWW65619:OWW65630 PGS65619:PGS65630 PQO65619:PQO65630 QAK65619:QAK65630 QKG65619:QKG65630 QUC65619:QUC65630 RDY65619:RDY65630 RNU65619:RNU65630 RXQ65619:RXQ65630 SHM65619:SHM65630 SRI65619:SRI65630 TBE65619:TBE65630 TLA65619:TLA65630 TUW65619:TUW65630 UES65619:UES65630 UOO65619:UOO65630 UYK65619:UYK65630 VIG65619:VIG65630 VSC65619:VSC65630 WBY65619:WBY65630 WLU65619:WLU65630 WVQ65619:WVQ65630 I131155:I131166 JE131155:JE131166 TA131155:TA131166 ACW131155:ACW131166 AMS131155:AMS131166 AWO131155:AWO131166 BGK131155:BGK131166 BQG131155:BQG131166 CAC131155:CAC131166 CJY131155:CJY131166 CTU131155:CTU131166 DDQ131155:DDQ131166 DNM131155:DNM131166 DXI131155:DXI131166 EHE131155:EHE131166 ERA131155:ERA131166 FAW131155:FAW131166 FKS131155:FKS131166 FUO131155:FUO131166 GEK131155:GEK131166 GOG131155:GOG131166 GYC131155:GYC131166 HHY131155:HHY131166 HRU131155:HRU131166 IBQ131155:IBQ131166 ILM131155:ILM131166 IVI131155:IVI131166 JFE131155:JFE131166 JPA131155:JPA131166 JYW131155:JYW131166 KIS131155:KIS131166 KSO131155:KSO131166 LCK131155:LCK131166 LMG131155:LMG131166 LWC131155:LWC131166 MFY131155:MFY131166 MPU131155:MPU131166 MZQ131155:MZQ131166 NJM131155:NJM131166 NTI131155:NTI131166 ODE131155:ODE131166 ONA131155:ONA131166 OWW131155:OWW131166 PGS131155:PGS131166 PQO131155:PQO131166 QAK131155:QAK131166 QKG131155:QKG131166 QUC131155:QUC131166 RDY131155:RDY131166 RNU131155:RNU131166 RXQ131155:RXQ131166 SHM131155:SHM131166 SRI131155:SRI131166 TBE131155:TBE131166 TLA131155:TLA131166 TUW131155:TUW131166 UES131155:UES131166 UOO131155:UOO131166 UYK131155:UYK131166 VIG131155:VIG131166 VSC131155:VSC131166 WBY131155:WBY131166 WLU131155:WLU131166 WVQ131155:WVQ131166 I196691:I196702 JE196691:JE196702 TA196691:TA196702 ACW196691:ACW196702 AMS196691:AMS196702 AWO196691:AWO196702 BGK196691:BGK196702 BQG196691:BQG196702 CAC196691:CAC196702 CJY196691:CJY196702 CTU196691:CTU196702 DDQ196691:DDQ196702 DNM196691:DNM196702 DXI196691:DXI196702 EHE196691:EHE196702 ERA196691:ERA196702 FAW196691:FAW196702 FKS196691:FKS196702 FUO196691:FUO196702 GEK196691:GEK196702 GOG196691:GOG196702 GYC196691:GYC196702 HHY196691:HHY196702 HRU196691:HRU196702 IBQ196691:IBQ196702 ILM196691:ILM196702 IVI196691:IVI196702 JFE196691:JFE196702 JPA196691:JPA196702 JYW196691:JYW196702 KIS196691:KIS196702 KSO196691:KSO196702 LCK196691:LCK196702 LMG196691:LMG196702 LWC196691:LWC196702 MFY196691:MFY196702 MPU196691:MPU196702 MZQ196691:MZQ196702 NJM196691:NJM196702 NTI196691:NTI196702 ODE196691:ODE196702 ONA196691:ONA196702 OWW196691:OWW196702 PGS196691:PGS196702 PQO196691:PQO196702 QAK196691:QAK196702 QKG196691:QKG196702 QUC196691:QUC196702 RDY196691:RDY196702 RNU196691:RNU196702 RXQ196691:RXQ196702 SHM196691:SHM196702 SRI196691:SRI196702 TBE196691:TBE196702 TLA196691:TLA196702 TUW196691:TUW196702 UES196691:UES196702 UOO196691:UOO196702 UYK196691:UYK196702 VIG196691:VIG196702 VSC196691:VSC196702 WBY196691:WBY196702 WLU196691:WLU196702 WVQ196691:WVQ196702 I262227:I262238 JE262227:JE262238 TA262227:TA262238 ACW262227:ACW262238 AMS262227:AMS262238 AWO262227:AWO262238 BGK262227:BGK262238 BQG262227:BQG262238 CAC262227:CAC262238 CJY262227:CJY262238 CTU262227:CTU262238 DDQ262227:DDQ262238 DNM262227:DNM262238 DXI262227:DXI262238 EHE262227:EHE262238 ERA262227:ERA262238 FAW262227:FAW262238 FKS262227:FKS262238 FUO262227:FUO262238 GEK262227:GEK262238 GOG262227:GOG262238 GYC262227:GYC262238 HHY262227:HHY262238 HRU262227:HRU262238 IBQ262227:IBQ262238 ILM262227:ILM262238 IVI262227:IVI262238 JFE262227:JFE262238 JPA262227:JPA262238 JYW262227:JYW262238 KIS262227:KIS262238 KSO262227:KSO262238 LCK262227:LCK262238 LMG262227:LMG262238 LWC262227:LWC262238 MFY262227:MFY262238 MPU262227:MPU262238 MZQ262227:MZQ262238 NJM262227:NJM262238 NTI262227:NTI262238 ODE262227:ODE262238 ONA262227:ONA262238 OWW262227:OWW262238 PGS262227:PGS262238 PQO262227:PQO262238 QAK262227:QAK262238 QKG262227:QKG262238 QUC262227:QUC262238 RDY262227:RDY262238 RNU262227:RNU262238 RXQ262227:RXQ262238 SHM262227:SHM262238 SRI262227:SRI262238 TBE262227:TBE262238 TLA262227:TLA262238 TUW262227:TUW262238 UES262227:UES262238 UOO262227:UOO262238 UYK262227:UYK262238 VIG262227:VIG262238 VSC262227:VSC262238 WBY262227:WBY262238 WLU262227:WLU262238 WVQ262227:WVQ262238 I327763:I327774 JE327763:JE327774 TA327763:TA327774 ACW327763:ACW327774 AMS327763:AMS327774 AWO327763:AWO327774 BGK327763:BGK327774 BQG327763:BQG327774 CAC327763:CAC327774 CJY327763:CJY327774 CTU327763:CTU327774 DDQ327763:DDQ327774 DNM327763:DNM327774 DXI327763:DXI327774 EHE327763:EHE327774 ERA327763:ERA327774 FAW327763:FAW327774 FKS327763:FKS327774 FUO327763:FUO327774 GEK327763:GEK327774 GOG327763:GOG327774 GYC327763:GYC327774 HHY327763:HHY327774 HRU327763:HRU327774 IBQ327763:IBQ327774 ILM327763:ILM327774 IVI327763:IVI327774 JFE327763:JFE327774 JPA327763:JPA327774 JYW327763:JYW327774 KIS327763:KIS327774 KSO327763:KSO327774 LCK327763:LCK327774 LMG327763:LMG327774 LWC327763:LWC327774 MFY327763:MFY327774 MPU327763:MPU327774 MZQ327763:MZQ327774 NJM327763:NJM327774 NTI327763:NTI327774 ODE327763:ODE327774 ONA327763:ONA327774 OWW327763:OWW327774 PGS327763:PGS327774 PQO327763:PQO327774 QAK327763:QAK327774 QKG327763:QKG327774 QUC327763:QUC327774 RDY327763:RDY327774 RNU327763:RNU327774 RXQ327763:RXQ327774 SHM327763:SHM327774 SRI327763:SRI327774 TBE327763:TBE327774 TLA327763:TLA327774 TUW327763:TUW327774 UES327763:UES327774 UOO327763:UOO327774 UYK327763:UYK327774 VIG327763:VIG327774 VSC327763:VSC327774 WBY327763:WBY327774 WLU327763:WLU327774 WVQ327763:WVQ327774 I393299:I393310 JE393299:JE393310 TA393299:TA393310 ACW393299:ACW393310 AMS393299:AMS393310 AWO393299:AWO393310 BGK393299:BGK393310 BQG393299:BQG393310 CAC393299:CAC393310 CJY393299:CJY393310 CTU393299:CTU393310 DDQ393299:DDQ393310 DNM393299:DNM393310 DXI393299:DXI393310 EHE393299:EHE393310 ERA393299:ERA393310 FAW393299:FAW393310 FKS393299:FKS393310 FUO393299:FUO393310 GEK393299:GEK393310 GOG393299:GOG393310 GYC393299:GYC393310 HHY393299:HHY393310 HRU393299:HRU393310 IBQ393299:IBQ393310 ILM393299:ILM393310 IVI393299:IVI393310 JFE393299:JFE393310 JPA393299:JPA393310 JYW393299:JYW393310 KIS393299:KIS393310 KSO393299:KSO393310 LCK393299:LCK393310 LMG393299:LMG393310 LWC393299:LWC393310 MFY393299:MFY393310 MPU393299:MPU393310 MZQ393299:MZQ393310 NJM393299:NJM393310 NTI393299:NTI393310 ODE393299:ODE393310 ONA393299:ONA393310 OWW393299:OWW393310 PGS393299:PGS393310 PQO393299:PQO393310 QAK393299:QAK393310 QKG393299:QKG393310 QUC393299:QUC393310 RDY393299:RDY393310 RNU393299:RNU393310 RXQ393299:RXQ393310 SHM393299:SHM393310 SRI393299:SRI393310 TBE393299:TBE393310 TLA393299:TLA393310 TUW393299:TUW393310 UES393299:UES393310 UOO393299:UOO393310 UYK393299:UYK393310 VIG393299:VIG393310 VSC393299:VSC393310 WBY393299:WBY393310 WLU393299:WLU393310 WVQ393299:WVQ393310 I458835:I458846 JE458835:JE458846 TA458835:TA458846 ACW458835:ACW458846 AMS458835:AMS458846 AWO458835:AWO458846 BGK458835:BGK458846 BQG458835:BQG458846 CAC458835:CAC458846 CJY458835:CJY458846 CTU458835:CTU458846 DDQ458835:DDQ458846 DNM458835:DNM458846 DXI458835:DXI458846 EHE458835:EHE458846 ERA458835:ERA458846 FAW458835:FAW458846 FKS458835:FKS458846 FUO458835:FUO458846 GEK458835:GEK458846 GOG458835:GOG458846 GYC458835:GYC458846 HHY458835:HHY458846 HRU458835:HRU458846 IBQ458835:IBQ458846 ILM458835:ILM458846 IVI458835:IVI458846 JFE458835:JFE458846 JPA458835:JPA458846 JYW458835:JYW458846 KIS458835:KIS458846 KSO458835:KSO458846 LCK458835:LCK458846 LMG458835:LMG458846 LWC458835:LWC458846 MFY458835:MFY458846 MPU458835:MPU458846 MZQ458835:MZQ458846 NJM458835:NJM458846 NTI458835:NTI458846 ODE458835:ODE458846 ONA458835:ONA458846 OWW458835:OWW458846 PGS458835:PGS458846 PQO458835:PQO458846 QAK458835:QAK458846 QKG458835:QKG458846 QUC458835:QUC458846 RDY458835:RDY458846 RNU458835:RNU458846 RXQ458835:RXQ458846 SHM458835:SHM458846 SRI458835:SRI458846 TBE458835:TBE458846 TLA458835:TLA458846 TUW458835:TUW458846 UES458835:UES458846 UOO458835:UOO458846 UYK458835:UYK458846 VIG458835:VIG458846 VSC458835:VSC458846 WBY458835:WBY458846 WLU458835:WLU458846 WVQ458835:WVQ458846 I524371:I524382 JE524371:JE524382 TA524371:TA524382 ACW524371:ACW524382 AMS524371:AMS524382 AWO524371:AWO524382 BGK524371:BGK524382 BQG524371:BQG524382 CAC524371:CAC524382 CJY524371:CJY524382 CTU524371:CTU524382 DDQ524371:DDQ524382 DNM524371:DNM524382 DXI524371:DXI524382 EHE524371:EHE524382 ERA524371:ERA524382 FAW524371:FAW524382 FKS524371:FKS524382 FUO524371:FUO524382 GEK524371:GEK524382 GOG524371:GOG524382 GYC524371:GYC524382 HHY524371:HHY524382 HRU524371:HRU524382 IBQ524371:IBQ524382 ILM524371:ILM524382 IVI524371:IVI524382 JFE524371:JFE524382 JPA524371:JPA524382 JYW524371:JYW524382 KIS524371:KIS524382 KSO524371:KSO524382 LCK524371:LCK524382 LMG524371:LMG524382 LWC524371:LWC524382 MFY524371:MFY524382 MPU524371:MPU524382 MZQ524371:MZQ524382 NJM524371:NJM524382 NTI524371:NTI524382 ODE524371:ODE524382 ONA524371:ONA524382 OWW524371:OWW524382 PGS524371:PGS524382 PQO524371:PQO524382 QAK524371:QAK524382 QKG524371:QKG524382 QUC524371:QUC524382 RDY524371:RDY524382 RNU524371:RNU524382 RXQ524371:RXQ524382 SHM524371:SHM524382 SRI524371:SRI524382 TBE524371:TBE524382 TLA524371:TLA524382 TUW524371:TUW524382 UES524371:UES524382 UOO524371:UOO524382 UYK524371:UYK524382 VIG524371:VIG524382 VSC524371:VSC524382 WBY524371:WBY524382 WLU524371:WLU524382 WVQ524371:WVQ524382 I589907:I589918 JE589907:JE589918 TA589907:TA589918 ACW589907:ACW589918 AMS589907:AMS589918 AWO589907:AWO589918 BGK589907:BGK589918 BQG589907:BQG589918 CAC589907:CAC589918 CJY589907:CJY589918 CTU589907:CTU589918 DDQ589907:DDQ589918 DNM589907:DNM589918 DXI589907:DXI589918 EHE589907:EHE589918 ERA589907:ERA589918 FAW589907:FAW589918 FKS589907:FKS589918 FUO589907:FUO589918 GEK589907:GEK589918 GOG589907:GOG589918 GYC589907:GYC589918 HHY589907:HHY589918 HRU589907:HRU589918 IBQ589907:IBQ589918 ILM589907:ILM589918 IVI589907:IVI589918 JFE589907:JFE589918 JPA589907:JPA589918 JYW589907:JYW589918 KIS589907:KIS589918 KSO589907:KSO589918 LCK589907:LCK589918 LMG589907:LMG589918 LWC589907:LWC589918 MFY589907:MFY589918 MPU589907:MPU589918 MZQ589907:MZQ589918 NJM589907:NJM589918 NTI589907:NTI589918 ODE589907:ODE589918 ONA589907:ONA589918 OWW589907:OWW589918 PGS589907:PGS589918 PQO589907:PQO589918 QAK589907:QAK589918 QKG589907:QKG589918 QUC589907:QUC589918 RDY589907:RDY589918 RNU589907:RNU589918 RXQ589907:RXQ589918 SHM589907:SHM589918 SRI589907:SRI589918 TBE589907:TBE589918 TLA589907:TLA589918 TUW589907:TUW589918 UES589907:UES589918 UOO589907:UOO589918 UYK589907:UYK589918 VIG589907:VIG589918 VSC589907:VSC589918 WBY589907:WBY589918 WLU589907:WLU589918 WVQ589907:WVQ589918 I655443:I655454 JE655443:JE655454 TA655443:TA655454 ACW655443:ACW655454 AMS655443:AMS655454 AWO655443:AWO655454 BGK655443:BGK655454 BQG655443:BQG655454 CAC655443:CAC655454 CJY655443:CJY655454 CTU655443:CTU655454 DDQ655443:DDQ655454 DNM655443:DNM655454 DXI655443:DXI655454 EHE655443:EHE655454 ERA655443:ERA655454 FAW655443:FAW655454 FKS655443:FKS655454 FUO655443:FUO655454 GEK655443:GEK655454 GOG655443:GOG655454 GYC655443:GYC655454 HHY655443:HHY655454 HRU655443:HRU655454 IBQ655443:IBQ655454 ILM655443:ILM655454 IVI655443:IVI655454 JFE655443:JFE655454 JPA655443:JPA655454 JYW655443:JYW655454 KIS655443:KIS655454 KSO655443:KSO655454 LCK655443:LCK655454 LMG655443:LMG655454 LWC655443:LWC655454 MFY655443:MFY655454 MPU655443:MPU655454 MZQ655443:MZQ655454 NJM655443:NJM655454 NTI655443:NTI655454 ODE655443:ODE655454 ONA655443:ONA655454 OWW655443:OWW655454 PGS655443:PGS655454 PQO655443:PQO655454 QAK655443:QAK655454 QKG655443:QKG655454 QUC655443:QUC655454 RDY655443:RDY655454 RNU655443:RNU655454 RXQ655443:RXQ655454 SHM655443:SHM655454 SRI655443:SRI655454 TBE655443:TBE655454 TLA655443:TLA655454 TUW655443:TUW655454 UES655443:UES655454 UOO655443:UOO655454 UYK655443:UYK655454 VIG655443:VIG655454 VSC655443:VSC655454 WBY655443:WBY655454 WLU655443:WLU655454 WVQ655443:WVQ655454 I720979:I720990 JE720979:JE720990 TA720979:TA720990 ACW720979:ACW720990 AMS720979:AMS720990 AWO720979:AWO720990 BGK720979:BGK720990 BQG720979:BQG720990 CAC720979:CAC720990 CJY720979:CJY720990 CTU720979:CTU720990 DDQ720979:DDQ720990 DNM720979:DNM720990 DXI720979:DXI720990 EHE720979:EHE720990 ERA720979:ERA720990 FAW720979:FAW720990 FKS720979:FKS720990 FUO720979:FUO720990 GEK720979:GEK720990 GOG720979:GOG720990 GYC720979:GYC720990 HHY720979:HHY720990 HRU720979:HRU720990 IBQ720979:IBQ720990 ILM720979:ILM720990 IVI720979:IVI720990 JFE720979:JFE720990 JPA720979:JPA720990 JYW720979:JYW720990 KIS720979:KIS720990 KSO720979:KSO720990 LCK720979:LCK720990 LMG720979:LMG720990 LWC720979:LWC720990 MFY720979:MFY720990 MPU720979:MPU720990 MZQ720979:MZQ720990 NJM720979:NJM720990 NTI720979:NTI720990 ODE720979:ODE720990 ONA720979:ONA720990 OWW720979:OWW720990 PGS720979:PGS720990 PQO720979:PQO720990 QAK720979:QAK720990 QKG720979:QKG720990 QUC720979:QUC720990 RDY720979:RDY720990 RNU720979:RNU720990 RXQ720979:RXQ720990 SHM720979:SHM720990 SRI720979:SRI720990 TBE720979:TBE720990 TLA720979:TLA720990 TUW720979:TUW720990 UES720979:UES720990 UOO720979:UOO720990 UYK720979:UYK720990 VIG720979:VIG720990 VSC720979:VSC720990 WBY720979:WBY720990 WLU720979:WLU720990 WVQ720979:WVQ720990 I786515:I786526 JE786515:JE786526 TA786515:TA786526 ACW786515:ACW786526 AMS786515:AMS786526 AWO786515:AWO786526 BGK786515:BGK786526 BQG786515:BQG786526 CAC786515:CAC786526 CJY786515:CJY786526 CTU786515:CTU786526 DDQ786515:DDQ786526 DNM786515:DNM786526 DXI786515:DXI786526 EHE786515:EHE786526 ERA786515:ERA786526 FAW786515:FAW786526 FKS786515:FKS786526 FUO786515:FUO786526 GEK786515:GEK786526 GOG786515:GOG786526 GYC786515:GYC786526 HHY786515:HHY786526 HRU786515:HRU786526 IBQ786515:IBQ786526 ILM786515:ILM786526 IVI786515:IVI786526 JFE786515:JFE786526 JPA786515:JPA786526 JYW786515:JYW786526 KIS786515:KIS786526 KSO786515:KSO786526 LCK786515:LCK786526 LMG786515:LMG786526 LWC786515:LWC786526 MFY786515:MFY786526 MPU786515:MPU786526 MZQ786515:MZQ786526 NJM786515:NJM786526 NTI786515:NTI786526 ODE786515:ODE786526 ONA786515:ONA786526 OWW786515:OWW786526 PGS786515:PGS786526 PQO786515:PQO786526 QAK786515:QAK786526 QKG786515:QKG786526 QUC786515:QUC786526 RDY786515:RDY786526 RNU786515:RNU786526 RXQ786515:RXQ786526 SHM786515:SHM786526 SRI786515:SRI786526 TBE786515:TBE786526 TLA786515:TLA786526 TUW786515:TUW786526 UES786515:UES786526 UOO786515:UOO786526 UYK786515:UYK786526 VIG786515:VIG786526 VSC786515:VSC786526 WBY786515:WBY786526 WLU786515:WLU786526 WVQ786515:WVQ786526 I852051:I852062 JE852051:JE852062 TA852051:TA852062 ACW852051:ACW852062 AMS852051:AMS852062 AWO852051:AWO852062 BGK852051:BGK852062 BQG852051:BQG852062 CAC852051:CAC852062 CJY852051:CJY852062 CTU852051:CTU852062 DDQ852051:DDQ852062 DNM852051:DNM852062 DXI852051:DXI852062 EHE852051:EHE852062 ERA852051:ERA852062 FAW852051:FAW852062 FKS852051:FKS852062 FUO852051:FUO852062 GEK852051:GEK852062 GOG852051:GOG852062 GYC852051:GYC852062 HHY852051:HHY852062 HRU852051:HRU852062 IBQ852051:IBQ852062 ILM852051:ILM852062 IVI852051:IVI852062 JFE852051:JFE852062 JPA852051:JPA852062 JYW852051:JYW852062 KIS852051:KIS852062 KSO852051:KSO852062 LCK852051:LCK852062 LMG852051:LMG852062 LWC852051:LWC852062 MFY852051:MFY852062 MPU852051:MPU852062 MZQ852051:MZQ852062 NJM852051:NJM852062 NTI852051:NTI852062 ODE852051:ODE852062 ONA852051:ONA852062 OWW852051:OWW852062 PGS852051:PGS852062 PQO852051:PQO852062 QAK852051:QAK852062 QKG852051:QKG852062 QUC852051:QUC852062 RDY852051:RDY852062 RNU852051:RNU852062 RXQ852051:RXQ852062 SHM852051:SHM852062 SRI852051:SRI852062 TBE852051:TBE852062 TLA852051:TLA852062 TUW852051:TUW852062 UES852051:UES852062 UOO852051:UOO852062 UYK852051:UYK852062 VIG852051:VIG852062 VSC852051:VSC852062 WBY852051:WBY852062 WLU852051:WLU852062 WVQ852051:WVQ852062 I917587:I917598 JE917587:JE917598 TA917587:TA917598 ACW917587:ACW917598 AMS917587:AMS917598 AWO917587:AWO917598 BGK917587:BGK917598 BQG917587:BQG917598 CAC917587:CAC917598 CJY917587:CJY917598 CTU917587:CTU917598 DDQ917587:DDQ917598 DNM917587:DNM917598 DXI917587:DXI917598 EHE917587:EHE917598 ERA917587:ERA917598 FAW917587:FAW917598 FKS917587:FKS917598 FUO917587:FUO917598 GEK917587:GEK917598 GOG917587:GOG917598 GYC917587:GYC917598 HHY917587:HHY917598 HRU917587:HRU917598 IBQ917587:IBQ917598 ILM917587:ILM917598 IVI917587:IVI917598 JFE917587:JFE917598 JPA917587:JPA917598 JYW917587:JYW917598 KIS917587:KIS917598 KSO917587:KSO917598 LCK917587:LCK917598 LMG917587:LMG917598 LWC917587:LWC917598 MFY917587:MFY917598 MPU917587:MPU917598 MZQ917587:MZQ917598 NJM917587:NJM917598 NTI917587:NTI917598 ODE917587:ODE917598 ONA917587:ONA917598 OWW917587:OWW917598 PGS917587:PGS917598 PQO917587:PQO917598 QAK917587:QAK917598 QKG917587:QKG917598 QUC917587:QUC917598 RDY917587:RDY917598 RNU917587:RNU917598 RXQ917587:RXQ917598 SHM917587:SHM917598 SRI917587:SRI917598 TBE917587:TBE917598 TLA917587:TLA917598 TUW917587:TUW917598 UES917587:UES917598 UOO917587:UOO917598 UYK917587:UYK917598 VIG917587:VIG917598 VSC917587:VSC917598 WBY917587:WBY917598 WLU917587:WLU917598 WVQ917587:WVQ917598 I983123:I983134 JE983123:JE983134 TA983123:TA983134 ACW983123:ACW983134 AMS983123:AMS983134 AWO983123:AWO983134 BGK983123:BGK983134 BQG983123:BQG983134 CAC983123:CAC983134 CJY983123:CJY983134 CTU983123:CTU983134 DDQ983123:DDQ983134 DNM983123:DNM983134 DXI983123:DXI983134 EHE983123:EHE983134 ERA983123:ERA983134 FAW983123:FAW983134 FKS983123:FKS983134 FUO983123:FUO983134 GEK983123:GEK983134 GOG983123:GOG983134 GYC983123:GYC983134 HHY983123:HHY983134 HRU983123:HRU983134 IBQ983123:IBQ983134 ILM983123:ILM983134 IVI983123:IVI983134 JFE983123:JFE983134 JPA983123:JPA983134 JYW983123:JYW983134 KIS983123:KIS983134 KSO983123:KSO983134 LCK983123:LCK983134 LMG983123:LMG983134 LWC983123:LWC983134 MFY983123:MFY983134 MPU983123:MPU983134 MZQ983123:MZQ983134 NJM983123:NJM983134 NTI983123:NTI983134 ODE983123:ODE983134 ONA983123:ONA983134 OWW983123:OWW983134 PGS983123:PGS983134 PQO983123:PQO983134 QAK983123:QAK983134 QKG983123:QKG983134 QUC983123:QUC983134 RDY983123:RDY983134 RNU983123:RNU983134 RXQ983123:RXQ983134 SHM983123:SHM983134 SRI983123:SRI983134 TBE983123:TBE983134 TLA983123:TLA983134 TUW983123:TUW983134 UES983123:UES983134 UOO983123:UOO983134 UYK983123:UYK983134 VIG983123:VIG983134 VSC983123:VSC983134 WBY983123:WBY983134 WLU983123:WLU983134 WVQ983123:WVQ983134 I65603:I65614 JE65603:JE65614 TA65603:TA65614 ACW65603:ACW65614 AMS65603:AMS65614 AWO65603:AWO65614 BGK65603:BGK65614 BQG65603:BQG65614 CAC65603:CAC65614 CJY65603:CJY65614 CTU65603:CTU65614 DDQ65603:DDQ65614 DNM65603:DNM65614 DXI65603:DXI65614 EHE65603:EHE65614 ERA65603:ERA65614 FAW65603:FAW65614 FKS65603:FKS65614 FUO65603:FUO65614 GEK65603:GEK65614 GOG65603:GOG65614 GYC65603:GYC65614 HHY65603:HHY65614 HRU65603:HRU65614 IBQ65603:IBQ65614 ILM65603:ILM65614 IVI65603:IVI65614 JFE65603:JFE65614 JPA65603:JPA65614 JYW65603:JYW65614 KIS65603:KIS65614 KSO65603:KSO65614 LCK65603:LCK65614 LMG65603:LMG65614 LWC65603:LWC65614 MFY65603:MFY65614 MPU65603:MPU65614 MZQ65603:MZQ65614 NJM65603:NJM65614 NTI65603:NTI65614 ODE65603:ODE65614 ONA65603:ONA65614 OWW65603:OWW65614 PGS65603:PGS65614 PQO65603:PQO65614 QAK65603:QAK65614 QKG65603:QKG65614 QUC65603:QUC65614 RDY65603:RDY65614 RNU65603:RNU65614 RXQ65603:RXQ65614 SHM65603:SHM65614 SRI65603:SRI65614 TBE65603:TBE65614 TLA65603:TLA65614 TUW65603:TUW65614 UES65603:UES65614 UOO65603:UOO65614 UYK65603:UYK65614 VIG65603:VIG65614 VSC65603:VSC65614 WBY65603:WBY65614 WLU65603:WLU65614 WVQ65603:WVQ65614 I131139:I131150 JE131139:JE131150 TA131139:TA131150 ACW131139:ACW131150 AMS131139:AMS131150 AWO131139:AWO131150 BGK131139:BGK131150 BQG131139:BQG131150 CAC131139:CAC131150 CJY131139:CJY131150 CTU131139:CTU131150 DDQ131139:DDQ131150 DNM131139:DNM131150 DXI131139:DXI131150 EHE131139:EHE131150 ERA131139:ERA131150 FAW131139:FAW131150 FKS131139:FKS131150 FUO131139:FUO131150 GEK131139:GEK131150 GOG131139:GOG131150 GYC131139:GYC131150 HHY131139:HHY131150 HRU131139:HRU131150 IBQ131139:IBQ131150 ILM131139:ILM131150 IVI131139:IVI131150 JFE131139:JFE131150 JPA131139:JPA131150 JYW131139:JYW131150 KIS131139:KIS131150 KSO131139:KSO131150 LCK131139:LCK131150 LMG131139:LMG131150 LWC131139:LWC131150 MFY131139:MFY131150 MPU131139:MPU131150 MZQ131139:MZQ131150 NJM131139:NJM131150 NTI131139:NTI131150 ODE131139:ODE131150 ONA131139:ONA131150 OWW131139:OWW131150 PGS131139:PGS131150 PQO131139:PQO131150 QAK131139:QAK131150 QKG131139:QKG131150 QUC131139:QUC131150 RDY131139:RDY131150 RNU131139:RNU131150 RXQ131139:RXQ131150 SHM131139:SHM131150 SRI131139:SRI131150 TBE131139:TBE131150 TLA131139:TLA131150 TUW131139:TUW131150 UES131139:UES131150 UOO131139:UOO131150 UYK131139:UYK131150 VIG131139:VIG131150 VSC131139:VSC131150 WBY131139:WBY131150 WLU131139:WLU131150 WVQ131139:WVQ131150 I196675:I196686 JE196675:JE196686 TA196675:TA196686 ACW196675:ACW196686 AMS196675:AMS196686 AWO196675:AWO196686 BGK196675:BGK196686 BQG196675:BQG196686 CAC196675:CAC196686 CJY196675:CJY196686 CTU196675:CTU196686 DDQ196675:DDQ196686 DNM196675:DNM196686 DXI196675:DXI196686 EHE196675:EHE196686 ERA196675:ERA196686 FAW196675:FAW196686 FKS196675:FKS196686 FUO196675:FUO196686 GEK196675:GEK196686 GOG196675:GOG196686 GYC196675:GYC196686 HHY196675:HHY196686 HRU196675:HRU196686 IBQ196675:IBQ196686 ILM196675:ILM196686 IVI196675:IVI196686 JFE196675:JFE196686 JPA196675:JPA196686 JYW196675:JYW196686 KIS196675:KIS196686 KSO196675:KSO196686 LCK196675:LCK196686 LMG196675:LMG196686 LWC196675:LWC196686 MFY196675:MFY196686 MPU196675:MPU196686 MZQ196675:MZQ196686 NJM196675:NJM196686 NTI196675:NTI196686 ODE196675:ODE196686 ONA196675:ONA196686 OWW196675:OWW196686 PGS196675:PGS196686 PQO196675:PQO196686 QAK196675:QAK196686 QKG196675:QKG196686 QUC196675:QUC196686 RDY196675:RDY196686 RNU196675:RNU196686 RXQ196675:RXQ196686 SHM196675:SHM196686 SRI196675:SRI196686 TBE196675:TBE196686 TLA196675:TLA196686 TUW196675:TUW196686 UES196675:UES196686 UOO196675:UOO196686 UYK196675:UYK196686 VIG196675:VIG196686 VSC196675:VSC196686 WBY196675:WBY196686 WLU196675:WLU196686 WVQ196675:WVQ196686 I262211:I262222 JE262211:JE262222 TA262211:TA262222 ACW262211:ACW262222 AMS262211:AMS262222 AWO262211:AWO262222 BGK262211:BGK262222 BQG262211:BQG262222 CAC262211:CAC262222 CJY262211:CJY262222 CTU262211:CTU262222 DDQ262211:DDQ262222 DNM262211:DNM262222 DXI262211:DXI262222 EHE262211:EHE262222 ERA262211:ERA262222 FAW262211:FAW262222 FKS262211:FKS262222 FUO262211:FUO262222 GEK262211:GEK262222 GOG262211:GOG262222 GYC262211:GYC262222 HHY262211:HHY262222 HRU262211:HRU262222 IBQ262211:IBQ262222 ILM262211:ILM262222 IVI262211:IVI262222 JFE262211:JFE262222 JPA262211:JPA262222 JYW262211:JYW262222 KIS262211:KIS262222 KSO262211:KSO262222 LCK262211:LCK262222 LMG262211:LMG262222 LWC262211:LWC262222 MFY262211:MFY262222 MPU262211:MPU262222 MZQ262211:MZQ262222 NJM262211:NJM262222 NTI262211:NTI262222 ODE262211:ODE262222 ONA262211:ONA262222 OWW262211:OWW262222 PGS262211:PGS262222 PQO262211:PQO262222 QAK262211:QAK262222 QKG262211:QKG262222 QUC262211:QUC262222 RDY262211:RDY262222 RNU262211:RNU262222 RXQ262211:RXQ262222 SHM262211:SHM262222 SRI262211:SRI262222 TBE262211:TBE262222 TLA262211:TLA262222 TUW262211:TUW262222 UES262211:UES262222 UOO262211:UOO262222 UYK262211:UYK262222 VIG262211:VIG262222 VSC262211:VSC262222 WBY262211:WBY262222 WLU262211:WLU262222 WVQ262211:WVQ262222 I327747:I327758 JE327747:JE327758 TA327747:TA327758 ACW327747:ACW327758 AMS327747:AMS327758 AWO327747:AWO327758 BGK327747:BGK327758 BQG327747:BQG327758 CAC327747:CAC327758 CJY327747:CJY327758 CTU327747:CTU327758 DDQ327747:DDQ327758 DNM327747:DNM327758 DXI327747:DXI327758 EHE327747:EHE327758 ERA327747:ERA327758 FAW327747:FAW327758 FKS327747:FKS327758 FUO327747:FUO327758 GEK327747:GEK327758 GOG327747:GOG327758 GYC327747:GYC327758 HHY327747:HHY327758 HRU327747:HRU327758 IBQ327747:IBQ327758 ILM327747:ILM327758 IVI327747:IVI327758 JFE327747:JFE327758 JPA327747:JPA327758 JYW327747:JYW327758 KIS327747:KIS327758 KSO327747:KSO327758 LCK327747:LCK327758 LMG327747:LMG327758 LWC327747:LWC327758 MFY327747:MFY327758 MPU327747:MPU327758 MZQ327747:MZQ327758 NJM327747:NJM327758 NTI327747:NTI327758 ODE327747:ODE327758 ONA327747:ONA327758 OWW327747:OWW327758 PGS327747:PGS327758 PQO327747:PQO327758 QAK327747:QAK327758 QKG327747:QKG327758 QUC327747:QUC327758 RDY327747:RDY327758 RNU327747:RNU327758 RXQ327747:RXQ327758 SHM327747:SHM327758 SRI327747:SRI327758 TBE327747:TBE327758 TLA327747:TLA327758 TUW327747:TUW327758 UES327747:UES327758 UOO327747:UOO327758 UYK327747:UYK327758 VIG327747:VIG327758 VSC327747:VSC327758 WBY327747:WBY327758 WLU327747:WLU327758 WVQ327747:WVQ327758 I393283:I393294 JE393283:JE393294 TA393283:TA393294 ACW393283:ACW393294 AMS393283:AMS393294 AWO393283:AWO393294 BGK393283:BGK393294 BQG393283:BQG393294 CAC393283:CAC393294 CJY393283:CJY393294 CTU393283:CTU393294 DDQ393283:DDQ393294 DNM393283:DNM393294 DXI393283:DXI393294 EHE393283:EHE393294 ERA393283:ERA393294 FAW393283:FAW393294 FKS393283:FKS393294 FUO393283:FUO393294 GEK393283:GEK393294 GOG393283:GOG393294 GYC393283:GYC393294 HHY393283:HHY393294 HRU393283:HRU393294 IBQ393283:IBQ393294 ILM393283:ILM393294 IVI393283:IVI393294 JFE393283:JFE393294 JPA393283:JPA393294 JYW393283:JYW393294 KIS393283:KIS393294 KSO393283:KSO393294 LCK393283:LCK393294 LMG393283:LMG393294 LWC393283:LWC393294 MFY393283:MFY393294 MPU393283:MPU393294 MZQ393283:MZQ393294 NJM393283:NJM393294 NTI393283:NTI393294 ODE393283:ODE393294 ONA393283:ONA393294 OWW393283:OWW393294 PGS393283:PGS393294 PQO393283:PQO393294 QAK393283:QAK393294 QKG393283:QKG393294 QUC393283:QUC393294 RDY393283:RDY393294 RNU393283:RNU393294 RXQ393283:RXQ393294 SHM393283:SHM393294 SRI393283:SRI393294 TBE393283:TBE393294 TLA393283:TLA393294 TUW393283:TUW393294 UES393283:UES393294 UOO393283:UOO393294 UYK393283:UYK393294 VIG393283:VIG393294 VSC393283:VSC393294 WBY393283:WBY393294 WLU393283:WLU393294 WVQ393283:WVQ393294 I458819:I458830 JE458819:JE458830 TA458819:TA458830 ACW458819:ACW458830 AMS458819:AMS458830 AWO458819:AWO458830 BGK458819:BGK458830 BQG458819:BQG458830 CAC458819:CAC458830 CJY458819:CJY458830 CTU458819:CTU458830 DDQ458819:DDQ458830 DNM458819:DNM458830 DXI458819:DXI458830 EHE458819:EHE458830 ERA458819:ERA458830 FAW458819:FAW458830 FKS458819:FKS458830 FUO458819:FUO458830 GEK458819:GEK458830 GOG458819:GOG458830 GYC458819:GYC458830 HHY458819:HHY458830 HRU458819:HRU458830 IBQ458819:IBQ458830 ILM458819:ILM458830 IVI458819:IVI458830 JFE458819:JFE458830 JPA458819:JPA458830 JYW458819:JYW458830 KIS458819:KIS458830 KSO458819:KSO458830 LCK458819:LCK458830 LMG458819:LMG458830 LWC458819:LWC458830 MFY458819:MFY458830 MPU458819:MPU458830 MZQ458819:MZQ458830 NJM458819:NJM458830 NTI458819:NTI458830 ODE458819:ODE458830 ONA458819:ONA458830 OWW458819:OWW458830 PGS458819:PGS458830 PQO458819:PQO458830 QAK458819:QAK458830 QKG458819:QKG458830 QUC458819:QUC458830 RDY458819:RDY458830 RNU458819:RNU458830 RXQ458819:RXQ458830 SHM458819:SHM458830 SRI458819:SRI458830 TBE458819:TBE458830 TLA458819:TLA458830 TUW458819:TUW458830 UES458819:UES458830 UOO458819:UOO458830 UYK458819:UYK458830 VIG458819:VIG458830 VSC458819:VSC458830 WBY458819:WBY458830 WLU458819:WLU458830 WVQ458819:WVQ458830 I524355:I524366 JE524355:JE524366 TA524355:TA524366 ACW524355:ACW524366 AMS524355:AMS524366 AWO524355:AWO524366 BGK524355:BGK524366 BQG524355:BQG524366 CAC524355:CAC524366 CJY524355:CJY524366 CTU524355:CTU524366 DDQ524355:DDQ524366 DNM524355:DNM524366 DXI524355:DXI524366 EHE524355:EHE524366 ERA524355:ERA524366 FAW524355:FAW524366 FKS524355:FKS524366 FUO524355:FUO524366 GEK524355:GEK524366 GOG524355:GOG524366 GYC524355:GYC524366 HHY524355:HHY524366 HRU524355:HRU524366 IBQ524355:IBQ524366 ILM524355:ILM524366 IVI524355:IVI524366 JFE524355:JFE524366 JPA524355:JPA524366 JYW524355:JYW524366 KIS524355:KIS524366 KSO524355:KSO524366 LCK524355:LCK524366 LMG524355:LMG524366 LWC524355:LWC524366 MFY524355:MFY524366 MPU524355:MPU524366 MZQ524355:MZQ524366 NJM524355:NJM524366 NTI524355:NTI524366 ODE524355:ODE524366 ONA524355:ONA524366 OWW524355:OWW524366 PGS524355:PGS524366 PQO524355:PQO524366 QAK524355:QAK524366 QKG524355:QKG524366 QUC524355:QUC524366 RDY524355:RDY524366 RNU524355:RNU524366 RXQ524355:RXQ524366 SHM524355:SHM524366 SRI524355:SRI524366 TBE524355:TBE524366 TLA524355:TLA524366 TUW524355:TUW524366 UES524355:UES524366 UOO524355:UOO524366 UYK524355:UYK524366 VIG524355:VIG524366 VSC524355:VSC524366 WBY524355:WBY524366 WLU524355:WLU524366 WVQ524355:WVQ524366 I589891:I589902 JE589891:JE589902 TA589891:TA589902 ACW589891:ACW589902 AMS589891:AMS589902 AWO589891:AWO589902 BGK589891:BGK589902 BQG589891:BQG589902 CAC589891:CAC589902 CJY589891:CJY589902 CTU589891:CTU589902 DDQ589891:DDQ589902 DNM589891:DNM589902 DXI589891:DXI589902 EHE589891:EHE589902 ERA589891:ERA589902 FAW589891:FAW589902 FKS589891:FKS589902 FUO589891:FUO589902 GEK589891:GEK589902 GOG589891:GOG589902 GYC589891:GYC589902 HHY589891:HHY589902 HRU589891:HRU589902 IBQ589891:IBQ589902 ILM589891:ILM589902 IVI589891:IVI589902 JFE589891:JFE589902 JPA589891:JPA589902 JYW589891:JYW589902 KIS589891:KIS589902 KSO589891:KSO589902 LCK589891:LCK589902 LMG589891:LMG589902 LWC589891:LWC589902 MFY589891:MFY589902 MPU589891:MPU589902 MZQ589891:MZQ589902 NJM589891:NJM589902 NTI589891:NTI589902 ODE589891:ODE589902 ONA589891:ONA589902 OWW589891:OWW589902 PGS589891:PGS589902 PQO589891:PQO589902 QAK589891:QAK589902 QKG589891:QKG589902 QUC589891:QUC589902 RDY589891:RDY589902 RNU589891:RNU589902 RXQ589891:RXQ589902 SHM589891:SHM589902 SRI589891:SRI589902 TBE589891:TBE589902 TLA589891:TLA589902 TUW589891:TUW589902 UES589891:UES589902 UOO589891:UOO589902 UYK589891:UYK589902 VIG589891:VIG589902 VSC589891:VSC589902 WBY589891:WBY589902 WLU589891:WLU589902 WVQ589891:WVQ589902 I655427:I655438 JE655427:JE655438 TA655427:TA655438 ACW655427:ACW655438 AMS655427:AMS655438 AWO655427:AWO655438 BGK655427:BGK655438 BQG655427:BQG655438 CAC655427:CAC655438 CJY655427:CJY655438 CTU655427:CTU655438 DDQ655427:DDQ655438 DNM655427:DNM655438 DXI655427:DXI655438 EHE655427:EHE655438 ERA655427:ERA655438 FAW655427:FAW655438 FKS655427:FKS655438 FUO655427:FUO655438 GEK655427:GEK655438 GOG655427:GOG655438 GYC655427:GYC655438 HHY655427:HHY655438 HRU655427:HRU655438 IBQ655427:IBQ655438 ILM655427:ILM655438 IVI655427:IVI655438 JFE655427:JFE655438 JPA655427:JPA655438 JYW655427:JYW655438 KIS655427:KIS655438 KSO655427:KSO655438 LCK655427:LCK655438 LMG655427:LMG655438 LWC655427:LWC655438 MFY655427:MFY655438 MPU655427:MPU655438 MZQ655427:MZQ655438 NJM655427:NJM655438 NTI655427:NTI655438 ODE655427:ODE655438 ONA655427:ONA655438 OWW655427:OWW655438 PGS655427:PGS655438 PQO655427:PQO655438 QAK655427:QAK655438 QKG655427:QKG655438 QUC655427:QUC655438 RDY655427:RDY655438 RNU655427:RNU655438 RXQ655427:RXQ655438 SHM655427:SHM655438 SRI655427:SRI655438 TBE655427:TBE655438 TLA655427:TLA655438 TUW655427:TUW655438 UES655427:UES655438 UOO655427:UOO655438 UYK655427:UYK655438 VIG655427:VIG655438 VSC655427:VSC655438 WBY655427:WBY655438 WLU655427:WLU655438 WVQ655427:WVQ655438 I720963:I720974 JE720963:JE720974 TA720963:TA720974 ACW720963:ACW720974 AMS720963:AMS720974 AWO720963:AWO720974 BGK720963:BGK720974 BQG720963:BQG720974 CAC720963:CAC720974 CJY720963:CJY720974 CTU720963:CTU720974 DDQ720963:DDQ720974 DNM720963:DNM720974 DXI720963:DXI720974 EHE720963:EHE720974 ERA720963:ERA720974 FAW720963:FAW720974 FKS720963:FKS720974 FUO720963:FUO720974 GEK720963:GEK720974 GOG720963:GOG720974 GYC720963:GYC720974 HHY720963:HHY720974 HRU720963:HRU720974 IBQ720963:IBQ720974 ILM720963:ILM720974 IVI720963:IVI720974 JFE720963:JFE720974 JPA720963:JPA720974 JYW720963:JYW720974 KIS720963:KIS720974 KSO720963:KSO720974 LCK720963:LCK720974 LMG720963:LMG720974 LWC720963:LWC720974 MFY720963:MFY720974 MPU720963:MPU720974 MZQ720963:MZQ720974 NJM720963:NJM720974 NTI720963:NTI720974 ODE720963:ODE720974 ONA720963:ONA720974 OWW720963:OWW720974 PGS720963:PGS720974 PQO720963:PQO720974 QAK720963:QAK720974 QKG720963:QKG720974 QUC720963:QUC720974 RDY720963:RDY720974 RNU720963:RNU720974 RXQ720963:RXQ720974 SHM720963:SHM720974 SRI720963:SRI720974 TBE720963:TBE720974 TLA720963:TLA720974 TUW720963:TUW720974 UES720963:UES720974 UOO720963:UOO720974 UYK720963:UYK720974 VIG720963:VIG720974 VSC720963:VSC720974 WBY720963:WBY720974 WLU720963:WLU720974 WVQ720963:WVQ720974 I786499:I786510 JE786499:JE786510 TA786499:TA786510 ACW786499:ACW786510 AMS786499:AMS786510 AWO786499:AWO786510 BGK786499:BGK786510 BQG786499:BQG786510 CAC786499:CAC786510 CJY786499:CJY786510 CTU786499:CTU786510 DDQ786499:DDQ786510 DNM786499:DNM786510 DXI786499:DXI786510 EHE786499:EHE786510 ERA786499:ERA786510 FAW786499:FAW786510 FKS786499:FKS786510 FUO786499:FUO786510 GEK786499:GEK786510 GOG786499:GOG786510 GYC786499:GYC786510 HHY786499:HHY786510 HRU786499:HRU786510 IBQ786499:IBQ786510 ILM786499:ILM786510 IVI786499:IVI786510 JFE786499:JFE786510 JPA786499:JPA786510 JYW786499:JYW786510 KIS786499:KIS786510 KSO786499:KSO786510 LCK786499:LCK786510 LMG786499:LMG786510 LWC786499:LWC786510 MFY786499:MFY786510 MPU786499:MPU786510 MZQ786499:MZQ786510 NJM786499:NJM786510 NTI786499:NTI786510 ODE786499:ODE786510 ONA786499:ONA786510 OWW786499:OWW786510 PGS786499:PGS786510 PQO786499:PQO786510 QAK786499:QAK786510 QKG786499:QKG786510 QUC786499:QUC786510 RDY786499:RDY786510 RNU786499:RNU786510 RXQ786499:RXQ786510 SHM786499:SHM786510 SRI786499:SRI786510 TBE786499:TBE786510 TLA786499:TLA786510 TUW786499:TUW786510 UES786499:UES786510 UOO786499:UOO786510 UYK786499:UYK786510 VIG786499:VIG786510 VSC786499:VSC786510 WBY786499:WBY786510 WLU786499:WLU786510 WVQ786499:WVQ786510 I852035:I852046 JE852035:JE852046 TA852035:TA852046 ACW852035:ACW852046 AMS852035:AMS852046 AWO852035:AWO852046 BGK852035:BGK852046 BQG852035:BQG852046 CAC852035:CAC852046 CJY852035:CJY852046 CTU852035:CTU852046 DDQ852035:DDQ852046 DNM852035:DNM852046 DXI852035:DXI852046 EHE852035:EHE852046 ERA852035:ERA852046 FAW852035:FAW852046 FKS852035:FKS852046 FUO852035:FUO852046 GEK852035:GEK852046 GOG852035:GOG852046 GYC852035:GYC852046 HHY852035:HHY852046 HRU852035:HRU852046 IBQ852035:IBQ852046 ILM852035:ILM852046 IVI852035:IVI852046 JFE852035:JFE852046 JPA852035:JPA852046 JYW852035:JYW852046 KIS852035:KIS852046 KSO852035:KSO852046 LCK852035:LCK852046 LMG852035:LMG852046 LWC852035:LWC852046 MFY852035:MFY852046 MPU852035:MPU852046 MZQ852035:MZQ852046 NJM852035:NJM852046 NTI852035:NTI852046 ODE852035:ODE852046 ONA852035:ONA852046 OWW852035:OWW852046 PGS852035:PGS852046 PQO852035:PQO852046 QAK852035:QAK852046 QKG852035:QKG852046 QUC852035:QUC852046 RDY852035:RDY852046 RNU852035:RNU852046 RXQ852035:RXQ852046 SHM852035:SHM852046 SRI852035:SRI852046 TBE852035:TBE852046 TLA852035:TLA852046 TUW852035:TUW852046 UES852035:UES852046 UOO852035:UOO852046 UYK852035:UYK852046 VIG852035:VIG852046 VSC852035:VSC852046 WBY852035:WBY852046 WLU852035:WLU852046 WVQ852035:WVQ852046 I917571:I917582 JE917571:JE917582 TA917571:TA917582 ACW917571:ACW917582 AMS917571:AMS917582 AWO917571:AWO917582 BGK917571:BGK917582 BQG917571:BQG917582 CAC917571:CAC917582 CJY917571:CJY917582 CTU917571:CTU917582 DDQ917571:DDQ917582 DNM917571:DNM917582 DXI917571:DXI917582 EHE917571:EHE917582 ERA917571:ERA917582 FAW917571:FAW917582 FKS917571:FKS917582 FUO917571:FUO917582 GEK917571:GEK917582 GOG917571:GOG917582 GYC917571:GYC917582 HHY917571:HHY917582 HRU917571:HRU917582 IBQ917571:IBQ917582 ILM917571:ILM917582 IVI917571:IVI917582 JFE917571:JFE917582 JPA917571:JPA917582 JYW917571:JYW917582 KIS917571:KIS917582 KSO917571:KSO917582 LCK917571:LCK917582 LMG917571:LMG917582 LWC917571:LWC917582 MFY917571:MFY917582 MPU917571:MPU917582 MZQ917571:MZQ917582 NJM917571:NJM917582 NTI917571:NTI917582 ODE917571:ODE917582 ONA917571:ONA917582 OWW917571:OWW917582 PGS917571:PGS917582 PQO917571:PQO917582 QAK917571:QAK917582 QKG917571:QKG917582 QUC917571:QUC917582 RDY917571:RDY917582 RNU917571:RNU917582 RXQ917571:RXQ917582 SHM917571:SHM917582 SRI917571:SRI917582 TBE917571:TBE917582 TLA917571:TLA917582 TUW917571:TUW917582 UES917571:UES917582 UOO917571:UOO917582 UYK917571:UYK917582 VIG917571:VIG917582 VSC917571:VSC917582 WBY917571:WBY917582 WLU917571:WLU917582 WVQ917571:WVQ917582 I983107:I983118 JE983107:JE983118 TA983107:TA983118 ACW983107:ACW983118 AMS983107:AMS983118 AWO983107:AWO983118 BGK983107:BGK983118 BQG983107:BQG983118 CAC983107:CAC983118 CJY983107:CJY983118 CTU983107:CTU983118 DDQ983107:DDQ983118 DNM983107:DNM983118 DXI983107:DXI983118 EHE983107:EHE983118 ERA983107:ERA983118 FAW983107:FAW983118 FKS983107:FKS983118 FUO983107:FUO983118 GEK983107:GEK983118 GOG983107:GOG983118 GYC983107:GYC983118 HHY983107:HHY983118 HRU983107:HRU983118 IBQ983107:IBQ983118 ILM983107:ILM983118 IVI983107:IVI983118 JFE983107:JFE983118 JPA983107:JPA983118 JYW983107:JYW983118 KIS983107:KIS983118 KSO983107:KSO983118 LCK983107:LCK983118 LMG983107:LMG983118 LWC983107:LWC983118 MFY983107:MFY983118 MPU983107:MPU983118 MZQ983107:MZQ983118 NJM983107:NJM983118 NTI983107:NTI983118 ODE983107:ODE983118 ONA983107:ONA983118 OWW983107:OWW983118 PGS983107:PGS983118 PQO983107:PQO983118 QAK983107:QAK983118 QKG983107:QKG983118 QUC983107:QUC983118 RDY983107:RDY983118 RNU983107:RNU983118 RXQ983107:RXQ983118 SHM983107:SHM983118 SRI983107:SRI983118 TBE983107:TBE983118 TLA983107:TLA983118 TUW983107:TUW983118 UES983107:UES983118 UOO983107:UOO983118 UYK983107:UYK983118 VIG983107:VIG983118 VSC983107:VSC983118 WBY983107:WBY983118 WLU983107:WLU983118 WVQ983107:WVQ983118 I65574:I65598 JE65574:JE65598 TA65574:TA65598 ACW65574:ACW65598 AMS65574:AMS65598 AWO65574:AWO65598 BGK65574:BGK65598 BQG65574:BQG65598 CAC65574:CAC65598 CJY65574:CJY65598 CTU65574:CTU65598 DDQ65574:DDQ65598 DNM65574:DNM65598 DXI65574:DXI65598 EHE65574:EHE65598 ERA65574:ERA65598 FAW65574:FAW65598 FKS65574:FKS65598 FUO65574:FUO65598 GEK65574:GEK65598 GOG65574:GOG65598 GYC65574:GYC65598 HHY65574:HHY65598 HRU65574:HRU65598 IBQ65574:IBQ65598 ILM65574:ILM65598 IVI65574:IVI65598 JFE65574:JFE65598 JPA65574:JPA65598 JYW65574:JYW65598 KIS65574:KIS65598 KSO65574:KSO65598 LCK65574:LCK65598 LMG65574:LMG65598 LWC65574:LWC65598 MFY65574:MFY65598 MPU65574:MPU65598 MZQ65574:MZQ65598 NJM65574:NJM65598 NTI65574:NTI65598 ODE65574:ODE65598 ONA65574:ONA65598 OWW65574:OWW65598 PGS65574:PGS65598 PQO65574:PQO65598 QAK65574:QAK65598 QKG65574:QKG65598 QUC65574:QUC65598 RDY65574:RDY65598 RNU65574:RNU65598 RXQ65574:RXQ65598 SHM65574:SHM65598 SRI65574:SRI65598 TBE65574:TBE65598 TLA65574:TLA65598 TUW65574:TUW65598 UES65574:UES65598 UOO65574:UOO65598 UYK65574:UYK65598 VIG65574:VIG65598 VSC65574:VSC65598 WBY65574:WBY65598 WLU65574:WLU65598 WVQ65574:WVQ65598 I131110:I131134 JE131110:JE131134 TA131110:TA131134 ACW131110:ACW131134 AMS131110:AMS131134 AWO131110:AWO131134 BGK131110:BGK131134 BQG131110:BQG131134 CAC131110:CAC131134 CJY131110:CJY131134 CTU131110:CTU131134 DDQ131110:DDQ131134 DNM131110:DNM131134 DXI131110:DXI131134 EHE131110:EHE131134 ERA131110:ERA131134 FAW131110:FAW131134 FKS131110:FKS131134 FUO131110:FUO131134 GEK131110:GEK131134 GOG131110:GOG131134 GYC131110:GYC131134 HHY131110:HHY131134 HRU131110:HRU131134 IBQ131110:IBQ131134 ILM131110:ILM131134 IVI131110:IVI131134 JFE131110:JFE131134 JPA131110:JPA131134 JYW131110:JYW131134 KIS131110:KIS131134 KSO131110:KSO131134 LCK131110:LCK131134 LMG131110:LMG131134 LWC131110:LWC131134 MFY131110:MFY131134 MPU131110:MPU131134 MZQ131110:MZQ131134 NJM131110:NJM131134 NTI131110:NTI131134 ODE131110:ODE131134 ONA131110:ONA131134 OWW131110:OWW131134 PGS131110:PGS131134 PQO131110:PQO131134 QAK131110:QAK131134 QKG131110:QKG131134 QUC131110:QUC131134 RDY131110:RDY131134 RNU131110:RNU131134 RXQ131110:RXQ131134 SHM131110:SHM131134 SRI131110:SRI131134 TBE131110:TBE131134 TLA131110:TLA131134 TUW131110:TUW131134 UES131110:UES131134 UOO131110:UOO131134 UYK131110:UYK131134 VIG131110:VIG131134 VSC131110:VSC131134 WBY131110:WBY131134 WLU131110:WLU131134 WVQ131110:WVQ131134 I196646:I196670 JE196646:JE196670 TA196646:TA196670 ACW196646:ACW196670 AMS196646:AMS196670 AWO196646:AWO196670 BGK196646:BGK196670 BQG196646:BQG196670 CAC196646:CAC196670 CJY196646:CJY196670 CTU196646:CTU196670 DDQ196646:DDQ196670 DNM196646:DNM196670 DXI196646:DXI196670 EHE196646:EHE196670 ERA196646:ERA196670 FAW196646:FAW196670 FKS196646:FKS196670 FUO196646:FUO196670 GEK196646:GEK196670 GOG196646:GOG196670 GYC196646:GYC196670 HHY196646:HHY196670 HRU196646:HRU196670 IBQ196646:IBQ196670 ILM196646:ILM196670 IVI196646:IVI196670 JFE196646:JFE196670 JPA196646:JPA196670 JYW196646:JYW196670 KIS196646:KIS196670 KSO196646:KSO196670 LCK196646:LCK196670 LMG196646:LMG196670 LWC196646:LWC196670 MFY196646:MFY196670 MPU196646:MPU196670 MZQ196646:MZQ196670 NJM196646:NJM196670 NTI196646:NTI196670 ODE196646:ODE196670 ONA196646:ONA196670 OWW196646:OWW196670 PGS196646:PGS196670 PQO196646:PQO196670 QAK196646:QAK196670 QKG196646:QKG196670 QUC196646:QUC196670 RDY196646:RDY196670 RNU196646:RNU196670 RXQ196646:RXQ196670 SHM196646:SHM196670 SRI196646:SRI196670 TBE196646:TBE196670 TLA196646:TLA196670 TUW196646:TUW196670 UES196646:UES196670 UOO196646:UOO196670 UYK196646:UYK196670 VIG196646:VIG196670 VSC196646:VSC196670 WBY196646:WBY196670 WLU196646:WLU196670 WVQ196646:WVQ196670 I262182:I262206 JE262182:JE262206 TA262182:TA262206 ACW262182:ACW262206 AMS262182:AMS262206 AWO262182:AWO262206 BGK262182:BGK262206 BQG262182:BQG262206 CAC262182:CAC262206 CJY262182:CJY262206 CTU262182:CTU262206 DDQ262182:DDQ262206 DNM262182:DNM262206 DXI262182:DXI262206 EHE262182:EHE262206 ERA262182:ERA262206 FAW262182:FAW262206 FKS262182:FKS262206 FUO262182:FUO262206 GEK262182:GEK262206 GOG262182:GOG262206 GYC262182:GYC262206 HHY262182:HHY262206 HRU262182:HRU262206 IBQ262182:IBQ262206 ILM262182:ILM262206 IVI262182:IVI262206 JFE262182:JFE262206 JPA262182:JPA262206 JYW262182:JYW262206 KIS262182:KIS262206 KSO262182:KSO262206 LCK262182:LCK262206 LMG262182:LMG262206 LWC262182:LWC262206 MFY262182:MFY262206 MPU262182:MPU262206 MZQ262182:MZQ262206 NJM262182:NJM262206 NTI262182:NTI262206 ODE262182:ODE262206 ONA262182:ONA262206 OWW262182:OWW262206 PGS262182:PGS262206 PQO262182:PQO262206 QAK262182:QAK262206 QKG262182:QKG262206 QUC262182:QUC262206 RDY262182:RDY262206 RNU262182:RNU262206 RXQ262182:RXQ262206 SHM262182:SHM262206 SRI262182:SRI262206 TBE262182:TBE262206 TLA262182:TLA262206 TUW262182:TUW262206 UES262182:UES262206 UOO262182:UOO262206 UYK262182:UYK262206 VIG262182:VIG262206 VSC262182:VSC262206 WBY262182:WBY262206 WLU262182:WLU262206 WVQ262182:WVQ262206 I327718:I327742 JE327718:JE327742 TA327718:TA327742 ACW327718:ACW327742 AMS327718:AMS327742 AWO327718:AWO327742 BGK327718:BGK327742 BQG327718:BQG327742 CAC327718:CAC327742 CJY327718:CJY327742 CTU327718:CTU327742 DDQ327718:DDQ327742 DNM327718:DNM327742 DXI327718:DXI327742 EHE327718:EHE327742 ERA327718:ERA327742 FAW327718:FAW327742 FKS327718:FKS327742 FUO327718:FUO327742 GEK327718:GEK327742 GOG327718:GOG327742 GYC327718:GYC327742 HHY327718:HHY327742 HRU327718:HRU327742 IBQ327718:IBQ327742 ILM327718:ILM327742 IVI327718:IVI327742 JFE327718:JFE327742 JPA327718:JPA327742 JYW327718:JYW327742 KIS327718:KIS327742 KSO327718:KSO327742 LCK327718:LCK327742 LMG327718:LMG327742 LWC327718:LWC327742 MFY327718:MFY327742 MPU327718:MPU327742 MZQ327718:MZQ327742 NJM327718:NJM327742 NTI327718:NTI327742 ODE327718:ODE327742 ONA327718:ONA327742 OWW327718:OWW327742 PGS327718:PGS327742 PQO327718:PQO327742 QAK327718:QAK327742 QKG327718:QKG327742 QUC327718:QUC327742 RDY327718:RDY327742 RNU327718:RNU327742 RXQ327718:RXQ327742 SHM327718:SHM327742 SRI327718:SRI327742 TBE327718:TBE327742 TLA327718:TLA327742 TUW327718:TUW327742 UES327718:UES327742 UOO327718:UOO327742 UYK327718:UYK327742 VIG327718:VIG327742 VSC327718:VSC327742 WBY327718:WBY327742 WLU327718:WLU327742 WVQ327718:WVQ327742 I393254:I393278 JE393254:JE393278 TA393254:TA393278 ACW393254:ACW393278 AMS393254:AMS393278 AWO393254:AWO393278 BGK393254:BGK393278 BQG393254:BQG393278 CAC393254:CAC393278 CJY393254:CJY393278 CTU393254:CTU393278 DDQ393254:DDQ393278 DNM393254:DNM393278 DXI393254:DXI393278 EHE393254:EHE393278 ERA393254:ERA393278 FAW393254:FAW393278 FKS393254:FKS393278 FUO393254:FUO393278 GEK393254:GEK393278 GOG393254:GOG393278 GYC393254:GYC393278 HHY393254:HHY393278 HRU393254:HRU393278 IBQ393254:IBQ393278 ILM393254:ILM393278 IVI393254:IVI393278 JFE393254:JFE393278 JPA393254:JPA393278 JYW393254:JYW393278 KIS393254:KIS393278 KSO393254:KSO393278 LCK393254:LCK393278 LMG393254:LMG393278 LWC393254:LWC393278 MFY393254:MFY393278 MPU393254:MPU393278 MZQ393254:MZQ393278 NJM393254:NJM393278 NTI393254:NTI393278 ODE393254:ODE393278 ONA393254:ONA393278 OWW393254:OWW393278 PGS393254:PGS393278 PQO393254:PQO393278 QAK393254:QAK393278 QKG393254:QKG393278 QUC393254:QUC393278 RDY393254:RDY393278 RNU393254:RNU393278 RXQ393254:RXQ393278 SHM393254:SHM393278 SRI393254:SRI393278 TBE393254:TBE393278 TLA393254:TLA393278 TUW393254:TUW393278 UES393254:UES393278 UOO393254:UOO393278 UYK393254:UYK393278 VIG393254:VIG393278 VSC393254:VSC393278 WBY393254:WBY393278 WLU393254:WLU393278 WVQ393254:WVQ393278 I458790:I458814 JE458790:JE458814 TA458790:TA458814 ACW458790:ACW458814 AMS458790:AMS458814 AWO458790:AWO458814 BGK458790:BGK458814 BQG458790:BQG458814 CAC458790:CAC458814 CJY458790:CJY458814 CTU458790:CTU458814 DDQ458790:DDQ458814 DNM458790:DNM458814 DXI458790:DXI458814 EHE458790:EHE458814 ERA458790:ERA458814 FAW458790:FAW458814 FKS458790:FKS458814 FUO458790:FUO458814 GEK458790:GEK458814 GOG458790:GOG458814 GYC458790:GYC458814 HHY458790:HHY458814 HRU458790:HRU458814 IBQ458790:IBQ458814 ILM458790:ILM458814 IVI458790:IVI458814 JFE458790:JFE458814 JPA458790:JPA458814 JYW458790:JYW458814 KIS458790:KIS458814 KSO458790:KSO458814 LCK458790:LCK458814 LMG458790:LMG458814 LWC458790:LWC458814 MFY458790:MFY458814 MPU458790:MPU458814 MZQ458790:MZQ458814 NJM458790:NJM458814 NTI458790:NTI458814 ODE458790:ODE458814 ONA458790:ONA458814 OWW458790:OWW458814 PGS458790:PGS458814 PQO458790:PQO458814 QAK458790:QAK458814 QKG458790:QKG458814 QUC458790:QUC458814 RDY458790:RDY458814 RNU458790:RNU458814 RXQ458790:RXQ458814 SHM458790:SHM458814 SRI458790:SRI458814 TBE458790:TBE458814 TLA458790:TLA458814 TUW458790:TUW458814 UES458790:UES458814 UOO458790:UOO458814 UYK458790:UYK458814 VIG458790:VIG458814 VSC458790:VSC458814 WBY458790:WBY458814 WLU458790:WLU458814 WVQ458790:WVQ458814 I524326:I524350 JE524326:JE524350 TA524326:TA524350 ACW524326:ACW524350 AMS524326:AMS524350 AWO524326:AWO524350 BGK524326:BGK524350 BQG524326:BQG524350 CAC524326:CAC524350 CJY524326:CJY524350 CTU524326:CTU524350 DDQ524326:DDQ524350 DNM524326:DNM524350 DXI524326:DXI524350 EHE524326:EHE524350 ERA524326:ERA524350 FAW524326:FAW524350 FKS524326:FKS524350 FUO524326:FUO524350 GEK524326:GEK524350 GOG524326:GOG524350 GYC524326:GYC524350 HHY524326:HHY524350 HRU524326:HRU524350 IBQ524326:IBQ524350 ILM524326:ILM524350 IVI524326:IVI524350 JFE524326:JFE524350 JPA524326:JPA524350 JYW524326:JYW524350 KIS524326:KIS524350 KSO524326:KSO524350 LCK524326:LCK524350 LMG524326:LMG524350 LWC524326:LWC524350 MFY524326:MFY524350 MPU524326:MPU524350 MZQ524326:MZQ524350 NJM524326:NJM524350 NTI524326:NTI524350 ODE524326:ODE524350 ONA524326:ONA524350 OWW524326:OWW524350 PGS524326:PGS524350 PQO524326:PQO524350 QAK524326:QAK524350 QKG524326:QKG524350 QUC524326:QUC524350 RDY524326:RDY524350 RNU524326:RNU524350 RXQ524326:RXQ524350 SHM524326:SHM524350 SRI524326:SRI524350 TBE524326:TBE524350 TLA524326:TLA524350 TUW524326:TUW524350 UES524326:UES524350 UOO524326:UOO524350 UYK524326:UYK524350 VIG524326:VIG524350 VSC524326:VSC524350 WBY524326:WBY524350 WLU524326:WLU524350 WVQ524326:WVQ524350 I589862:I589886 JE589862:JE589886 TA589862:TA589886 ACW589862:ACW589886 AMS589862:AMS589886 AWO589862:AWO589886 BGK589862:BGK589886 BQG589862:BQG589886 CAC589862:CAC589886 CJY589862:CJY589886 CTU589862:CTU589886 DDQ589862:DDQ589886 DNM589862:DNM589886 DXI589862:DXI589886 EHE589862:EHE589886 ERA589862:ERA589886 FAW589862:FAW589886 FKS589862:FKS589886 FUO589862:FUO589886 GEK589862:GEK589886 GOG589862:GOG589886 GYC589862:GYC589886 HHY589862:HHY589886 HRU589862:HRU589886 IBQ589862:IBQ589886 ILM589862:ILM589886 IVI589862:IVI589886 JFE589862:JFE589886 JPA589862:JPA589886 JYW589862:JYW589886 KIS589862:KIS589886 KSO589862:KSO589886 LCK589862:LCK589886 LMG589862:LMG589886 LWC589862:LWC589886 MFY589862:MFY589886 MPU589862:MPU589886 MZQ589862:MZQ589886 NJM589862:NJM589886 NTI589862:NTI589886 ODE589862:ODE589886 ONA589862:ONA589886 OWW589862:OWW589886 PGS589862:PGS589886 PQO589862:PQO589886 QAK589862:QAK589886 QKG589862:QKG589886 QUC589862:QUC589886 RDY589862:RDY589886 RNU589862:RNU589886 RXQ589862:RXQ589886 SHM589862:SHM589886 SRI589862:SRI589886 TBE589862:TBE589886 TLA589862:TLA589886 TUW589862:TUW589886 UES589862:UES589886 UOO589862:UOO589886 UYK589862:UYK589886 VIG589862:VIG589886 VSC589862:VSC589886 WBY589862:WBY589886 WLU589862:WLU589886 WVQ589862:WVQ589886 I655398:I655422 JE655398:JE655422 TA655398:TA655422 ACW655398:ACW655422 AMS655398:AMS655422 AWO655398:AWO655422 BGK655398:BGK655422 BQG655398:BQG655422 CAC655398:CAC655422 CJY655398:CJY655422 CTU655398:CTU655422 DDQ655398:DDQ655422 DNM655398:DNM655422 DXI655398:DXI655422 EHE655398:EHE655422 ERA655398:ERA655422 FAW655398:FAW655422 FKS655398:FKS655422 FUO655398:FUO655422 GEK655398:GEK655422 GOG655398:GOG655422 GYC655398:GYC655422 HHY655398:HHY655422 HRU655398:HRU655422 IBQ655398:IBQ655422 ILM655398:ILM655422 IVI655398:IVI655422 JFE655398:JFE655422 JPA655398:JPA655422 JYW655398:JYW655422 KIS655398:KIS655422 KSO655398:KSO655422 LCK655398:LCK655422 LMG655398:LMG655422 LWC655398:LWC655422 MFY655398:MFY655422 MPU655398:MPU655422 MZQ655398:MZQ655422 NJM655398:NJM655422 NTI655398:NTI655422 ODE655398:ODE655422 ONA655398:ONA655422 OWW655398:OWW655422 PGS655398:PGS655422 PQO655398:PQO655422 QAK655398:QAK655422 QKG655398:QKG655422 QUC655398:QUC655422 RDY655398:RDY655422 RNU655398:RNU655422 RXQ655398:RXQ655422 SHM655398:SHM655422 SRI655398:SRI655422 TBE655398:TBE655422 TLA655398:TLA655422 TUW655398:TUW655422 UES655398:UES655422 UOO655398:UOO655422 UYK655398:UYK655422 VIG655398:VIG655422 VSC655398:VSC655422 WBY655398:WBY655422 WLU655398:WLU655422 WVQ655398:WVQ655422 I720934:I720958 JE720934:JE720958 TA720934:TA720958 ACW720934:ACW720958 AMS720934:AMS720958 AWO720934:AWO720958 BGK720934:BGK720958 BQG720934:BQG720958 CAC720934:CAC720958 CJY720934:CJY720958 CTU720934:CTU720958 DDQ720934:DDQ720958 DNM720934:DNM720958 DXI720934:DXI720958 EHE720934:EHE720958 ERA720934:ERA720958 FAW720934:FAW720958 FKS720934:FKS720958 FUO720934:FUO720958 GEK720934:GEK720958 GOG720934:GOG720958 GYC720934:GYC720958 HHY720934:HHY720958 HRU720934:HRU720958 IBQ720934:IBQ720958 ILM720934:ILM720958 IVI720934:IVI720958 JFE720934:JFE720958 JPA720934:JPA720958 JYW720934:JYW720958 KIS720934:KIS720958 KSO720934:KSO720958 LCK720934:LCK720958 LMG720934:LMG720958 LWC720934:LWC720958 MFY720934:MFY720958 MPU720934:MPU720958 MZQ720934:MZQ720958 NJM720934:NJM720958 NTI720934:NTI720958 ODE720934:ODE720958 ONA720934:ONA720958 OWW720934:OWW720958 PGS720934:PGS720958 PQO720934:PQO720958 QAK720934:QAK720958 QKG720934:QKG720958 QUC720934:QUC720958 RDY720934:RDY720958 RNU720934:RNU720958 RXQ720934:RXQ720958 SHM720934:SHM720958 SRI720934:SRI720958 TBE720934:TBE720958 TLA720934:TLA720958 TUW720934:TUW720958 UES720934:UES720958 UOO720934:UOO720958 UYK720934:UYK720958 VIG720934:VIG720958 VSC720934:VSC720958 WBY720934:WBY720958 WLU720934:WLU720958 WVQ720934:WVQ720958 I786470:I786494 JE786470:JE786494 TA786470:TA786494 ACW786470:ACW786494 AMS786470:AMS786494 AWO786470:AWO786494 BGK786470:BGK786494 BQG786470:BQG786494 CAC786470:CAC786494 CJY786470:CJY786494 CTU786470:CTU786494 DDQ786470:DDQ786494 DNM786470:DNM786494 DXI786470:DXI786494 EHE786470:EHE786494 ERA786470:ERA786494 FAW786470:FAW786494 FKS786470:FKS786494 FUO786470:FUO786494 GEK786470:GEK786494 GOG786470:GOG786494 GYC786470:GYC786494 HHY786470:HHY786494 HRU786470:HRU786494 IBQ786470:IBQ786494 ILM786470:ILM786494 IVI786470:IVI786494 JFE786470:JFE786494 JPA786470:JPA786494 JYW786470:JYW786494 KIS786470:KIS786494 KSO786470:KSO786494 LCK786470:LCK786494 LMG786470:LMG786494 LWC786470:LWC786494 MFY786470:MFY786494 MPU786470:MPU786494 MZQ786470:MZQ786494 NJM786470:NJM786494 NTI786470:NTI786494 ODE786470:ODE786494 ONA786470:ONA786494 OWW786470:OWW786494 PGS786470:PGS786494 PQO786470:PQO786494 QAK786470:QAK786494 QKG786470:QKG786494 QUC786470:QUC786494 RDY786470:RDY786494 RNU786470:RNU786494 RXQ786470:RXQ786494 SHM786470:SHM786494 SRI786470:SRI786494 TBE786470:TBE786494 TLA786470:TLA786494 TUW786470:TUW786494 UES786470:UES786494 UOO786470:UOO786494 UYK786470:UYK786494 VIG786470:VIG786494 VSC786470:VSC786494 WBY786470:WBY786494 WLU786470:WLU786494 WVQ786470:WVQ786494 I852006:I852030 JE852006:JE852030 TA852006:TA852030 ACW852006:ACW852030 AMS852006:AMS852030 AWO852006:AWO852030 BGK852006:BGK852030 BQG852006:BQG852030 CAC852006:CAC852030 CJY852006:CJY852030 CTU852006:CTU852030 DDQ852006:DDQ852030 DNM852006:DNM852030 DXI852006:DXI852030 EHE852006:EHE852030 ERA852006:ERA852030 FAW852006:FAW852030 FKS852006:FKS852030 FUO852006:FUO852030 GEK852006:GEK852030 GOG852006:GOG852030 GYC852006:GYC852030 HHY852006:HHY852030 HRU852006:HRU852030 IBQ852006:IBQ852030 ILM852006:ILM852030 IVI852006:IVI852030 JFE852006:JFE852030 JPA852006:JPA852030 JYW852006:JYW852030 KIS852006:KIS852030 KSO852006:KSO852030 LCK852006:LCK852030 LMG852006:LMG852030 LWC852006:LWC852030 MFY852006:MFY852030 MPU852006:MPU852030 MZQ852006:MZQ852030 NJM852006:NJM852030 NTI852006:NTI852030 ODE852006:ODE852030 ONA852006:ONA852030 OWW852006:OWW852030 PGS852006:PGS852030 PQO852006:PQO852030 QAK852006:QAK852030 QKG852006:QKG852030 QUC852006:QUC852030 RDY852006:RDY852030 RNU852006:RNU852030 RXQ852006:RXQ852030 SHM852006:SHM852030 SRI852006:SRI852030 TBE852006:TBE852030 TLA852006:TLA852030 TUW852006:TUW852030 UES852006:UES852030 UOO852006:UOO852030 UYK852006:UYK852030 VIG852006:VIG852030 VSC852006:VSC852030 WBY852006:WBY852030 WLU852006:WLU852030 WVQ852006:WVQ852030 I917542:I917566 JE917542:JE917566 TA917542:TA917566 ACW917542:ACW917566 AMS917542:AMS917566 AWO917542:AWO917566 BGK917542:BGK917566 BQG917542:BQG917566 CAC917542:CAC917566 CJY917542:CJY917566 CTU917542:CTU917566 DDQ917542:DDQ917566 DNM917542:DNM917566 DXI917542:DXI917566 EHE917542:EHE917566 ERA917542:ERA917566 FAW917542:FAW917566 FKS917542:FKS917566 FUO917542:FUO917566 GEK917542:GEK917566 GOG917542:GOG917566 GYC917542:GYC917566 HHY917542:HHY917566 HRU917542:HRU917566 IBQ917542:IBQ917566 ILM917542:ILM917566 IVI917542:IVI917566 JFE917542:JFE917566 JPA917542:JPA917566 JYW917542:JYW917566 KIS917542:KIS917566 KSO917542:KSO917566 LCK917542:LCK917566 LMG917542:LMG917566 LWC917542:LWC917566 MFY917542:MFY917566 MPU917542:MPU917566 MZQ917542:MZQ917566 NJM917542:NJM917566 NTI917542:NTI917566 ODE917542:ODE917566 ONA917542:ONA917566 OWW917542:OWW917566 PGS917542:PGS917566 PQO917542:PQO917566 QAK917542:QAK917566 QKG917542:QKG917566 QUC917542:QUC917566 RDY917542:RDY917566 RNU917542:RNU917566 RXQ917542:RXQ917566 SHM917542:SHM917566 SRI917542:SRI917566 TBE917542:TBE917566 TLA917542:TLA917566 TUW917542:TUW917566 UES917542:UES917566 UOO917542:UOO917566 UYK917542:UYK917566 VIG917542:VIG917566 VSC917542:VSC917566 WBY917542:WBY917566 WLU917542:WLU917566 WVQ917542:WVQ917566 I983078:I983102 JE983078:JE983102 TA983078:TA983102 ACW983078:ACW983102 AMS983078:AMS983102 AWO983078:AWO983102 BGK983078:BGK983102 BQG983078:BQG983102 CAC983078:CAC983102 CJY983078:CJY983102 CTU983078:CTU983102 DDQ983078:DDQ983102 DNM983078:DNM983102 DXI983078:DXI983102 EHE983078:EHE983102 ERA983078:ERA983102 FAW983078:FAW983102 FKS983078:FKS983102 FUO983078:FUO983102 GEK983078:GEK983102 GOG983078:GOG983102 GYC983078:GYC983102 HHY983078:HHY983102 HRU983078:HRU983102 IBQ983078:IBQ983102 ILM983078:ILM983102 IVI983078:IVI983102 JFE983078:JFE983102 JPA983078:JPA983102 JYW983078:JYW983102 KIS983078:KIS983102 KSO983078:KSO983102 LCK983078:LCK983102 LMG983078:LMG983102 LWC983078:LWC983102 MFY983078:MFY983102 MPU983078:MPU983102 MZQ983078:MZQ983102 NJM983078:NJM983102 NTI983078:NTI983102 ODE983078:ODE983102 ONA983078:ONA983102 OWW983078:OWW983102 PGS983078:PGS983102 PQO983078:PQO983102 QAK983078:QAK983102 QKG983078:QKG983102 QUC983078:QUC983102 RDY983078:RDY983102 RNU983078:RNU983102 RXQ983078:RXQ983102 SHM983078:SHM983102 SRI983078:SRI983102 TBE983078:TBE983102 TLA983078:TLA983102 TUW983078:TUW983102 UES983078:UES983102 UOO983078:UOO983102 UYK983078:UYK983102 VIG983078:VIG983102 VSC983078:VSC983102 WBY983078:WBY983102 WLU983078:WLU983102 WVQ983078:WVQ983102 WBY29:WBY53 WVQ77:WVQ91 WLU77:WLU91 WBY77:WBY91 VSC77:VSC91 VIG77:VIG91 UYK77:UYK91 UOO77:UOO91 UES77:UES91 TUW77:TUW91 TLA77:TLA91 TBE77:TBE91 SRI77:SRI91 SHM77:SHM91 RXQ77:RXQ91 RNU77:RNU91 RDY77:RDY91 QUC77:QUC91 QKG77:QKG91 QAK77:QAK91 PQO77:PQO91 PGS77:PGS91 OWW77:OWW91 ONA77:ONA91 ODE77:ODE91 NTI77:NTI91 NJM77:NJM91 MZQ77:MZQ91 MPU77:MPU91 MFY77:MFY91 LWC77:LWC91 LMG77:LMG91 LCK77:LCK91 KSO77:KSO91 KIS77:KIS91 JYW77:JYW91 JPA77:JPA91 JFE77:JFE91 IVI77:IVI91 ILM77:ILM91 IBQ77:IBQ91 HRU77:HRU91 HHY77:HHY91 GYC77:GYC91 GOG77:GOG91 GEK77:GEK91 FUO77:FUO91 FKS77:FKS91 FAW77:FAW91 ERA77:ERA91 EHE77:EHE91 DXI77:DXI91 DNM77:DNM91 DDQ77:DDQ91 CTU77:CTU91 CJY77:CJY91 CAC77:CAC91 BQG77:BQG91 BGK77:BGK91 AWO77:AWO91 AMS77:AMS91 ACW77:ACW91 TA77:TA91 JE77:JE91 WLU58:WLU72 WBY58:WBY72 VSC58:VSC72 VIG58:VIG72 UYK58:UYK72 UOO58:UOO72 UES58:UES72 TUW58:TUW72 TLA58:TLA72 TBE58:TBE72 SRI58:SRI72 SHM58:SHM72 RXQ58:RXQ72 RNU58:RNU72 RDY58:RDY72 QUC58:QUC72 QKG58:QKG72 QAK58:QAK72 PQO58:PQO72 PGS58:PGS72 OWW58:OWW72 ONA58:ONA72 ODE58:ODE72 NTI58:NTI72 NJM58:NJM72 MZQ58:MZQ72 MPU58:MPU72 MFY58:MFY72 LWC58:LWC72 LMG58:LMG72 LCK58:LCK72 KSO58:KSO72 KIS58:KIS72 JYW58:JYW72 JPA58:JPA72 JFE58:JFE72 IVI58:IVI72 ILM58:ILM72 IBQ58:IBQ72 HRU58:HRU72 HHY58:HHY72 GYC58:GYC72 GOG58:GOG72 GEK58:GEK72 FUO58:FUO72 FKS58:FKS72 FAW58:FAW72 ERA58:ERA72 EHE58:EHE72 DXI58:DXI72 DNM58:DNM72 DDQ58:DDQ72 CTU58:CTU72 CJY58:CJY72 CAC58:CAC72 BQG58:BQG72 BGK58:BGK72 AWO58:AWO72 AMS58:AMS72 ACW58:ACW72 TA58:TA72 JE58:JE72 WLU29:WLU53 WVQ58:WVQ72 WVQ29:WVQ53 JE29:JE53 TA29:TA53 ACW29:ACW53 AMS29:AMS53 AWO29:AWO53 BGK29:BGK53 BQG29:BQG53 CAC29:CAC53 CJY29:CJY53 CTU29:CTU53 DDQ29:DDQ53 DNM29:DNM53 DXI29:DXI53 EHE29:EHE53 ERA29:ERA53 FAW29:FAW53 FKS29:FKS53 FUO29:FUO53 GEK29:GEK53 GOG29:GOG53 GYC29:GYC53 HHY29:HHY53 HRU29:HRU53 IBQ29:IBQ53 ILM29:ILM53 IVI29:IVI53 JFE29:JFE53 JPA29:JPA53 JYW29:JYW53 KIS29:KIS53 KSO29:KSO53 LCK29:LCK53 LMG29:LMG53 LWC29:LWC53 MFY29:MFY53 MPU29:MPU53 MZQ29:MZQ53 NJM29:NJM53 NTI29:NTI53 ODE29:ODE53 ONA29:ONA53 OWW29:OWW53 PGS29:PGS53 PQO29:PQO53 QAK29:QAK53 QKG29:QKG53 QUC29:QUC53 RDY29:RDY53 RNU29:RNU53 RXQ29:RXQ53 SHM29:SHM53 SRI29:SRI53 TBE29:TBE53 TLA29:TLA53 TUW29:TUW53 UES29:UES53 UOO29:UOO53 UYK29:UYK53 VIG29:VIG53 VSC29:VSC53">
      <formula1>"DOE, LIH, Other"</formula1>
    </dataValidation>
    <dataValidation type="date" allowBlank="1" showInputMessage="1" showErrorMessage="1" promptTitle="Assessment Date" prompt="The date of the initial assessment." sqref="L6">
      <formula1>41640</formula1>
      <formula2>73050</formula2>
    </dataValidation>
    <dataValidation type="date" allowBlank="1" showInputMessage="1" showErrorMessage="1" promptTitle="Work Start Date" prompt="The date the actual weatherization work started at the unit." sqref="L7">
      <formula1>41640</formula1>
      <formula2>73050</formula2>
    </dataValidation>
    <dataValidation type="date" allowBlank="1" showInputMessage="1" showErrorMessage="1" promptTitle="Work End Date" prompt="The date the actual weatherization work was completed at the unit." sqref="L8">
      <formula1>41640</formula1>
      <formula2>73050</formula2>
    </dataValidation>
    <dataValidation allowBlank="1" showInputMessage="1" showErrorMessage="1" promptTitle="Fuel Type" prompt="Select the appropriate fuel type for this appliance." sqref="E13:E18"/>
    <dataValidation type="list" allowBlank="1" showInputMessage="1" showErrorMessage="1" promptTitle="Appliance replacement?" prompt="Select if this appliance was replaced during weatherization work." sqref="C13:C18 C21:C25">
      <formula1>"Yes, No, NA"</formula1>
    </dataValidation>
    <dataValidation type="list" allowBlank="1" showInputMessage="1" showErrorMessage="1" promptTitle="Appliance repair?" prompt="Select if this appliance was repaired during weatherization work." sqref="B13:B18 B21:B25">
      <formula1>"Yes, No, NA"</formula1>
    </dataValidation>
    <dataValidation type="whole" allowBlank="1" showInputMessage="1" showErrorMessage="1" promptTitle="Carbon Monoxide readings" prompt="Enter the CO readings of this appliance from the final inspection. Documentation of acceptable CO readings at the final inspection must be recorded." sqref="J13:J18">
      <formula1>0</formula1>
      <formula2>10000</formula2>
    </dataValidation>
    <dataValidation allowBlank="1" showInputMessage="1" showErrorMessage="1" promptTitle="AFUE at Final Inspection" prompt="AFUE or Efficiency of this appliance at the final inspection. If the unit was replaced as an energy conservation measure, the AFUE or efficiency must meet Energy Star standards. If unit was not addressed, the reading will be the same as from the initial." sqref="H15:H18"/>
    <dataValidation allowBlank="1" showInputMessage="1" showErrorMessage="1" promptTitle="AFUE at Assessment" prompt="AFUE or Efficiency of this appliance at the initial assessment. AFUE or efficiency can be calculated using the degradation formula." sqref="G14:G18"/>
    <dataValidation allowBlank="1" showInputMessage="1" showErrorMessage="1" promptTitle="SEER/EER at Assessment" prompt="SEER or EER of this appliance at the initial assessment. This reading can be calculated using the degradation formula." sqref="G21:G25"/>
    <dataValidation allowBlank="1" showInputMessage="1" showErrorMessage="1" promptTitle="SEER/EER at Final Inspection" prompt="SEER or EER of this appliance at the final inspection. If unit was replaced, the SEER/EER must meet energy star standards. If unit was not addressed, the reading will be the same as from the initial." sqref="H21:H25"/>
    <dataValidation allowBlank="1" showInputMessage="1" showErrorMessage="1" promptTitle="CO reading from Assessment" prompt="Carbon monoxide reading from appliance at initial assessment." sqref="I13:I18"/>
    <dataValidation type="list" allowBlank="1" showInputMessage="1" showErrorMessage="1" promptTitle="Justification for work" prompt="Select the appropriate category that addressing this appliance fell under - Health &amp; Safety expense, or as an Energy Conservation Measure. Proper support documentation is required for either category." sqref="K13:K18 K21:K25">
      <formula1>"ECM, H&amp;S"</formula1>
    </dataValidation>
    <dataValidation type="list" allowBlank="1" showInputMessage="1" showErrorMessage="1" promptTitle="Appliance Type" prompt="Select the appropriate type of appliance." sqref="D21:D25 D14:D18">
      <formula1>"VSH, UVSH, VWF, FF, Central, WS, Oven"</formula1>
    </dataValidation>
    <dataValidation type="list" allowBlank="1" showInputMessage="1" showErrorMessage="1" promptTitle="Fuel Type" prompt="Select the appropriate fuel type for this appliance." sqref="E21:E25">
      <formula1>"Elec, Gas, Propane, Other"</formula1>
    </dataValidation>
    <dataValidation type="decimal" allowBlank="1" showInputMessage="1" showErrorMessage="1" promptTitle="Labor Cost" prompt="Enter the Total Labor Cost for this individual measure." sqref="K29:K53 K58:K72 K77:K91">
      <formula1>0</formula1>
      <formula2>10000</formula2>
    </dataValidation>
    <dataValidation type="decimal" allowBlank="1" showInputMessage="1" showErrorMessage="1" promptTitle="Material Cost" prompt="Enter the Total Material Cost for this individual measure." sqref="L29:L53 L58:L72 L77:L91">
      <formula1>0</formula1>
      <formula2>10000</formula2>
    </dataValidation>
    <dataValidation type="decimal" allowBlank="1" showInputMessage="1" showErrorMessage="1" promptTitle="Quantity" prompt="Enter the quantity used for this individual measure." sqref="J29:J53 J58:J72 J77:J91">
      <formula1>0</formula1>
      <formula2>10000</formula2>
    </dataValidation>
    <dataValidation type="list" allowBlank="1" showInputMessage="1" showErrorMessage="1" promptTitle="Fund Source" prompt="Select the fund source that was billed and paid for this individual measure." sqref="I29:I53 I58:I72 I77:I91">
      <formula1>"DOE, LIH, Other"</formula1>
    </dataValidation>
    <dataValidation allowBlank="1" showInputMessage="1" showErrorMessage="1" promptTitle="Weatherization Material" prompt="Enter the weatherization material installed. Make sure the measure and price used have been properly procured for." sqref="A29:A53"/>
    <dataValidation allowBlank="1" showInputMessage="1" showErrorMessage="1" promptTitle="Repair Material" prompt="Enter the weatherization repair material installed. Make sure the measure and price used have been properly procured for." sqref="A58:A72"/>
    <dataValidation allowBlank="1" showInputMessage="1" showErrorMessage="1" promptTitle="Health &amp; Safety Material" prompt="Enter the health and safety material installed. Make sure the measure and price used have been properly procured for." sqref="A77:A91"/>
    <dataValidation type="list" allowBlank="1" showInputMessage="1" showErrorMessage="1" promptTitle="Leveraged unit?" prompt="Select if this unit was leveraged with more than one fund source." sqref="E94">
      <formula1>"Yes, No"</formula1>
    </dataValidation>
    <dataValidation type="decimal" allowBlank="1" showInputMessage="1" showErrorMessage="1" promptTitle="Total DOE funds" prompt="Enter the total amount of DOE funds used on this unit. This amount should match all support accounting documentation." sqref="E96">
      <formula1>0</formula1>
      <formula2>10000</formula2>
    </dataValidation>
    <dataValidation type="decimal" allowBlank="1" showInputMessage="1" showErrorMessage="1" promptTitle="Total LIHEAP funds" prompt="Enter the total amount of LIHEAP funds used on this unit. This amount should match all support accounting documentation." sqref="E98">
      <formula1>0</formula1>
      <formula2>10000</formula2>
    </dataValidation>
    <dataValidation type="decimal" allowBlank="1" showInputMessage="1" showErrorMessage="1" promptTitle="Total Other funds" prompt="Enter the total amount of OTHER funds used on this unit. This amount should match all support accounting documentation. Make sure to list the actual name of the other fund used on this house. Leveraging funds is highly encouraged." sqref="E100 E103">
      <formula1>0</formula1>
      <formula2>10000</formula2>
    </dataValidation>
    <dataValidation type="decimal" allowBlank="1" showInputMessage="1" showErrorMessage="1" promptTitle="AFUE at Final Inspection" prompt="AFUE or Efficiency of this appliance at the final inspection. If the unit was replaced as an energy conservation measure, the AFUE or efficiency must meet Energy Star standards. If unit was not addressed, the reading will be the same as from the initial." sqref="H14">
      <formula1>0</formula1>
      <formula2>100</formula2>
    </dataValidation>
    <dataValidation type="decimal" allowBlank="1" showInputMessage="1" showErrorMessage="1" promptTitle="Low Cost No Cost materials" prompt="Enter the total amount of low cost no cost materials installed in this house. Total should be less than $50." sqref="L99">
      <formula1>0</formula1>
      <formula2>50</formula2>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sheetViews>
  <sheetFormatPr defaultRowHeight="16.5" customHeight="1" x14ac:dyDescent="0.2"/>
  <cols>
    <col min="1" max="1" width="42.7109375" style="2" customWidth="1"/>
    <col min="2" max="2" width="19.7109375" style="2" customWidth="1"/>
    <col min="3" max="3" width="5.7109375" style="2" customWidth="1"/>
    <col min="4" max="4" width="19.7109375" style="2" customWidth="1"/>
    <col min="5" max="5" width="4.7109375" style="2" customWidth="1"/>
    <col min="6" max="249" width="9.140625" style="2"/>
    <col min="250" max="250" width="32.85546875" style="2" customWidth="1"/>
    <col min="251" max="251" width="12.85546875" style="2" customWidth="1"/>
    <col min="252" max="252" width="9.28515625" style="2" bestFit="1" customWidth="1"/>
    <col min="253" max="253" width="12.85546875" style="2" customWidth="1"/>
    <col min="254" max="254" width="17.28515625" style="2" customWidth="1"/>
    <col min="255" max="255" width="2.140625" style="2" customWidth="1"/>
    <col min="256" max="505" width="9.140625" style="2"/>
    <col min="506" max="506" width="32.85546875" style="2" customWidth="1"/>
    <col min="507" max="507" width="12.85546875" style="2" customWidth="1"/>
    <col min="508" max="508" width="9.28515625" style="2" bestFit="1" customWidth="1"/>
    <col min="509" max="509" width="12.85546875" style="2" customWidth="1"/>
    <col min="510" max="510" width="17.28515625" style="2" customWidth="1"/>
    <col min="511" max="511" width="2.140625" style="2" customWidth="1"/>
    <col min="512" max="761" width="9.140625" style="2"/>
    <col min="762" max="762" width="32.85546875" style="2" customWidth="1"/>
    <col min="763" max="763" width="12.85546875" style="2" customWidth="1"/>
    <col min="764" max="764" width="9.28515625" style="2" bestFit="1" customWidth="1"/>
    <col min="765" max="765" width="12.85546875" style="2" customWidth="1"/>
    <col min="766" max="766" width="17.28515625" style="2" customWidth="1"/>
    <col min="767" max="767" width="2.140625" style="2" customWidth="1"/>
    <col min="768" max="1017" width="9.140625" style="2"/>
    <col min="1018" max="1018" width="32.85546875" style="2" customWidth="1"/>
    <col min="1019" max="1019" width="12.85546875" style="2" customWidth="1"/>
    <col min="1020" max="1020" width="9.28515625" style="2" bestFit="1" customWidth="1"/>
    <col min="1021" max="1021" width="12.85546875" style="2" customWidth="1"/>
    <col min="1022" max="1022" width="17.28515625" style="2" customWidth="1"/>
    <col min="1023" max="1023" width="2.140625" style="2" customWidth="1"/>
    <col min="1024" max="1273" width="9.140625" style="2"/>
    <col min="1274" max="1274" width="32.85546875" style="2" customWidth="1"/>
    <col min="1275" max="1275" width="12.85546875" style="2" customWidth="1"/>
    <col min="1276" max="1276" width="9.28515625" style="2" bestFit="1" customWidth="1"/>
    <col min="1277" max="1277" width="12.85546875" style="2" customWidth="1"/>
    <col min="1278" max="1278" width="17.28515625" style="2" customWidth="1"/>
    <col min="1279" max="1279" width="2.140625" style="2" customWidth="1"/>
    <col min="1280" max="1529" width="9.140625" style="2"/>
    <col min="1530" max="1530" width="32.85546875" style="2" customWidth="1"/>
    <col min="1531" max="1531" width="12.85546875" style="2" customWidth="1"/>
    <col min="1532" max="1532" width="9.28515625" style="2" bestFit="1" customWidth="1"/>
    <col min="1533" max="1533" width="12.85546875" style="2" customWidth="1"/>
    <col min="1534" max="1534" width="17.28515625" style="2" customWidth="1"/>
    <col min="1535" max="1535" width="2.140625" style="2" customWidth="1"/>
    <col min="1536" max="1785" width="9.140625" style="2"/>
    <col min="1786" max="1786" width="32.85546875" style="2" customWidth="1"/>
    <col min="1787" max="1787" width="12.85546875" style="2" customWidth="1"/>
    <col min="1788" max="1788" width="9.28515625" style="2" bestFit="1" customWidth="1"/>
    <col min="1789" max="1789" width="12.85546875" style="2" customWidth="1"/>
    <col min="1790" max="1790" width="17.28515625" style="2" customWidth="1"/>
    <col min="1791" max="1791" width="2.140625" style="2" customWidth="1"/>
    <col min="1792" max="2041" width="9.140625" style="2"/>
    <col min="2042" max="2042" width="32.85546875" style="2" customWidth="1"/>
    <col min="2043" max="2043" width="12.85546875" style="2" customWidth="1"/>
    <col min="2044" max="2044" width="9.28515625" style="2" bestFit="1" customWidth="1"/>
    <col min="2045" max="2045" width="12.85546875" style="2" customWidth="1"/>
    <col min="2046" max="2046" width="17.28515625" style="2" customWidth="1"/>
    <col min="2047" max="2047" width="2.140625" style="2" customWidth="1"/>
    <col min="2048" max="2297" width="9.140625" style="2"/>
    <col min="2298" max="2298" width="32.85546875" style="2" customWidth="1"/>
    <col min="2299" max="2299" width="12.85546875" style="2" customWidth="1"/>
    <col min="2300" max="2300" width="9.28515625" style="2" bestFit="1" customWidth="1"/>
    <col min="2301" max="2301" width="12.85546875" style="2" customWidth="1"/>
    <col min="2302" max="2302" width="17.28515625" style="2" customWidth="1"/>
    <col min="2303" max="2303" width="2.140625" style="2" customWidth="1"/>
    <col min="2304" max="2553" width="9.140625" style="2"/>
    <col min="2554" max="2554" width="32.85546875" style="2" customWidth="1"/>
    <col min="2555" max="2555" width="12.85546875" style="2" customWidth="1"/>
    <col min="2556" max="2556" width="9.28515625" style="2" bestFit="1" customWidth="1"/>
    <col min="2557" max="2557" width="12.85546875" style="2" customWidth="1"/>
    <col min="2558" max="2558" width="17.28515625" style="2" customWidth="1"/>
    <col min="2559" max="2559" width="2.140625" style="2" customWidth="1"/>
    <col min="2560" max="2809" width="9.140625" style="2"/>
    <col min="2810" max="2810" width="32.85546875" style="2" customWidth="1"/>
    <col min="2811" max="2811" width="12.85546875" style="2" customWidth="1"/>
    <col min="2812" max="2812" width="9.28515625" style="2" bestFit="1" customWidth="1"/>
    <col min="2813" max="2813" width="12.85546875" style="2" customWidth="1"/>
    <col min="2814" max="2814" width="17.28515625" style="2" customWidth="1"/>
    <col min="2815" max="2815" width="2.140625" style="2" customWidth="1"/>
    <col min="2816" max="3065" width="9.140625" style="2"/>
    <col min="3066" max="3066" width="32.85546875" style="2" customWidth="1"/>
    <col min="3067" max="3067" width="12.85546875" style="2" customWidth="1"/>
    <col min="3068" max="3068" width="9.28515625" style="2" bestFit="1" customWidth="1"/>
    <col min="3069" max="3069" width="12.85546875" style="2" customWidth="1"/>
    <col min="3070" max="3070" width="17.28515625" style="2" customWidth="1"/>
    <col min="3071" max="3071" width="2.140625" style="2" customWidth="1"/>
    <col min="3072" max="3321" width="9.140625" style="2"/>
    <col min="3322" max="3322" width="32.85546875" style="2" customWidth="1"/>
    <col min="3323" max="3323" width="12.85546875" style="2" customWidth="1"/>
    <col min="3324" max="3324" width="9.28515625" style="2" bestFit="1" customWidth="1"/>
    <col min="3325" max="3325" width="12.85546875" style="2" customWidth="1"/>
    <col min="3326" max="3326" width="17.28515625" style="2" customWidth="1"/>
    <col min="3327" max="3327" width="2.140625" style="2" customWidth="1"/>
    <col min="3328" max="3577" width="9.140625" style="2"/>
    <col min="3578" max="3578" width="32.85546875" style="2" customWidth="1"/>
    <col min="3579" max="3579" width="12.85546875" style="2" customWidth="1"/>
    <col min="3580" max="3580" width="9.28515625" style="2" bestFit="1" customWidth="1"/>
    <col min="3581" max="3581" width="12.85546875" style="2" customWidth="1"/>
    <col min="3582" max="3582" width="17.28515625" style="2" customWidth="1"/>
    <col min="3583" max="3583" width="2.140625" style="2" customWidth="1"/>
    <col min="3584" max="3833" width="9.140625" style="2"/>
    <col min="3834" max="3834" width="32.85546875" style="2" customWidth="1"/>
    <col min="3835" max="3835" width="12.85546875" style="2" customWidth="1"/>
    <col min="3836" max="3836" width="9.28515625" style="2" bestFit="1" customWidth="1"/>
    <col min="3837" max="3837" width="12.85546875" style="2" customWidth="1"/>
    <col min="3838" max="3838" width="17.28515625" style="2" customWidth="1"/>
    <col min="3839" max="3839" width="2.140625" style="2" customWidth="1"/>
    <col min="3840" max="4089" width="9.140625" style="2"/>
    <col min="4090" max="4090" width="32.85546875" style="2" customWidth="1"/>
    <col min="4091" max="4091" width="12.85546875" style="2" customWidth="1"/>
    <col min="4092" max="4092" width="9.28515625" style="2" bestFit="1" customWidth="1"/>
    <col min="4093" max="4093" width="12.85546875" style="2" customWidth="1"/>
    <col min="4094" max="4094" width="17.28515625" style="2" customWidth="1"/>
    <col min="4095" max="4095" width="2.140625" style="2" customWidth="1"/>
    <col min="4096" max="4345" width="9.140625" style="2"/>
    <col min="4346" max="4346" width="32.85546875" style="2" customWidth="1"/>
    <col min="4347" max="4347" width="12.85546875" style="2" customWidth="1"/>
    <col min="4348" max="4348" width="9.28515625" style="2" bestFit="1" customWidth="1"/>
    <col min="4349" max="4349" width="12.85546875" style="2" customWidth="1"/>
    <col min="4350" max="4350" width="17.28515625" style="2" customWidth="1"/>
    <col min="4351" max="4351" width="2.140625" style="2" customWidth="1"/>
    <col min="4352" max="4601" width="9.140625" style="2"/>
    <col min="4602" max="4602" width="32.85546875" style="2" customWidth="1"/>
    <col min="4603" max="4603" width="12.85546875" style="2" customWidth="1"/>
    <col min="4604" max="4604" width="9.28515625" style="2" bestFit="1" customWidth="1"/>
    <col min="4605" max="4605" width="12.85546875" style="2" customWidth="1"/>
    <col min="4606" max="4606" width="17.28515625" style="2" customWidth="1"/>
    <col min="4607" max="4607" width="2.140625" style="2" customWidth="1"/>
    <col min="4608" max="4857" width="9.140625" style="2"/>
    <col min="4858" max="4858" width="32.85546875" style="2" customWidth="1"/>
    <col min="4859" max="4859" width="12.85546875" style="2" customWidth="1"/>
    <col min="4860" max="4860" width="9.28515625" style="2" bestFit="1" customWidth="1"/>
    <col min="4861" max="4861" width="12.85546875" style="2" customWidth="1"/>
    <col min="4862" max="4862" width="17.28515625" style="2" customWidth="1"/>
    <col min="4863" max="4863" width="2.140625" style="2" customWidth="1"/>
    <col min="4864" max="5113" width="9.140625" style="2"/>
    <col min="5114" max="5114" width="32.85546875" style="2" customWidth="1"/>
    <col min="5115" max="5115" width="12.85546875" style="2" customWidth="1"/>
    <col min="5116" max="5116" width="9.28515625" style="2" bestFit="1" customWidth="1"/>
    <col min="5117" max="5117" width="12.85546875" style="2" customWidth="1"/>
    <col min="5118" max="5118" width="17.28515625" style="2" customWidth="1"/>
    <col min="5119" max="5119" width="2.140625" style="2" customWidth="1"/>
    <col min="5120" max="5369" width="9.140625" style="2"/>
    <col min="5370" max="5370" width="32.85546875" style="2" customWidth="1"/>
    <col min="5371" max="5371" width="12.85546875" style="2" customWidth="1"/>
    <col min="5372" max="5372" width="9.28515625" style="2" bestFit="1" customWidth="1"/>
    <col min="5373" max="5373" width="12.85546875" style="2" customWidth="1"/>
    <col min="5374" max="5374" width="17.28515625" style="2" customWidth="1"/>
    <col min="5375" max="5375" width="2.140625" style="2" customWidth="1"/>
    <col min="5376" max="5625" width="9.140625" style="2"/>
    <col min="5626" max="5626" width="32.85546875" style="2" customWidth="1"/>
    <col min="5627" max="5627" width="12.85546875" style="2" customWidth="1"/>
    <col min="5628" max="5628" width="9.28515625" style="2" bestFit="1" customWidth="1"/>
    <col min="5629" max="5629" width="12.85546875" style="2" customWidth="1"/>
    <col min="5630" max="5630" width="17.28515625" style="2" customWidth="1"/>
    <col min="5631" max="5631" width="2.140625" style="2" customWidth="1"/>
    <col min="5632" max="5881" width="9.140625" style="2"/>
    <col min="5882" max="5882" width="32.85546875" style="2" customWidth="1"/>
    <col min="5883" max="5883" width="12.85546875" style="2" customWidth="1"/>
    <col min="5884" max="5884" width="9.28515625" style="2" bestFit="1" customWidth="1"/>
    <col min="5885" max="5885" width="12.85546875" style="2" customWidth="1"/>
    <col min="5886" max="5886" width="17.28515625" style="2" customWidth="1"/>
    <col min="5887" max="5887" width="2.140625" style="2" customWidth="1"/>
    <col min="5888" max="6137" width="9.140625" style="2"/>
    <col min="6138" max="6138" width="32.85546875" style="2" customWidth="1"/>
    <col min="6139" max="6139" width="12.85546875" style="2" customWidth="1"/>
    <col min="6140" max="6140" width="9.28515625" style="2" bestFit="1" customWidth="1"/>
    <col min="6141" max="6141" width="12.85546875" style="2" customWidth="1"/>
    <col min="6142" max="6142" width="17.28515625" style="2" customWidth="1"/>
    <col min="6143" max="6143" width="2.140625" style="2" customWidth="1"/>
    <col min="6144" max="6393" width="9.140625" style="2"/>
    <col min="6394" max="6394" width="32.85546875" style="2" customWidth="1"/>
    <col min="6395" max="6395" width="12.85546875" style="2" customWidth="1"/>
    <col min="6396" max="6396" width="9.28515625" style="2" bestFit="1" customWidth="1"/>
    <col min="6397" max="6397" width="12.85546875" style="2" customWidth="1"/>
    <col min="6398" max="6398" width="17.28515625" style="2" customWidth="1"/>
    <col min="6399" max="6399" width="2.140625" style="2" customWidth="1"/>
    <col min="6400" max="6649" width="9.140625" style="2"/>
    <col min="6650" max="6650" width="32.85546875" style="2" customWidth="1"/>
    <col min="6651" max="6651" width="12.85546875" style="2" customWidth="1"/>
    <col min="6652" max="6652" width="9.28515625" style="2" bestFit="1" customWidth="1"/>
    <col min="6653" max="6653" width="12.85546875" style="2" customWidth="1"/>
    <col min="6654" max="6654" width="17.28515625" style="2" customWidth="1"/>
    <col min="6655" max="6655" width="2.140625" style="2" customWidth="1"/>
    <col min="6656" max="6905" width="9.140625" style="2"/>
    <col min="6906" max="6906" width="32.85546875" style="2" customWidth="1"/>
    <col min="6907" max="6907" width="12.85546875" style="2" customWidth="1"/>
    <col min="6908" max="6908" width="9.28515625" style="2" bestFit="1" customWidth="1"/>
    <col min="6909" max="6909" width="12.85546875" style="2" customWidth="1"/>
    <col min="6910" max="6910" width="17.28515625" style="2" customWidth="1"/>
    <col min="6911" max="6911" width="2.140625" style="2" customWidth="1"/>
    <col min="6912" max="7161" width="9.140625" style="2"/>
    <col min="7162" max="7162" width="32.85546875" style="2" customWidth="1"/>
    <col min="7163" max="7163" width="12.85546875" style="2" customWidth="1"/>
    <col min="7164" max="7164" width="9.28515625" style="2" bestFit="1" customWidth="1"/>
    <col min="7165" max="7165" width="12.85546875" style="2" customWidth="1"/>
    <col min="7166" max="7166" width="17.28515625" style="2" customWidth="1"/>
    <col min="7167" max="7167" width="2.140625" style="2" customWidth="1"/>
    <col min="7168" max="7417" width="9.140625" style="2"/>
    <col min="7418" max="7418" width="32.85546875" style="2" customWidth="1"/>
    <col min="7419" max="7419" width="12.85546875" style="2" customWidth="1"/>
    <col min="7420" max="7420" width="9.28515625" style="2" bestFit="1" customWidth="1"/>
    <col min="7421" max="7421" width="12.85546875" style="2" customWidth="1"/>
    <col min="7422" max="7422" width="17.28515625" style="2" customWidth="1"/>
    <col min="7423" max="7423" width="2.140625" style="2" customWidth="1"/>
    <col min="7424" max="7673" width="9.140625" style="2"/>
    <col min="7674" max="7674" width="32.85546875" style="2" customWidth="1"/>
    <col min="7675" max="7675" width="12.85546875" style="2" customWidth="1"/>
    <col min="7676" max="7676" width="9.28515625" style="2" bestFit="1" customWidth="1"/>
    <col min="7677" max="7677" width="12.85546875" style="2" customWidth="1"/>
    <col min="7678" max="7678" width="17.28515625" style="2" customWidth="1"/>
    <col min="7679" max="7679" width="2.140625" style="2" customWidth="1"/>
    <col min="7680" max="7929" width="9.140625" style="2"/>
    <col min="7930" max="7930" width="32.85546875" style="2" customWidth="1"/>
    <col min="7931" max="7931" width="12.85546875" style="2" customWidth="1"/>
    <col min="7932" max="7932" width="9.28515625" style="2" bestFit="1" customWidth="1"/>
    <col min="7933" max="7933" width="12.85546875" style="2" customWidth="1"/>
    <col min="7934" max="7934" width="17.28515625" style="2" customWidth="1"/>
    <col min="7935" max="7935" width="2.140625" style="2" customWidth="1"/>
    <col min="7936" max="8185" width="9.140625" style="2"/>
    <col min="8186" max="8186" width="32.85546875" style="2" customWidth="1"/>
    <col min="8187" max="8187" width="12.85546875" style="2" customWidth="1"/>
    <col min="8188" max="8188" width="9.28515625" style="2" bestFit="1" customWidth="1"/>
    <col min="8189" max="8189" width="12.85546875" style="2" customWidth="1"/>
    <col min="8190" max="8190" width="17.28515625" style="2" customWidth="1"/>
    <col min="8191" max="8191" width="2.140625" style="2" customWidth="1"/>
    <col min="8192" max="8441" width="9.140625" style="2"/>
    <col min="8442" max="8442" width="32.85546875" style="2" customWidth="1"/>
    <col min="8443" max="8443" width="12.85546875" style="2" customWidth="1"/>
    <col min="8444" max="8444" width="9.28515625" style="2" bestFit="1" customWidth="1"/>
    <col min="8445" max="8445" width="12.85546875" style="2" customWidth="1"/>
    <col min="8446" max="8446" width="17.28515625" style="2" customWidth="1"/>
    <col min="8447" max="8447" width="2.140625" style="2" customWidth="1"/>
    <col min="8448" max="8697" width="9.140625" style="2"/>
    <col min="8698" max="8698" width="32.85546875" style="2" customWidth="1"/>
    <col min="8699" max="8699" width="12.85546875" style="2" customWidth="1"/>
    <col min="8700" max="8700" width="9.28515625" style="2" bestFit="1" customWidth="1"/>
    <col min="8701" max="8701" width="12.85546875" style="2" customWidth="1"/>
    <col min="8702" max="8702" width="17.28515625" style="2" customWidth="1"/>
    <col min="8703" max="8703" width="2.140625" style="2" customWidth="1"/>
    <col min="8704" max="8953" width="9.140625" style="2"/>
    <col min="8954" max="8954" width="32.85546875" style="2" customWidth="1"/>
    <col min="8955" max="8955" width="12.85546875" style="2" customWidth="1"/>
    <col min="8956" max="8956" width="9.28515625" style="2" bestFit="1" customWidth="1"/>
    <col min="8957" max="8957" width="12.85546875" style="2" customWidth="1"/>
    <col min="8958" max="8958" width="17.28515625" style="2" customWidth="1"/>
    <col min="8959" max="8959" width="2.140625" style="2" customWidth="1"/>
    <col min="8960" max="9209" width="9.140625" style="2"/>
    <col min="9210" max="9210" width="32.85546875" style="2" customWidth="1"/>
    <col min="9211" max="9211" width="12.85546875" style="2" customWidth="1"/>
    <col min="9212" max="9212" width="9.28515625" style="2" bestFit="1" customWidth="1"/>
    <col min="9213" max="9213" width="12.85546875" style="2" customWidth="1"/>
    <col min="9214" max="9214" width="17.28515625" style="2" customWidth="1"/>
    <col min="9215" max="9215" width="2.140625" style="2" customWidth="1"/>
    <col min="9216" max="9465" width="9.140625" style="2"/>
    <col min="9466" max="9466" width="32.85546875" style="2" customWidth="1"/>
    <col min="9467" max="9467" width="12.85546875" style="2" customWidth="1"/>
    <col min="9468" max="9468" width="9.28515625" style="2" bestFit="1" customWidth="1"/>
    <col min="9469" max="9469" width="12.85546875" style="2" customWidth="1"/>
    <col min="9470" max="9470" width="17.28515625" style="2" customWidth="1"/>
    <col min="9471" max="9471" width="2.140625" style="2" customWidth="1"/>
    <col min="9472" max="9721" width="9.140625" style="2"/>
    <col min="9722" max="9722" width="32.85546875" style="2" customWidth="1"/>
    <col min="9723" max="9723" width="12.85546875" style="2" customWidth="1"/>
    <col min="9724" max="9724" width="9.28515625" style="2" bestFit="1" customWidth="1"/>
    <col min="9725" max="9725" width="12.85546875" style="2" customWidth="1"/>
    <col min="9726" max="9726" width="17.28515625" style="2" customWidth="1"/>
    <col min="9727" max="9727" width="2.140625" style="2" customWidth="1"/>
    <col min="9728" max="9977" width="9.140625" style="2"/>
    <col min="9978" max="9978" width="32.85546875" style="2" customWidth="1"/>
    <col min="9979" max="9979" width="12.85546875" style="2" customWidth="1"/>
    <col min="9980" max="9980" width="9.28515625" style="2" bestFit="1" customWidth="1"/>
    <col min="9981" max="9981" width="12.85546875" style="2" customWidth="1"/>
    <col min="9982" max="9982" width="17.28515625" style="2" customWidth="1"/>
    <col min="9983" max="9983" width="2.140625" style="2" customWidth="1"/>
    <col min="9984" max="10233" width="9.140625" style="2"/>
    <col min="10234" max="10234" width="32.85546875" style="2" customWidth="1"/>
    <col min="10235" max="10235" width="12.85546875" style="2" customWidth="1"/>
    <col min="10236" max="10236" width="9.28515625" style="2" bestFit="1" customWidth="1"/>
    <col min="10237" max="10237" width="12.85546875" style="2" customWidth="1"/>
    <col min="10238" max="10238" width="17.28515625" style="2" customWidth="1"/>
    <col min="10239" max="10239" width="2.140625" style="2" customWidth="1"/>
    <col min="10240" max="10489" width="9.140625" style="2"/>
    <col min="10490" max="10490" width="32.85546875" style="2" customWidth="1"/>
    <col min="10491" max="10491" width="12.85546875" style="2" customWidth="1"/>
    <col min="10492" max="10492" width="9.28515625" style="2" bestFit="1" customWidth="1"/>
    <col min="10493" max="10493" width="12.85546875" style="2" customWidth="1"/>
    <col min="10494" max="10494" width="17.28515625" style="2" customWidth="1"/>
    <col min="10495" max="10495" width="2.140625" style="2" customWidth="1"/>
    <col min="10496" max="10745" width="9.140625" style="2"/>
    <col min="10746" max="10746" width="32.85546875" style="2" customWidth="1"/>
    <col min="10747" max="10747" width="12.85546875" style="2" customWidth="1"/>
    <col min="10748" max="10748" width="9.28515625" style="2" bestFit="1" customWidth="1"/>
    <col min="10749" max="10749" width="12.85546875" style="2" customWidth="1"/>
    <col min="10750" max="10750" width="17.28515625" style="2" customWidth="1"/>
    <col min="10751" max="10751" width="2.140625" style="2" customWidth="1"/>
    <col min="10752" max="11001" width="9.140625" style="2"/>
    <col min="11002" max="11002" width="32.85546875" style="2" customWidth="1"/>
    <col min="11003" max="11003" width="12.85546875" style="2" customWidth="1"/>
    <col min="11004" max="11004" width="9.28515625" style="2" bestFit="1" customWidth="1"/>
    <col min="11005" max="11005" width="12.85546875" style="2" customWidth="1"/>
    <col min="11006" max="11006" width="17.28515625" style="2" customWidth="1"/>
    <col min="11007" max="11007" width="2.140625" style="2" customWidth="1"/>
    <col min="11008" max="11257" width="9.140625" style="2"/>
    <col min="11258" max="11258" width="32.85546875" style="2" customWidth="1"/>
    <col min="11259" max="11259" width="12.85546875" style="2" customWidth="1"/>
    <col min="11260" max="11260" width="9.28515625" style="2" bestFit="1" customWidth="1"/>
    <col min="11261" max="11261" width="12.85546875" style="2" customWidth="1"/>
    <col min="11262" max="11262" width="17.28515625" style="2" customWidth="1"/>
    <col min="11263" max="11263" width="2.140625" style="2" customWidth="1"/>
    <col min="11264" max="11513" width="9.140625" style="2"/>
    <col min="11514" max="11514" width="32.85546875" style="2" customWidth="1"/>
    <col min="11515" max="11515" width="12.85546875" style="2" customWidth="1"/>
    <col min="11516" max="11516" width="9.28515625" style="2" bestFit="1" customWidth="1"/>
    <col min="11517" max="11517" width="12.85546875" style="2" customWidth="1"/>
    <col min="11518" max="11518" width="17.28515625" style="2" customWidth="1"/>
    <col min="11519" max="11519" width="2.140625" style="2" customWidth="1"/>
    <col min="11520" max="11769" width="9.140625" style="2"/>
    <col min="11770" max="11770" width="32.85546875" style="2" customWidth="1"/>
    <col min="11771" max="11771" width="12.85546875" style="2" customWidth="1"/>
    <col min="11772" max="11772" width="9.28515625" style="2" bestFit="1" customWidth="1"/>
    <col min="11773" max="11773" width="12.85546875" style="2" customWidth="1"/>
    <col min="11774" max="11774" width="17.28515625" style="2" customWidth="1"/>
    <col min="11775" max="11775" width="2.140625" style="2" customWidth="1"/>
    <col min="11776" max="12025" width="9.140625" style="2"/>
    <col min="12026" max="12026" width="32.85546875" style="2" customWidth="1"/>
    <col min="12027" max="12027" width="12.85546875" style="2" customWidth="1"/>
    <col min="12028" max="12028" width="9.28515625" style="2" bestFit="1" customWidth="1"/>
    <col min="12029" max="12029" width="12.85546875" style="2" customWidth="1"/>
    <col min="12030" max="12030" width="17.28515625" style="2" customWidth="1"/>
    <col min="12031" max="12031" width="2.140625" style="2" customWidth="1"/>
    <col min="12032" max="12281" width="9.140625" style="2"/>
    <col min="12282" max="12282" width="32.85546875" style="2" customWidth="1"/>
    <col min="12283" max="12283" width="12.85546875" style="2" customWidth="1"/>
    <col min="12284" max="12284" width="9.28515625" style="2" bestFit="1" customWidth="1"/>
    <col min="12285" max="12285" width="12.85546875" style="2" customWidth="1"/>
    <col min="12286" max="12286" width="17.28515625" style="2" customWidth="1"/>
    <col min="12287" max="12287" width="2.140625" style="2" customWidth="1"/>
    <col min="12288" max="12537" width="9.140625" style="2"/>
    <col min="12538" max="12538" width="32.85546875" style="2" customWidth="1"/>
    <col min="12539" max="12539" width="12.85546875" style="2" customWidth="1"/>
    <col min="12540" max="12540" width="9.28515625" style="2" bestFit="1" customWidth="1"/>
    <col min="12541" max="12541" width="12.85546875" style="2" customWidth="1"/>
    <col min="12542" max="12542" width="17.28515625" style="2" customWidth="1"/>
    <col min="12543" max="12543" width="2.140625" style="2" customWidth="1"/>
    <col min="12544" max="12793" width="9.140625" style="2"/>
    <col min="12794" max="12794" width="32.85546875" style="2" customWidth="1"/>
    <col min="12795" max="12795" width="12.85546875" style="2" customWidth="1"/>
    <col min="12796" max="12796" width="9.28515625" style="2" bestFit="1" customWidth="1"/>
    <col min="12797" max="12797" width="12.85546875" style="2" customWidth="1"/>
    <col min="12798" max="12798" width="17.28515625" style="2" customWidth="1"/>
    <col min="12799" max="12799" width="2.140625" style="2" customWidth="1"/>
    <col min="12800" max="13049" width="9.140625" style="2"/>
    <col min="13050" max="13050" width="32.85546875" style="2" customWidth="1"/>
    <col min="13051" max="13051" width="12.85546875" style="2" customWidth="1"/>
    <col min="13052" max="13052" width="9.28515625" style="2" bestFit="1" customWidth="1"/>
    <col min="13053" max="13053" width="12.85546875" style="2" customWidth="1"/>
    <col min="13054" max="13054" width="17.28515625" style="2" customWidth="1"/>
    <col min="13055" max="13055" width="2.140625" style="2" customWidth="1"/>
    <col min="13056" max="13305" width="9.140625" style="2"/>
    <col min="13306" max="13306" width="32.85546875" style="2" customWidth="1"/>
    <col min="13307" max="13307" width="12.85546875" style="2" customWidth="1"/>
    <col min="13308" max="13308" width="9.28515625" style="2" bestFit="1" customWidth="1"/>
    <col min="13309" max="13309" width="12.85546875" style="2" customWidth="1"/>
    <col min="13310" max="13310" width="17.28515625" style="2" customWidth="1"/>
    <col min="13311" max="13311" width="2.140625" style="2" customWidth="1"/>
    <col min="13312" max="13561" width="9.140625" style="2"/>
    <col min="13562" max="13562" width="32.85546875" style="2" customWidth="1"/>
    <col min="13563" max="13563" width="12.85546875" style="2" customWidth="1"/>
    <col min="13564" max="13564" width="9.28515625" style="2" bestFit="1" customWidth="1"/>
    <col min="13565" max="13565" width="12.85546875" style="2" customWidth="1"/>
    <col min="13566" max="13566" width="17.28515625" style="2" customWidth="1"/>
    <col min="13567" max="13567" width="2.140625" style="2" customWidth="1"/>
    <col min="13568" max="13817" width="9.140625" style="2"/>
    <col min="13818" max="13818" width="32.85546875" style="2" customWidth="1"/>
    <col min="13819" max="13819" width="12.85546875" style="2" customWidth="1"/>
    <col min="13820" max="13820" width="9.28515625" style="2" bestFit="1" customWidth="1"/>
    <col min="13821" max="13821" width="12.85546875" style="2" customWidth="1"/>
    <col min="13822" max="13822" width="17.28515625" style="2" customWidth="1"/>
    <col min="13823" max="13823" width="2.140625" style="2" customWidth="1"/>
    <col min="13824" max="14073" width="9.140625" style="2"/>
    <col min="14074" max="14074" width="32.85546875" style="2" customWidth="1"/>
    <col min="14075" max="14075" width="12.85546875" style="2" customWidth="1"/>
    <col min="14076" max="14076" width="9.28515625" style="2" bestFit="1" customWidth="1"/>
    <col min="14077" max="14077" width="12.85546875" style="2" customWidth="1"/>
    <col min="14078" max="14078" width="17.28515625" style="2" customWidth="1"/>
    <col min="14079" max="14079" width="2.140625" style="2" customWidth="1"/>
    <col min="14080" max="14329" width="9.140625" style="2"/>
    <col min="14330" max="14330" width="32.85546875" style="2" customWidth="1"/>
    <col min="14331" max="14331" width="12.85546875" style="2" customWidth="1"/>
    <col min="14332" max="14332" width="9.28515625" style="2" bestFit="1" customWidth="1"/>
    <col min="14333" max="14333" width="12.85546875" style="2" customWidth="1"/>
    <col min="14334" max="14334" width="17.28515625" style="2" customWidth="1"/>
    <col min="14335" max="14335" width="2.140625" style="2" customWidth="1"/>
    <col min="14336" max="14585" width="9.140625" style="2"/>
    <col min="14586" max="14586" width="32.85546875" style="2" customWidth="1"/>
    <col min="14587" max="14587" width="12.85546875" style="2" customWidth="1"/>
    <col min="14588" max="14588" width="9.28515625" style="2" bestFit="1" customWidth="1"/>
    <col min="14589" max="14589" width="12.85546875" style="2" customWidth="1"/>
    <col min="14590" max="14590" width="17.28515625" style="2" customWidth="1"/>
    <col min="14591" max="14591" width="2.140625" style="2" customWidth="1"/>
    <col min="14592" max="14841" width="9.140625" style="2"/>
    <col min="14842" max="14842" width="32.85546875" style="2" customWidth="1"/>
    <col min="14843" max="14843" width="12.85546875" style="2" customWidth="1"/>
    <col min="14844" max="14844" width="9.28515625" style="2" bestFit="1" customWidth="1"/>
    <col min="14845" max="14845" width="12.85546875" style="2" customWidth="1"/>
    <col min="14846" max="14846" width="17.28515625" style="2" customWidth="1"/>
    <col min="14847" max="14847" width="2.140625" style="2" customWidth="1"/>
    <col min="14848" max="15097" width="9.140625" style="2"/>
    <col min="15098" max="15098" width="32.85546875" style="2" customWidth="1"/>
    <col min="15099" max="15099" width="12.85546875" style="2" customWidth="1"/>
    <col min="15100" max="15100" width="9.28515625" style="2" bestFit="1" customWidth="1"/>
    <col min="15101" max="15101" width="12.85546875" style="2" customWidth="1"/>
    <col min="15102" max="15102" width="17.28515625" style="2" customWidth="1"/>
    <col min="15103" max="15103" width="2.140625" style="2" customWidth="1"/>
    <col min="15104" max="15353" width="9.140625" style="2"/>
    <col min="15354" max="15354" width="32.85546875" style="2" customWidth="1"/>
    <col min="15355" max="15355" width="12.85546875" style="2" customWidth="1"/>
    <col min="15356" max="15356" width="9.28515625" style="2" bestFit="1" customWidth="1"/>
    <col min="15357" max="15357" width="12.85546875" style="2" customWidth="1"/>
    <col min="15358" max="15358" width="17.28515625" style="2" customWidth="1"/>
    <col min="15359" max="15359" width="2.140625" style="2" customWidth="1"/>
    <col min="15360" max="15609" width="9.140625" style="2"/>
    <col min="15610" max="15610" width="32.85546875" style="2" customWidth="1"/>
    <col min="15611" max="15611" width="12.85546875" style="2" customWidth="1"/>
    <col min="15612" max="15612" width="9.28515625" style="2" bestFit="1" customWidth="1"/>
    <col min="15613" max="15613" width="12.85546875" style="2" customWidth="1"/>
    <col min="15614" max="15614" width="17.28515625" style="2" customWidth="1"/>
    <col min="15615" max="15615" width="2.140625" style="2" customWidth="1"/>
    <col min="15616" max="15865" width="9.140625" style="2"/>
    <col min="15866" max="15866" width="32.85546875" style="2" customWidth="1"/>
    <col min="15867" max="15867" width="12.85546875" style="2" customWidth="1"/>
    <col min="15868" max="15868" width="9.28515625" style="2" bestFit="1" customWidth="1"/>
    <col min="15869" max="15869" width="12.85546875" style="2" customWidth="1"/>
    <col min="15870" max="15870" width="17.28515625" style="2" customWidth="1"/>
    <col min="15871" max="15871" width="2.140625" style="2" customWidth="1"/>
    <col min="15872" max="16121" width="9.140625" style="2"/>
    <col min="16122" max="16122" width="32.85546875" style="2" customWidth="1"/>
    <col min="16123" max="16123" width="12.85546875" style="2" customWidth="1"/>
    <col min="16124" max="16124" width="9.28515625" style="2" bestFit="1" customWidth="1"/>
    <col min="16125" max="16125" width="12.85546875" style="2" customWidth="1"/>
    <col min="16126" max="16126" width="17.28515625" style="2" customWidth="1"/>
    <col min="16127" max="16127" width="2.140625" style="2" customWidth="1"/>
    <col min="16128" max="16384" width="9.140625" style="2"/>
  </cols>
  <sheetData>
    <row r="1" spans="1:14" ht="3" customHeight="1" thickBot="1" x14ac:dyDescent="0.25">
      <c r="A1" s="593" t="s">
        <v>65</v>
      </c>
    </row>
    <row r="2" spans="1:14" ht="16.5" customHeight="1" thickBot="1" x14ac:dyDescent="0.3">
      <c r="A2" s="330" t="s">
        <v>86</v>
      </c>
      <c r="B2" s="331"/>
      <c r="C2" s="331"/>
      <c r="D2" s="332"/>
      <c r="E2" s="49" t="s">
        <v>145</v>
      </c>
    </row>
    <row r="3" spans="1:14" ht="16.5" customHeight="1" thickBot="1" x14ac:dyDescent="0.3">
      <c r="A3" s="116" t="s">
        <v>106</v>
      </c>
      <c r="B3" s="775">
        <f>'Contact Info'!B7</f>
        <v>0</v>
      </c>
      <c r="C3" s="776"/>
      <c r="D3" s="777"/>
      <c r="E3" s="2" t="s">
        <v>386</v>
      </c>
    </row>
    <row r="4" spans="1:14" ht="16.5" customHeight="1" x14ac:dyDescent="0.25">
      <c r="A4" s="116" t="s">
        <v>27</v>
      </c>
      <c r="B4" s="775">
        <f>'Contact Info'!B6</f>
        <v>0</v>
      </c>
      <c r="C4" s="638"/>
      <c r="D4" s="778"/>
    </row>
    <row r="5" spans="1:14" ht="16.5" customHeight="1" thickBot="1" x14ac:dyDescent="0.3">
      <c r="A5" s="780" t="s">
        <v>115</v>
      </c>
      <c r="B5" s="55">
        <f>'Contact Info'!B19</f>
        <v>0</v>
      </c>
      <c r="C5" s="56"/>
      <c r="D5" s="57"/>
      <c r="E5" s="50" t="s">
        <v>132</v>
      </c>
    </row>
    <row r="6" spans="1:14" ht="16.5" customHeight="1" thickBot="1" x14ac:dyDescent="0.25">
      <c r="A6" s="58"/>
      <c r="B6" s="59"/>
      <c r="C6" s="59"/>
      <c r="D6" s="59"/>
    </row>
    <row r="7" spans="1:14" ht="16.5" customHeight="1" thickBot="1" x14ac:dyDescent="0.3">
      <c r="A7" s="779" t="s">
        <v>105</v>
      </c>
      <c r="B7" s="66"/>
      <c r="C7" s="60" t="s">
        <v>107</v>
      </c>
      <c r="D7" s="61"/>
    </row>
    <row r="8" spans="1:14" ht="16.5" customHeight="1" thickBot="1" x14ac:dyDescent="0.3">
      <c r="A8" s="62"/>
      <c r="B8" s="62"/>
      <c r="C8" s="63"/>
      <c r="D8" s="63"/>
    </row>
    <row r="9" spans="1:14" ht="16.5" customHeight="1" thickBot="1" x14ac:dyDescent="0.3">
      <c r="A9" s="64" t="s">
        <v>108</v>
      </c>
      <c r="B9" s="65" t="s">
        <v>66</v>
      </c>
      <c r="C9" s="66"/>
      <c r="D9" s="67" t="s">
        <v>67</v>
      </c>
      <c r="E9" s="68" t="s">
        <v>129</v>
      </c>
      <c r="F9" s="69"/>
      <c r="G9" s="69"/>
      <c r="H9" s="70"/>
      <c r="I9" s="4"/>
      <c r="J9" s="4"/>
      <c r="K9" s="4"/>
      <c r="L9" s="4"/>
      <c r="M9" s="4"/>
      <c r="N9" s="4"/>
    </row>
    <row r="10" spans="1:14" ht="16.5" customHeight="1" x14ac:dyDescent="0.25">
      <c r="A10" s="52" t="s">
        <v>68</v>
      </c>
      <c r="B10" s="71"/>
      <c r="C10" s="72">
        <f>B10/60</f>
        <v>0</v>
      </c>
      <c r="D10" s="73" t="s">
        <v>69</v>
      </c>
      <c r="E10" s="53" t="s">
        <v>116</v>
      </c>
      <c r="F10" s="74" t="s">
        <v>117</v>
      </c>
      <c r="G10" s="74"/>
      <c r="H10" s="70"/>
      <c r="I10" s="4"/>
      <c r="J10" s="4"/>
      <c r="K10" s="4"/>
      <c r="L10" s="4"/>
      <c r="M10" s="4"/>
      <c r="N10" s="4"/>
    </row>
    <row r="11" spans="1:14" ht="16.5" customHeight="1" x14ac:dyDescent="0.25">
      <c r="A11" s="52" t="s">
        <v>70</v>
      </c>
      <c r="B11" s="75"/>
      <c r="C11" s="72"/>
      <c r="D11" s="73" t="s">
        <v>69</v>
      </c>
      <c r="E11" s="53" t="s">
        <v>118</v>
      </c>
      <c r="F11" s="74" t="s">
        <v>119</v>
      </c>
      <c r="G11" s="74"/>
      <c r="H11" s="70"/>
      <c r="I11" s="4"/>
      <c r="J11" s="4"/>
      <c r="K11" s="4"/>
      <c r="L11" s="4"/>
      <c r="M11" s="4"/>
      <c r="N11" s="4"/>
    </row>
    <row r="12" spans="1:14" ht="16.5" customHeight="1" x14ac:dyDescent="0.25">
      <c r="A12" s="52" t="s">
        <v>71</v>
      </c>
      <c r="B12" s="76"/>
      <c r="C12" s="72"/>
      <c r="D12" s="73" t="s">
        <v>69</v>
      </c>
      <c r="E12" s="53" t="s">
        <v>120</v>
      </c>
      <c r="F12" s="74" t="s">
        <v>121</v>
      </c>
      <c r="G12" s="74"/>
      <c r="H12" s="70"/>
      <c r="I12" s="4"/>
      <c r="J12" s="4"/>
      <c r="K12" s="4"/>
      <c r="L12" s="4"/>
      <c r="M12" s="4"/>
      <c r="N12" s="4"/>
    </row>
    <row r="13" spans="1:14" ht="16.5" customHeight="1" x14ac:dyDescent="0.25">
      <c r="A13" s="52" t="s">
        <v>72</v>
      </c>
      <c r="B13" s="77">
        <v>8760</v>
      </c>
      <c r="C13" s="72"/>
      <c r="D13" s="73" t="s">
        <v>69</v>
      </c>
      <c r="G13" s="74"/>
      <c r="H13" s="70"/>
      <c r="I13" s="4"/>
      <c r="J13" s="4"/>
      <c r="K13" s="4"/>
      <c r="L13" s="4"/>
      <c r="M13" s="4"/>
      <c r="N13" s="4"/>
    </row>
    <row r="14" spans="1:14" ht="16.5" customHeight="1" x14ac:dyDescent="0.25">
      <c r="A14" s="52" t="s">
        <v>73</v>
      </c>
      <c r="B14" s="78" t="e">
        <f>B13/C10*B11</f>
        <v>#DIV/0!</v>
      </c>
      <c r="C14" s="72"/>
      <c r="D14" s="79"/>
      <c r="E14" s="53" t="s">
        <v>122</v>
      </c>
      <c r="F14" s="74" t="s">
        <v>147</v>
      </c>
      <c r="G14" s="74"/>
      <c r="H14" s="70"/>
      <c r="I14" s="4"/>
      <c r="J14" s="4"/>
      <c r="K14" s="4"/>
      <c r="L14" s="4"/>
      <c r="M14" s="4"/>
      <c r="N14" s="4"/>
    </row>
    <row r="15" spans="1:14" s="85" customFormat="1" ht="16.5" customHeight="1" x14ac:dyDescent="0.25">
      <c r="A15" s="52" t="s">
        <v>74</v>
      </c>
      <c r="B15" s="80" t="s">
        <v>69</v>
      </c>
      <c r="C15" s="81"/>
      <c r="D15" s="82"/>
      <c r="E15" s="53" t="s">
        <v>123</v>
      </c>
      <c r="F15" s="74" t="s">
        <v>146</v>
      </c>
      <c r="G15" s="83"/>
      <c r="H15" s="70"/>
      <c r="I15" s="84"/>
      <c r="J15" s="84"/>
      <c r="K15" s="84"/>
      <c r="L15" s="84"/>
      <c r="M15" s="84"/>
      <c r="N15" s="84"/>
    </row>
    <row r="16" spans="1:14" ht="16.5" customHeight="1" thickBot="1" x14ac:dyDescent="0.3">
      <c r="A16" s="54"/>
      <c r="B16" s="86"/>
      <c r="C16" s="87"/>
      <c r="D16" s="88"/>
      <c r="E16" s="89"/>
      <c r="F16" s="90"/>
      <c r="G16" s="90"/>
      <c r="H16" s="70"/>
      <c r="I16" s="4"/>
      <c r="J16" s="4"/>
      <c r="K16" s="4"/>
      <c r="L16" s="4"/>
      <c r="M16" s="4"/>
      <c r="N16" s="4"/>
    </row>
    <row r="17" spans="1:14" ht="16.5" customHeight="1" thickBot="1" x14ac:dyDescent="0.3">
      <c r="A17" s="91"/>
      <c r="B17" s="92"/>
      <c r="C17" s="93"/>
      <c r="D17" s="94"/>
      <c r="E17" s="95" t="s">
        <v>124</v>
      </c>
      <c r="F17" s="90"/>
      <c r="G17" s="90"/>
      <c r="H17" s="70"/>
      <c r="I17" s="4"/>
      <c r="J17" s="4"/>
      <c r="K17" s="4"/>
      <c r="L17" s="4"/>
      <c r="M17" s="4"/>
      <c r="N17" s="4"/>
    </row>
    <row r="18" spans="1:14" ht="16.5" customHeight="1" thickBot="1" x14ac:dyDescent="0.3">
      <c r="A18" s="52" t="s">
        <v>75</v>
      </c>
      <c r="B18" s="96"/>
      <c r="C18" s="97"/>
      <c r="D18" s="98" t="e">
        <f>(B14-D14)*B12</f>
        <v>#DIV/0!</v>
      </c>
      <c r="E18" s="90" t="s">
        <v>126</v>
      </c>
      <c r="F18" s="90"/>
      <c r="G18" s="90"/>
      <c r="H18" s="70"/>
      <c r="I18" s="99"/>
      <c r="J18" s="99"/>
      <c r="K18" s="4"/>
      <c r="L18" s="4"/>
      <c r="M18" s="4"/>
      <c r="N18" s="4"/>
    </row>
    <row r="19" spans="1:14" ht="16.5" customHeight="1" thickBot="1" x14ac:dyDescent="0.3">
      <c r="A19" s="52" t="s">
        <v>76</v>
      </c>
      <c r="B19" s="96"/>
      <c r="C19" s="97"/>
      <c r="D19" s="98" t="e">
        <f>D18*10</f>
        <v>#DIV/0!</v>
      </c>
      <c r="E19" s="90" t="s">
        <v>148</v>
      </c>
      <c r="F19" s="90"/>
      <c r="G19" s="90"/>
      <c r="H19" s="70"/>
      <c r="I19" s="100"/>
      <c r="J19" s="100"/>
      <c r="K19" s="4"/>
      <c r="L19" s="4"/>
      <c r="M19" s="4"/>
      <c r="N19" s="4"/>
    </row>
    <row r="20" spans="1:14" ht="16.5" customHeight="1" thickBot="1" x14ac:dyDescent="0.3">
      <c r="A20" s="52" t="s">
        <v>77</v>
      </c>
      <c r="B20" s="96"/>
      <c r="C20" s="97"/>
      <c r="D20" s="101" t="e">
        <f>D19/D15</f>
        <v>#DIV/0!</v>
      </c>
      <c r="E20" s="90" t="s">
        <v>127</v>
      </c>
      <c r="F20" s="102"/>
      <c r="G20" s="102"/>
      <c r="H20" s="70"/>
      <c r="I20" s="100"/>
      <c r="J20" s="100"/>
      <c r="K20" s="4"/>
      <c r="L20" s="4"/>
      <c r="M20" s="4"/>
      <c r="N20" s="4"/>
    </row>
    <row r="21" spans="1:14" s="85" customFormat="1" ht="16.5" customHeight="1" thickBot="1" x14ac:dyDescent="0.25">
      <c r="A21" s="103"/>
      <c r="B21" s="104" t="s">
        <v>78</v>
      </c>
      <c r="C21" s="39"/>
      <c r="D21" s="40"/>
      <c r="E21" s="70"/>
      <c r="F21" s="105"/>
      <c r="G21" s="105"/>
      <c r="H21" s="70"/>
      <c r="I21" s="105"/>
      <c r="J21" s="105"/>
      <c r="K21" s="84"/>
      <c r="L21" s="84"/>
      <c r="M21" s="84"/>
      <c r="N21" s="84"/>
    </row>
    <row r="22" spans="1:14" ht="16.5" customHeight="1" thickBot="1" x14ac:dyDescent="0.25">
      <c r="A22" s="106"/>
      <c r="B22" s="87"/>
      <c r="C22" s="87"/>
      <c r="D22" s="107"/>
      <c r="E22" s="70"/>
      <c r="F22" s="70"/>
      <c r="G22" s="70"/>
      <c r="H22" s="70"/>
      <c r="I22" s="70"/>
      <c r="J22" s="70"/>
      <c r="K22" s="4"/>
      <c r="L22" s="4"/>
      <c r="M22" s="4"/>
      <c r="N22" s="4"/>
    </row>
    <row r="23" spans="1:14" ht="16.5" customHeight="1" thickBot="1" x14ac:dyDescent="0.25">
      <c r="E23" s="68" t="s">
        <v>131</v>
      </c>
      <c r="F23" s="70"/>
      <c r="G23" s="70"/>
      <c r="H23" s="70"/>
      <c r="I23" s="70"/>
      <c r="J23" s="70"/>
      <c r="K23" s="4"/>
      <c r="L23" s="4"/>
      <c r="M23" s="4"/>
      <c r="N23" s="4"/>
    </row>
    <row r="24" spans="1:14" ht="16.5" customHeight="1" thickBot="1" x14ac:dyDescent="0.3">
      <c r="A24" s="64" t="s">
        <v>109</v>
      </c>
      <c r="B24" s="108" t="s">
        <v>66</v>
      </c>
      <c r="C24" s="66"/>
      <c r="D24" s="67" t="s">
        <v>67</v>
      </c>
      <c r="E24" s="51" t="s">
        <v>143</v>
      </c>
      <c r="F24" s="51"/>
      <c r="G24" s="50"/>
      <c r="H24" s="51"/>
      <c r="I24" s="4"/>
      <c r="J24" s="4"/>
      <c r="K24" s="4"/>
      <c r="L24" s="4"/>
      <c r="M24" s="4"/>
      <c r="N24" s="4"/>
    </row>
    <row r="25" spans="1:14" ht="16.5" customHeight="1" thickBot="1" x14ac:dyDescent="0.3">
      <c r="A25" s="52" t="s">
        <v>278</v>
      </c>
      <c r="B25" s="109"/>
      <c r="C25" s="80"/>
      <c r="D25" s="73" t="s">
        <v>69</v>
      </c>
      <c r="E25" s="53" t="s">
        <v>116</v>
      </c>
      <c r="F25" s="50" t="s">
        <v>138</v>
      </c>
      <c r="G25" s="50"/>
      <c r="H25" s="51"/>
      <c r="I25" s="4"/>
      <c r="J25" s="4"/>
      <c r="K25" s="4"/>
      <c r="L25" s="4"/>
      <c r="M25" s="4"/>
      <c r="N25" s="4"/>
    </row>
    <row r="26" spans="1:14" ht="16.5" customHeight="1" thickBot="1" x14ac:dyDescent="0.3">
      <c r="A26" s="52" t="s">
        <v>279</v>
      </c>
      <c r="B26" s="110"/>
      <c r="C26" s="81"/>
      <c r="D26" s="111"/>
      <c r="E26" s="53" t="s">
        <v>118</v>
      </c>
      <c r="F26" s="51" t="s">
        <v>139</v>
      </c>
      <c r="G26" s="50"/>
      <c r="H26" s="51"/>
      <c r="I26" s="4"/>
      <c r="J26" s="4"/>
      <c r="K26" s="4"/>
      <c r="L26" s="4"/>
      <c r="M26" s="4"/>
      <c r="N26" s="4"/>
    </row>
    <row r="27" spans="1:14" ht="16.5" customHeight="1" thickBot="1" x14ac:dyDescent="0.3">
      <c r="A27" s="52" t="s">
        <v>114</v>
      </c>
      <c r="B27" s="112" t="s">
        <v>113</v>
      </c>
      <c r="C27" s="113"/>
      <c r="D27" s="114"/>
      <c r="E27" s="53" t="s">
        <v>120</v>
      </c>
      <c r="F27" s="50" t="s">
        <v>140</v>
      </c>
      <c r="G27" s="50"/>
      <c r="H27" s="51"/>
      <c r="I27" s="4"/>
      <c r="J27" s="4"/>
      <c r="K27" s="4"/>
      <c r="L27" s="4"/>
      <c r="M27" s="4"/>
      <c r="N27" s="4"/>
    </row>
    <row r="28" spans="1:14" ht="16.5" customHeight="1" x14ac:dyDescent="0.25">
      <c r="A28" s="52" t="s">
        <v>111</v>
      </c>
      <c r="B28" s="81" t="str">
        <f>IF(B27="Annual Professional Maintenance", "0.01", "0.03")</f>
        <v>0.03</v>
      </c>
      <c r="C28" s="80"/>
      <c r="D28" s="73"/>
      <c r="E28" s="53" t="s">
        <v>122</v>
      </c>
      <c r="F28" s="50" t="s">
        <v>141</v>
      </c>
      <c r="G28" s="50"/>
      <c r="H28" s="51"/>
      <c r="I28" s="4"/>
      <c r="J28" s="4"/>
      <c r="K28" s="4"/>
      <c r="L28" s="4"/>
      <c r="M28" s="4"/>
      <c r="N28" s="4"/>
    </row>
    <row r="29" spans="1:14" ht="16.5" customHeight="1" x14ac:dyDescent="0.25">
      <c r="A29" s="52" t="s">
        <v>112</v>
      </c>
      <c r="B29" s="78">
        <f>B26*(1-B28)^(B5-B25)</f>
        <v>0</v>
      </c>
      <c r="C29" s="81"/>
      <c r="D29" s="73" t="s">
        <v>69</v>
      </c>
      <c r="E29" s="53" t="s">
        <v>123</v>
      </c>
      <c r="F29" s="50" t="s">
        <v>142</v>
      </c>
      <c r="G29" s="50"/>
      <c r="H29" s="51"/>
      <c r="I29" s="4"/>
      <c r="J29" s="4"/>
      <c r="K29" s="4"/>
      <c r="L29" s="4"/>
      <c r="M29" s="4"/>
      <c r="N29" s="4"/>
    </row>
    <row r="30" spans="1:14" ht="16.5" customHeight="1" thickBot="1" x14ac:dyDescent="0.3">
      <c r="A30" s="52"/>
      <c r="B30" s="78"/>
      <c r="C30" s="81"/>
      <c r="D30" s="73"/>
      <c r="E30" s="51" t="s">
        <v>144</v>
      </c>
      <c r="F30" s="51"/>
      <c r="G30" s="50"/>
      <c r="H30" s="51"/>
      <c r="I30" s="4"/>
      <c r="J30" s="4"/>
      <c r="K30" s="4"/>
      <c r="L30" s="4"/>
      <c r="M30" s="4"/>
      <c r="N30" s="4"/>
    </row>
    <row r="31" spans="1:14" ht="16.5" customHeight="1" thickBot="1" x14ac:dyDescent="0.3">
      <c r="A31" s="52" t="s">
        <v>81</v>
      </c>
      <c r="B31" s="115"/>
      <c r="C31" s="72"/>
      <c r="D31" s="73" t="s">
        <v>69</v>
      </c>
      <c r="E31" s="53" t="s">
        <v>116</v>
      </c>
      <c r="F31" s="51" t="s">
        <v>133</v>
      </c>
      <c r="G31" s="50"/>
      <c r="H31" s="51"/>
      <c r="I31" s="4"/>
      <c r="J31" s="4"/>
      <c r="K31" s="4"/>
      <c r="L31" s="4"/>
      <c r="M31" s="4"/>
      <c r="N31" s="4"/>
    </row>
    <row r="32" spans="1:14" ht="16.5" customHeight="1" thickBot="1" x14ac:dyDescent="0.3">
      <c r="A32" s="116" t="s">
        <v>82</v>
      </c>
      <c r="B32" s="117"/>
      <c r="C32" s="72"/>
      <c r="D32" s="73" t="s">
        <v>69</v>
      </c>
      <c r="E32" s="53" t="s">
        <v>118</v>
      </c>
      <c r="F32" s="51" t="s">
        <v>134</v>
      </c>
      <c r="G32" s="50"/>
      <c r="H32" s="51"/>
      <c r="I32" s="4"/>
      <c r="J32" s="4"/>
      <c r="K32" s="4"/>
      <c r="L32" s="4"/>
      <c r="M32" s="4"/>
      <c r="N32" s="4"/>
    </row>
    <row r="33" spans="1:14" ht="16.5" customHeight="1" thickBot="1" x14ac:dyDescent="0.3">
      <c r="A33" s="52"/>
      <c r="B33" s="118">
        <f>B32*B34</f>
        <v>0</v>
      </c>
      <c r="C33" s="72"/>
      <c r="D33" s="73"/>
      <c r="E33" s="53" t="s">
        <v>120</v>
      </c>
      <c r="F33" s="51" t="s">
        <v>135</v>
      </c>
      <c r="G33" s="50"/>
      <c r="H33" s="51"/>
      <c r="I33" s="4"/>
      <c r="J33" s="4"/>
      <c r="K33" s="4"/>
      <c r="L33" s="4"/>
      <c r="M33" s="4"/>
      <c r="N33" s="4"/>
    </row>
    <row r="34" spans="1:14" ht="16.5" customHeight="1" thickBot="1" x14ac:dyDescent="0.3">
      <c r="A34" s="52" t="s">
        <v>83</v>
      </c>
      <c r="B34" s="119"/>
      <c r="C34" s="81"/>
      <c r="D34" s="73" t="s">
        <v>69</v>
      </c>
      <c r="E34" s="53" t="s">
        <v>122</v>
      </c>
      <c r="F34" s="51" t="s">
        <v>136</v>
      </c>
      <c r="G34" s="50"/>
      <c r="H34" s="51"/>
      <c r="I34" s="4"/>
      <c r="J34" s="4"/>
      <c r="K34" s="4"/>
      <c r="L34" s="4"/>
      <c r="M34" s="4"/>
      <c r="N34" s="4"/>
    </row>
    <row r="35" spans="1:14" ht="16.5" customHeight="1" thickBot="1" x14ac:dyDescent="0.3">
      <c r="A35" s="120"/>
      <c r="B35" s="81"/>
      <c r="C35" s="81"/>
      <c r="D35" s="121"/>
      <c r="E35" s="53" t="s">
        <v>123</v>
      </c>
      <c r="F35" s="51" t="s">
        <v>137</v>
      </c>
      <c r="G35" s="50"/>
      <c r="H35" s="51"/>
      <c r="I35" s="4"/>
      <c r="J35" s="4"/>
      <c r="K35" s="4"/>
      <c r="L35" s="4"/>
      <c r="M35" s="4"/>
      <c r="N35" s="4"/>
    </row>
    <row r="36" spans="1:14" ht="16.5" customHeight="1" thickBot="1" x14ac:dyDescent="0.3">
      <c r="A36" s="122"/>
      <c r="B36" s="123"/>
      <c r="C36" s="124"/>
      <c r="D36" s="125"/>
      <c r="E36" s="95" t="s">
        <v>124</v>
      </c>
      <c r="F36" s="126"/>
      <c r="G36" s="126"/>
      <c r="H36" s="126"/>
      <c r="I36" s="4"/>
      <c r="J36" s="4"/>
      <c r="K36" s="4"/>
      <c r="L36" s="4"/>
      <c r="M36" s="4"/>
      <c r="N36" s="4"/>
    </row>
    <row r="37" spans="1:14" ht="16.5" customHeight="1" thickBot="1" x14ac:dyDescent="0.3">
      <c r="A37" s="116" t="s">
        <v>85</v>
      </c>
      <c r="B37" s="127"/>
      <c r="C37" s="128"/>
      <c r="D37" s="129" t="e">
        <f>(D26-C39)*0.1</f>
        <v>#DIV/0!</v>
      </c>
      <c r="E37" s="51" t="s">
        <v>130</v>
      </c>
      <c r="F37" s="126"/>
      <c r="G37" s="126"/>
      <c r="H37" s="126"/>
      <c r="I37" s="4"/>
      <c r="J37" s="4"/>
      <c r="K37" s="4"/>
      <c r="L37" s="4"/>
      <c r="M37" s="4"/>
      <c r="N37" s="4"/>
    </row>
    <row r="38" spans="1:14" ht="16.5" customHeight="1" thickBot="1" x14ac:dyDescent="0.3">
      <c r="A38" s="116"/>
      <c r="B38" s="104" t="s">
        <v>125</v>
      </c>
      <c r="C38" s="130"/>
      <c r="D38" s="131"/>
      <c r="E38" s="126"/>
      <c r="F38" s="126"/>
      <c r="G38" s="126"/>
      <c r="H38" s="126"/>
      <c r="I38" s="4"/>
      <c r="J38" s="4"/>
      <c r="K38" s="4"/>
      <c r="L38" s="4"/>
      <c r="M38" s="4"/>
      <c r="N38" s="4"/>
    </row>
    <row r="39" spans="1:14" ht="16.5" customHeight="1" thickBot="1" x14ac:dyDescent="0.3">
      <c r="A39" s="116" t="s">
        <v>84</v>
      </c>
      <c r="B39" s="127"/>
      <c r="C39" s="127" t="e">
        <f>B31/B33</f>
        <v>#DIV/0!</v>
      </c>
      <c r="D39" s="132">
        <f>(D26-B29)*0.1</f>
        <v>0</v>
      </c>
      <c r="E39" s="51" t="s">
        <v>128</v>
      </c>
      <c r="F39" s="126"/>
      <c r="G39" s="126"/>
      <c r="H39" s="126"/>
      <c r="I39" s="4"/>
      <c r="J39" s="4"/>
      <c r="K39" s="4"/>
      <c r="L39" s="4"/>
      <c r="M39" s="4"/>
      <c r="N39" s="4"/>
    </row>
    <row r="40" spans="1:14" ht="16.5" customHeight="1" thickBot="1" x14ac:dyDescent="0.3">
      <c r="A40" s="116"/>
      <c r="B40" s="104" t="s">
        <v>110</v>
      </c>
      <c r="C40" s="130"/>
      <c r="D40" s="131"/>
      <c r="E40" s="4"/>
      <c r="F40" s="4"/>
      <c r="G40" s="4"/>
      <c r="H40" s="4"/>
      <c r="I40" s="4"/>
      <c r="J40" s="4"/>
      <c r="K40" s="4"/>
      <c r="L40" s="4"/>
      <c r="M40" s="4"/>
      <c r="N40" s="4"/>
    </row>
    <row r="41" spans="1:14" ht="16.5" customHeight="1" thickBot="1" x14ac:dyDescent="0.25">
      <c r="A41" s="106"/>
      <c r="B41" s="87"/>
      <c r="C41" s="87"/>
      <c r="D41" s="133"/>
      <c r="E41" s="4"/>
      <c r="F41" s="4"/>
      <c r="G41" s="4"/>
      <c r="H41" s="4"/>
      <c r="I41" s="4"/>
      <c r="J41" s="4"/>
      <c r="K41" s="4"/>
      <c r="L41" s="4"/>
      <c r="M41" s="4"/>
      <c r="N41" s="4"/>
    </row>
    <row r="43" spans="1:14" ht="16.5" customHeight="1" thickBot="1" x14ac:dyDescent="0.3">
      <c r="G43" s="134"/>
    </row>
    <row r="44" spans="1:14" ht="16.5" customHeight="1" thickBot="1" x14ac:dyDescent="0.3">
      <c r="A44" s="135" t="s">
        <v>87</v>
      </c>
      <c r="B44" s="136"/>
      <c r="G44" s="137"/>
    </row>
    <row r="45" spans="1:14" ht="16.5" customHeight="1" x14ac:dyDescent="0.25">
      <c r="A45" s="138" t="s">
        <v>103</v>
      </c>
      <c r="B45" s="139" t="s">
        <v>104</v>
      </c>
      <c r="G45" s="134"/>
    </row>
    <row r="46" spans="1:14" ht="16.5" customHeight="1" x14ac:dyDescent="0.25">
      <c r="A46" s="140" t="s">
        <v>88</v>
      </c>
      <c r="B46" s="141">
        <v>5000</v>
      </c>
      <c r="G46" s="137"/>
    </row>
    <row r="47" spans="1:14" ht="16.5" customHeight="1" x14ac:dyDescent="0.25">
      <c r="A47" s="140" t="s">
        <v>89</v>
      </c>
      <c r="B47" s="141">
        <v>6000</v>
      </c>
      <c r="G47" s="137"/>
    </row>
    <row r="48" spans="1:14" ht="16.5" customHeight="1" x14ac:dyDescent="0.25">
      <c r="A48" s="140" t="s">
        <v>90</v>
      </c>
      <c r="B48" s="141">
        <v>7000</v>
      </c>
      <c r="G48" s="137"/>
    </row>
    <row r="49" spans="1:7" ht="16.5" customHeight="1" x14ac:dyDescent="0.25">
      <c r="A49" s="140" t="s">
        <v>91</v>
      </c>
      <c r="B49" s="141">
        <v>8000</v>
      </c>
      <c r="G49" s="137"/>
    </row>
    <row r="50" spans="1:7" ht="16.5" customHeight="1" x14ac:dyDescent="0.25">
      <c r="A50" s="140" t="s">
        <v>92</v>
      </c>
      <c r="B50" s="141">
        <v>9000</v>
      </c>
      <c r="G50" s="137"/>
    </row>
    <row r="51" spans="1:7" ht="16.5" customHeight="1" x14ac:dyDescent="0.25">
      <c r="A51" s="140" t="s">
        <v>93</v>
      </c>
      <c r="B51" s="141">
        <v>10000</v>
      </c>
      <c r="E51" s="142"/>
      <c r="F51" s="142"/>
      <c r="G51" s="142"/>
    </row>
    <row r="52" spans="1:7" ht="16.5" customHeight="1" x14ac:dyDescent="0.25">
      <c r="A52" s="140" t="s">
        <v>94</v>
      </c>
      <c r="B52" s="141">
        <v>12000</v>
      </c>
      <c r="F52" s="134"/>
      <c r="G52" s="134"/>
    </row>
    <row r="53" spans="1:7" ht="16.5" customHeight="1" thickBot="1" x14ac:dyDescent="0.3">
      <c r="A53" s="143" t="s">
        <v>95</v>
      </c>
      <c r="B53" s="144">
        <v>14000</v>
      </c>
      <c r="F53" s="134"/>
      <c r="G53" s="134"/>
    </row>
    <row r="54" spans="1:7" ht="16.5" customHeight="1" thickBot="1" x14ac:dyDescent="0.25">
      <c r="A54" s="145"/>
      <c r="B54" s="145"/>
    </row>
    <row r="55" spans="1:7" ht="16.5" customHeight="1" thickBot="1" x14ac:dyDescent="0.25">
      <c r="A55" s="135" t="s">
        <v>96</v>
      </c>
      <c r="B55" s="136"/>
    </row>
    <row r="56" spans="1:7" ht="16.5" customHeight="1" x14ac:dyDescent="0.2">
      <c r="A56" s="138" t="s">
        <v>103</v>
      </c>
      <c r="B56" s="139" t="s">
        <v>104</v>
      </c>
    </row>
    <row r="57" spans="1:7" ht="16.5" customHeight="1" x14ac:dyDescent="0.2">
      <c r="A57" s="146" t="s">
        <v>97</v>
      </c>
      <c r="B57" s="141">
        <v>18000</v>
      </c>
    </row>
    <row r="58" spans="1:7" ht="16.5" customHeight="1" x14ac:dyDescent="0.2">
      <c r="A58" s="146" t="s">
        <v>98</v>
      </c>
      <c r="B58" s="141">
        <v>21000</v>
      </c>
    </row>
    <row r="59" spans="1:7" ht="16.5" customHeight="1" x14ac:dyDescent="0.2">
      <c r="A59" s="146" t="s">
        <v>99</v>
      </c>
      <c r="B59" s="141">
        <v>23000</v>
      </c>
    </row>
    <row r="60" spans="1:7" ht="16.5" customHeight="1" thickBot="1" x14ac:dyDescent="0.25">
      <c r="A60" s="146" t="s">
        <v>100</v>
      </c>
      <c r="B60" s="141">
        <v>24000</v>
      </c>
    </row>
    <row r="61" spans="1:7" ht="16.5" customHeight="1" thickBot="1" x14ac:dyDescent="0.3">
      <c r="A61" s="147" t="s">
        <v>101</v>
      </c>
      <c r="B61" s="148"/>
    </row>
    <row r="62" spans="1:7" ht="16.5" customHeight="1" thickBot="1" x14ac:dyDescent="0.3">
      <c r="A62" s="149" t="s">
        <v>102</v>
      </c>
      <c r="B62" s="150"/>
    </row>
  </sheetData>
  <sheetProtection sheet="1" objects="1" scenarios="1"/>
  <protectedRanges>
    <protectedRange password="CF31" sqref="A15:D18" name="Range1"/>
    <protectedRange password="CF31" sqref="C40:D40 A40 A36:D37 A39:D39 C38:D38 A38" name="Range1_1"/>
  </protectedRanges>
  <dataValidations count="21">
    <dataValidation allowBlank="1" showInputMessage="1" showErrorMessage="1" prompt="% decrease using amps" sqref="IS65546 D37 D131082 D196618 D262154 D327690 D393226 D458762 D524298 D589834 D655370 D720906 D786442 D851978 D917514 D983050 D65546 WVE983050 WLI983050 WBM983050 VRQ983050 VHU983050 UXY983050 UOC983050 UEG983050 TUK983050 TKO983050 TAS983050 SQW983050 SHA983050 RXE983050 RNI983050 RDM983050 QTQ983050 QJU983050 PZY983050 PQC983050 PGG983050 OWK983050 OMO983050 OCS983050 NSW983050 NJA983050 MZE983050 MPI983050 MFM983050 LVQ983050 LLU983050 LBY983050 KSC983050 KIG983050 JYK983050 JOO983050 JES983050 IUW983050 ILA983050 IBE983050 HRI983050 HHM983050 GXQ983050 GNU983050 GDY983050 FUC983050 FKG983050 FAK983050 EQO983050 EGS983050 DWW983050 DNA983050 DDE983050 CTI983050 CJM983050 BZQ983050 BPU983050 BFY983050 AWC983050 AMG983050 ACK983050 SO983050 IS983050 WVE917514 WLI917514 WBM917514 VRQ917514 VHU917514 UXY917514 UOC917514 UEG917514 TUK917514 TKO917514 TAS917514 SQW917514 SHA917514 RXE917514 RNI917514 RDM917514 QTQ917514 QJU917514 PZY917514 PQC917514 PGG917514 OWK917514 OMO917514 OCS917514 NSW917514 NJA917514 MZE917514 MPI917514 MFM917514 LVQ917514 LLU917514 LBY917514 KSC917514 KIG917514 JYK917514 JOO917514 JES917514 IUW917514 ILA917514 IBE917514 HRI917514 HHM917514 GXQ917514 GNU917514 GDY917514 FUC917514 FKG917514 FAK917514 EQO917514 EGS917514 DWW917514 DNA917514 DDE917514 CTI917514 CJM917514 BZQ917514 BPU917514 BFY917514 AWC917514 AMG917514 ACK917514 SO917514 IS917514 WVE851978 WLI851978 WBM851978 VRQ851978 VHU851978 UXY851978 UOC851978 UEG851978 TUK851978 TKO851978 TAS851978 SQW851978 SHA851978 RXE851978 RNI851978 RDM851978 QTQ851978 QJU851978 PZY851978 PQC851978 PGG851978 OWK851978 OMO851978 OCS851978 NSW851978 NJA851978 MZE851978 MPI851978 MFM851978 LVQ851978 LLU851978 LBY851978 KSC851978 KIG851978 JYK851978 JOO851978 JES851978 IUW851978 ILA851978 IBE851978 HRI851978 HHM851978 GXQ851978 GNU851978 GDY851978 FUC851978 FKG851978 FAK851978 EQO851978 EGS851978 DWW851978 DNA851978 DDE851978 CTI851978 CJM851978 BZQ851978 BPU851978 BFY851978 AWC851978 AMG851978 ACK851978 SO851978 IS851978 WVE786442 WLI786442 WBM786442 VRQ786442 VHU786442 UXY786442 UOC786442 UEG786442 TUK786442 TKO786442 TAS786442 SQW786442 SHA786442 RXE786442 RNI786442 RDM786442 QTQ786442 QJU786442 PZY786442 PQC786442 PGG786442 OWK786442 OMO786442 OCS786442 NSW786442 NJA786442 MZE786442 MPI786442 MFM786442 LVQ786442 LLU786442 LBY786442 KSC786442 KIG786442 JYK786442 JOO786442 JES786442 IUW786442 ILA786442 IBE786442 HRI786442 HHM786442 GXQ786442 GNU786442 GDY786442 FUC786442 FKG786442 FAK786442 EQO786442 EGS786442 DWW786442 DNA786442 DDE786442 CTI786442 CJM786442 BZQ786442 BPU786442 BFY786442 AWC786442 AMG786442 ACK786442 SO786442 IS786442 WVE720906 WLI720906 WBM720906 VRQ720906 VHU720906 UXY720906 UOC720906 UEG720906 TUK720906 TKO720906 TAS720906 SQW720906 SHA720906 RXE720906 RNI720906 RDM720906 QTQ720906 QJU720906 PZY720906 PQC720906 PGG720906 OWK720906 OMO720906 OCS720906 NSW720906 NJA720906 MZE720906 MPI720906 MFM720906 LVQ720906 LLU720906 LBY720906 KSC720906 KIG720906 JYK720906 JOO720906 JES720906 IUW720906 ILA720906 IBE720906 HRI720906 HHM720906 GXQ720906 GNU720906 GDY720906 FUC720906 FKG720906 FAK720906 EQO720906 EGS720906 DWW720906 DNA720906 DDE720906 CTI720906 CJM720906 BZQ720906 BPU720906 BFY720906 AWC720906 AMG720906 ACK720906 SO720906 IS720906 WVE655370 WLI655370 WBM655370 VRQ655370 VHU655370 UXY655370 UOC655370 UEG655370 TUK655370 TKO655370 TAS655370 SQW655370 SHA655370 RXE655370 RNI655370 RDM655370 QTQ655370 QJU655370 PZY655370 PQC655370 PGG655370 OWK655370 OMO655370 OCS655370 NSW655370 NJA655370 MZE655370 MPI655370 MFM655370 LVQ655370 LLU655370 LBY655370 KSC655370 KIG655370 JYK655370 JOO655370 JES655370 IUW655370 ILA655370 IBE655370 HRI655370 HHM655370 GXQ655370 GNU655370 GDY655370 FUC655370 FKG655370 FAK655370 EQO655370 EGS655370 DWW655370 DNA655370 DDE655370 CTI655370 CJM655370 BZQ655370 BPU655370 BFY655370 AWC655370 AMG655370 ACK655370 SO655370 IS655370 WVE589834 WLI589834 WBM589834 VRQ589834 VHU589834 UXY589834 UOC589834 UEG589834 TUK589834 TKO589834 TAS589834 SQW589834 SHA589834 RXE589834 RNI589834 RDM589834 QTQ589834 QJU589834 PZY589834 PQC589834 PGG589834 OWK589834 OMO589834 OCS589834 NSW589834 NJA589834 MZE589834 MPI589834 MFM589834 LVQ589834 LLU589834 LBY589834 KSC589834 KIG589834 JYK589834 JOO589834 JES589834 IUW589834 ILA589834 IBE589834 HRI589834 HHM589834 GXQ589834 GNU589834 GDY589834 FUC589834 FKG589834 FAK589834 EQO589834 EGS589834 DWW589834 DNA589834 DDE589834 CTI589834 CJM589834 BZQ589834 BPU589834 BFY589834 AWC589834 AMG589834 ACK589834 SO589834 IS589834 WVE524298 WLI524298 WBM524298 VRQ524298 VHU524298 UXY524298 UOC524298 UEG524298 TUK524298 TKO524298 TAS524298 SQW524298 SHA524298 RXE524298 RNI524298 RDM524298 QTQ524298 QJU524298 PZY524298 PQC524298 PGG524298 OWK524298 OMO524298 OCS524298 NSW524298 NJA524298 MZE524298 MPI524298 MFM524298 LVQ524298 LLU524298 LBY524298 KSC524298 KIG524298 JYK524298 JOO524298 JES524298 IUW524298 ILA524298 IBE524298 HRI524298 HHM524298 GXQ524298 GNU524298 GDY524298 FUC524298 FKG524298 FAK524298 EQO524298 EGS524298 DWW524298 DNA524298 DDE524298 CTI524298 CJM524298 BZQ524298 BPU524298 BFY524298 AWC524298 AMG524298 ACK524298 SO524298 IS524298 WVE458762 WLI458762 WBM458762 VRQ458762 VHU458762 UXY458762 UOC458762 UEG458762 TUK458762 TKO458762 TAS458762 SQW458762 SHA458762 RXE458762 RNI458762 RDM458762 QTQ458762 QJU458762 PZY458762 PQC458762 PGG458762 OWK458762 OMO458762 OCS458762 NSW458762 NJA458762 MZE458762 MPI458762 MFM458762 LVQ458762 LLU458762 LBY458762 KSC458762 KIG458762 JYK458762 JOO458762 JES458762 IUW458762 ILA458762 IBE458762 HRI458762 HHM458762 GXQ458762 GNU458762 GDY458762 FUC458762 FKG458762 FAK458762 EQO458762 EGS458762 DWW458762 DNA458762 DDE458762 CTI458762 CJM458762 BZQ458762 BPU458762 BFY458762 AWC458762 AMG458762 ACK458762 SO458762 IS458762 WVE393226 WLI393226 WBM393226 VRQ393226 VHU393226 UXY393226 UOC393226 UEG393226 TUK393226 TKO393226 TAS393226 SQW393226 SHA393226 RXE393226 RNI393226 RDM393226 QTQ393226 QJU393226 PZY393226 PQC393226 PGG393226 OWK393226 OMO393226 OCS393226 NSW393226 NJA393226 MZE393226 MPI393226 MFM393226 LVQ393226 LLU393226 LBY393226 KSC393226 KIG393226 JYK393226 JOO393226 JES393226 IUW393226 ILA393226 IBE393226 HRI393226 HHM393226 GXQ393226 GNU393226 GDY393226 FUC393226 FKG393226 FAK393226 EQO393226 EGS393226 DWW393226 DNA393226 DDE393226 CTI393226 CJM393226 BZQ393226 BPU393226 BFY393226 AWC393226 AMG393226 ACK393226 SO393226 IS393226 WVE327690 WLI327690 WBM327690 VRQ327690 VHU327690 UXY327690 UOC327690 UEG327690 TUK327690 TKO327690 TAS327690 SQW327690 SHA327690 RXE327690 RNI327690 RDM327690 QTQ327690 QJU327690 PZY327690 PQC327690 PGG327690 OWK327690 OMO327690 OCS327690 NSW327690 NJA327690 MZE327690 MPI327690 MFM327690 LVQ327690 LLU327690 LBY327690 KSC327690 KIG327690 JYK327690 JOO327690 JES327690 IUW327690 ILA327690 IBE327690 HRI327690 HHM327690 GXQ327690 GNU327690 GDY327690 FUC327690 FKG327690 FAK327690 EQO327690 EGS327690 DWW327690 DNA327690 DDE327690 CTI327690 CJM327690 BZQ327690 BPU327690 BFY327690 AWC327690 AMG327690 ACK327690 SO327690 IS327690 WVE262154 WLI262154 WBM262154 VRQ262154 VHU262154 UXY262154 UOC262154 UEG262154 TUK262154 TKO262154 TAS262154 SQW262154 SHA262154 RXE262154 RNI262154 RDM262154 QTQ262154 QJU262154 PZY262154 PQC262154 PGG262154 OWK262154 OMO262154 OCS262154 NSW262154 NJA262154 MZE262154 MPI262154 MFM262154 LVQ262154 LLU262154 LBY262154 KSC262154 KIG262154 JYK262154 JOO262154 JES262154 IUW262154 ILA262154 IBE262154 HRI262154 HHM262154 GXQ262154 GNU262154 GDY262154 FUC262154 FKG262154 FAK262154 EQO262154 EGS262154 DWW262154 DNA262154 DDE262154 CTI262154 CJM262154 BZQ262154 BPU262154 BFY262154 AWC262154 AMG262154 ACK262154 SO262154 IS262154 WVE196618 WLI196618 WBM196618 VRQ196618 VHU196618 UXY196618 UOC196618 UEG196618 TUK196618 TKO196618 TAS196618 SQW196618 SHA196618 RXE196618 RNI196618 RDM196618 QTQ196618 QJU196618 PZY196618 PQC196618 PGG196618 OWK196618 OMO196618 OCS196618 NSW196618 NJA196618 MZE196618 MPI196618 MFM196618 LVQ196618 LLU196618 LBY196618 KSC196618 KIG196618 JYK196618 JOO196618 JES196618 IUW196618 ILA196618 IBE196618 HRI196618 HHM196618 GXQ196618 GNU196618 GDY196618 FUC196618 FKG196618 FAK196618 EQO196618 EGS196618 DWW196618 DNA196618 DDE196618 CTI196618 CJM196618 BZQ196618 BPU196618 BFY196618 AWC196618 AMG196618 ACK196618 SO196618 IS196618 WVE131082 WLI131082 WBM131082 VRQ131082 VHU131082 UXY131082 UOC131082 UEG131082 TUK131082 TKO131082 TAS131082 SQW131082 SHA131082 RXE131082 RNI131082 RDM131082 QTQ131082 QJU131082 PZY131082 PQC131082 PGG131082 OWK131082 OMO131082 OCS131082 NSW131082 NJA131082 MZE131082 MPI131082 MFM131082 LVQ131082 LLU131082 LBY131082 KSC131082 KIG131082 JYK131082 JOO131082 JES131082 IUW131082 ILA131082 IBE131082 HRI131082 HHM131082 GXQ131082 GNU131082 GDY131082 FUC131082 FKG131082 FAK131082 EQO131082 EGS131082 DWW131082 DNA131082 DDE131082 CTI131082 CJM131082 BZQ131082 BPU131082 BFY131082 AWC131082 AMG131082 ACK131082 SO131082 IS131082 WVE65546 WLI65546 WBM65546 VRQ65546 VHU65546 UXY65546 UOC65546 UEG65546 TUK65546 TKO65546 TAS65546 SQW65546 SHA65546 RXE65546 RNI65546 RDM65546 QTQ65546 QJU65546 PZY65546 PQC65546 PGG65546 OWK65546 OMO65546 OCS65546 NSW65546 NJA65546 MZE65546 MPI65546 MFM65546 LVQ65546 LLU65546 LBY65546 KSC65546 KIG65546 JYK65546 JOO65546 JES65546 IUW65546 ILA65546 IBE65546 HRI65546 HHM65546 GXQ65546 GNU65546 GDY65546 FUC65546 FKG65546 FAK65546 EQO65546 EGS65546 DWW65546 DNA65546 DDE65546 CTI65546 CJM65546 BZQ65546 BPU65546 BFY65546 AWC65546 AMG65546 ACK65546 SO65546"/>
    <dataValidation allowBlank="1" showInputMessage="1" showErrorMessage="1" promptTitle="Replacement EER" prompt="Enter the EER found on the (Yellow) Energy Guide of the new replacement unit." sqref="WVF983036 D26 WLJ983036 WBN983036 VRR983036 VHV983036 UXZ983036 UOD983036 UEH983036 TUL983036 TKP983036 TAT983036 SQX983036 SHB983036 RXF983036 RNJ983036 RDN983036 QTR983036 QJV983036 PZZ983036 PQD983036 PGH983036 OWL983036 OMP983036 OCT983036 NSX983036 NJB983036 MZF983036 MPJ983036 MFN983036 LVR983036 LLV983036 LBZ983036 KSD983036 KIH983036 JYL983036 JOP983036 JET983036 IUX983036 ILB983036 IBF983036 HRJ983036 HHN983036 GXR983036 GNV983036 GDZ983036 FUD983036 FKH983036 FAL983036 EQP983036 EGT983036 DWX983036 DNB983036 DDF983036 CTJ983036 CJN983036 BZR983036 BPV983036 BFZ983036 AWD983036 AMH983036 ACL983036 SP983036 IT983036 WVF917500 WLJ917500 WBN917500 VRR917500 VHV917500 UXZ917500 UOD917500 UEH917500 TUL917500 TKP917500 TAT917500 SQX917500 SHB917500 RXF917500 RNJ917500 RDN917500 QTR917500 QJV917500 PZZ917500 PQD917500 PGH917500 OWL917500 OMP917500 OCT917500 NSX917500 NJB917500 MZF917500 MPJ917500 MFN917500 LVR917500 LLV917500 LBZ917500 KSD917500 KIH917500 JYL917500 JOP917500 JET917500 IUX917500 ILB917500 IBF917500 HRJ917500 HHN917500 GXR917500 GNV917500 GDZ917500 FUD917500 FKH917500 FAL917500 EQP917500 EGT917500 DWX917500 DNB917500 DDF917500 CTJ917500 CJN917500 BZR917500 BPV917500 BFZ917500 AWD917500 AMH917500 ACL917500 SP917500 IT917500 WVF851964 WLJ851964 WBN851964 VRR851964 VHV851964 UXZ851964 UOD851964 UEH851964 TUL851964 TKP851964 TAT851964 SQX851964 SHB851964 RXF851964 RNJ851964 RDN851964 QTR851964 QJV851964 PZZ851964 PQD851964 PGH851964 OWL851964 OMP851964 OCT851964 NSX851964 NJB851964 MZF851964 MPJ851964 MFN851964 LVR851964 LLV851964 LBZ851964 KSD851964 KIH851964 JYL851964 JOP851964 JET851964 IUX851964 ILB851964 IBF851964 HRJ851964 HHN851964 GXR851964 GNV851964 GDZ851964 FUD851964 FKH851964 FAL851964 EQP851964 EGT851964 DWX851964 DNB851964 DDF851964 CTJ851964 CJN851964 BZR851964 BPV851964 BFZ851964 AWD851964 AMH851964 ACL851964 SP851964 IT851964 WVF786428 WLJ786428 WBN786428 VRR786428 VHV786428 UXZ786428 UOD786428 UEH786428 TUL786428 TKP786428 TAT786428 SQX786428 SHB786428 RXF786428 RNJ786428 RDN786428 QTR786428 QJV786428 PZZ786428 PQD786428 PGH786428 OWL786428 OMP786428 OCT786428 NSX786428 NJB786428 MZF786428 MPJ786428 MFN786428 LVR786428 LLV786428 LBZ786428 KSD786428 KIH786428 JYL786428 JOP786428 JET786428 IUX786428 ILB786428 IBF786428 HRJ786428 HHN786428 GXR786428 GNV786428 GDZ786428 FUD786428 FKH786428 FAL786428 EQP786428 EGT786428 DWX786428 DNB786428 DDF786428 CTJ786428 CJN786428 BZR786428 BPV786428 BFZ786428 AWD786428 AMH786428 ACL786428 SP786428 IT786428 WVF720892 WLJ720892 WBN720892 VRR720892 VHV720892 UXZ720892 UOD720892 UEH720892 TUL720892 TKP720892 TAT720892 SQX720892 SHB720892 RXF720892 RNJ720892 RDN720892 QTR720892 QJV720892 PZZ720892 PQD720892 PGH720892 OWL720892 OMP720892 OCT720892 NSX720892 NJB720892 MZF720892 MPJ720892 MFN720892 LVR720892 LLV720892 LBZ720892 KSD720892 KIH720892 JYL720892 JOP720892 JET720892 IUX720892 ILB720892 IBF720892 HRJ720892 HHN720892 GXR720892 GNV720892 GDZ720892 FUD720892 FKH720892 FAL720892 EQP720892 EGT720892 DWX720892 DNB720892 DDF720892 CTJ720892 CJN720892 BZR720892 BPV720892 BFZ720892 AWD720892 AMH720892 ACL720892 SP720892 IT720892 WVF655356 WLJ655356 WBN655356 VRR655356 VHV655356 UXZ655356 UOD655356 UEH655356 TUL655356 TKP655356 TAT655356 SQX655356 SHB655356 RXF655356 RNJ655356 RDN655356 QTR655356 QJV655356 PZZ655356 PQD655356 PGH655356 OWL655356 OMP655356 OCT655356 NSX655356 NJB655356 MZF655356 MPJ655356 MFN655356 LVR655356 LLV655356 LBZ655356 KSD655356 KIH655356 JYL655356 JOP655356 JET655356 IUX655356 ILB655356 IBF655356 HRJ655356 HHN655356 GXR655356 GNV655356 GDZ655356 FUD655356 FKH655356 FAL655356 EQP655356 EGT655356 DWX655356 DNB655356 DDF655356 CTJ655356 CJN655356 BZR655356 BPV655356 BFZ655356 AWD655356 AMH655356 ACL655356 SP655356 IT655356 WVF589820 WLJ589820 WBN589820 VRR589820 VHV589820 UXZ589820 UOD589820 UEH589820 TUL589820 TKP589820 TAT589820 SQX589820 SHB589820 RXF589820 RNJ589820 RDN589820 QTR589820 QJV589820 PZZ589820 PQD589820 PGH589820 OWL589820 OMP589820 OCT589820 NSX589820 NJB589820 MZF589820 MPJ589820 MFN589820 LVR589820 LLV589820 LBZ589820 KSD589820 KIH589820 JYL589820 JOP589820 JET589820 IUX589820 ILB589820 IBF589820 HRJ589820 HHN589820 GXR589820 GNV589820 GDZ589820 FUD589820 FKH589820 FAL589820 EQP589820 EGT589820 DWX589820 DNB589820 DDF589820 CTJ589820 CJN589820 BZR589820 BPV589820 BFZ589820 AWD589820 AMH589820 ACL589820 SP589820 IT589820 WVF524284 WLJ524284 WBN524284 VRR524284 VHV524284 UXZ524284 UOD524284 UEH524284 TUL524284 TKP524284 TAT524284 SQX524284 SHB524284 RXF524284 RNJ524284 RDN524284 QTR524284 QJV524284 PZZ524284 PQD524284 PGH524284 OWL524284 OMP524284 OCT524284 NSX524284 NJB524284 MZF524284 MPJ524284 MFN524284 LVR524284 LLV524284 LBZ524284 KSD524284 KIH524284 JYL524284 JOP524284 JET524284 IUX524284 ILB524284 IBF524284 HRJ524284 HHN524284 GXR524284 GNV524284 GDZ524284 FUD524284 FKH524284 FAL524284 EQP524284 EGT524284 DWX524284 DNB524284 DDF524284 CTJ524284 CJN524284 BZR524284 BPV524284 BFZ524284 AWD524284 AMH524284 ACL524284 SP524284 IT524284 WVF458748 WLJ458748 WBN458748 VRR458748 VHV458748 UXZ458748 UOD458748 UEH458748 TUL458748 TKP458748 TAT458748 SQX458748 SHB458748 RXF458748 RNJ458748 RDN458748 QTR458748 QJV458748 PZZ458748 PQD458748 PGH458748 OWL458748 OMP458748 OCT458748 NSX458748 NJB458748 MZF458748 MPJ458748 MFN458748 LVR458748 LLV458748 LBZ458748 KSD458748 KIH458748 JYL458748 JOP458748 JET458748 IUX458748 ILB458748 IBF458748 HRJ458748 HHN458748 GXR458748 GNV458748 GDZ458748 FUD458748 FKH458748 FAL458748 EQP458748 EGT458748 DWX458748 DNB458748 DDF458748 CTJ458748 CJN458748 BZR458748 BPV458748 BFZ458748 AWD458748 AMH458748 ACL458748 SP458748 IT458748 WVF393212 WLJ393212 WBN393212 VRR393212 VHV393212 UXZ393212 UOD393212 UEH393212 TUL393212 TKP393212 TAT393212 SQX393212 SHB393212 RXF393212 RNJ393212 RDN393212 QTR393212 QJV393212 PZZ393212 PQD393212 PGH393212 OWL393212 OMP393212 OCT393212 NSX393212 NJB393212 MZF393212 MPJ393212 MFN393212 LVR393212 LLV393212 LBZ393212 KSD393212 KIH393212 JYL393212 JOP393212 JET393212 IUX393212 ILB393212 IBF393212 HRJ393212 HHN393212 GXR393212 GNV393212 GDZ393212 FUD393212 FKH393212 FAL393212 EQP393212 EGT393212 DWX393212 DNB393212 DDF393212 CTJ393212 CJN393212 BZR393212 BPV393212 BFZ393212 AWD393212 AMH393212 ACL393212 SP393212 IT393212 WVF327676 WLJ327676 WBN327676 VRR327676 VHV327676 UXZ327676 UOD327676 UEH327676 TUL327676 TKP327676 TAT327676 SQX327676 SHB327676 RXF327676 RNJ327676 RDN327676 QTR327676 QJV327676 PZZ327676 PQD327676 PGH327676 OWL327676 OMP327676 OCT327676 NSX327676 NJB327676 MZF327676 MPJ327676 MFN327676 LVR327676 LLV327676 LBZ327676 KSD327676 KIH327676 JYL327676 JOP327676 JET327676 IUX327676 ILB327676 IBF327676 HRJ327676 HHN327676 GXR327676 GNV327676 GDZ327676 FUD327676 FKH327676 FAL327676 EQP327676 EGT327676 DWX327676 DNB327676 DDF327676 CTJ327676 CJN327676 BZR327676 BPV327676 BFZ327676 AWD327676 AMH327676 ACL327676 SP327676 IT327676 WVF262140 WLJ262140 WBN262140 VRR262140 VHV262140 UXZ262140 UOD262140 UEH262140 TUL262140 TKP262140 TAT262140 SQX262140 SHB262140 RXF262140 RNJ262140 RDN262140 QTR262140 QJV262140 PZZ262140 PQD262140 PGH262140 OWL262140 OMP262140 OCT262140 NSX262140 NJB262140 MZF262140 MPJ262140 MFN262140 LVR262140 LLV262140 LBZ262140 KSD262140 KIH262140 JYL262140 JOP262140 JET262140 IUX262140 ILB262140 IBF262140 HRJ262140 HHN262140 GXR262140 GNV262140 GDZ262140 FUD262140 FKH262140 FAL262140 EQP262140 EGT262140 DWX262140 DNB262140 DDF262140 CTJ262140 CJN262140 BZR262140 BPV262140 BFZ262140 AWD262140 AMH262140 ACL262140 SP262140 IT262140 WVF196604 WLJ196604 WBN196604 VRR196604 VHV196604 UXZ196604 UOD196604 UEH196604 TUL196604 TKP196604 TAT196604 SQX196604 SHB196604 RXF196604 RNJ196604 RDN196604 QTR196604 QJV196604 PZZ196604 PQD196604 PGH196604 OWL196604 OMP196604 OCT196604 NSX196604 NJB196604 MZF196604 MPJ196604 MFN196604 LVR196604 LLV196604 LBZ196604 KSD196604 KIH196604 JYL196604 JOP196604 JET196604 IUX196604 ILB196604 IBF196604 HRJ196604 HHN196604 GXR196604 GNV196604 GDZ196604 FUD196604 FKH196604 FAL196604 EQP196604 EGT196604 DWX196604 DNB196604 DDF196604 CTJ196604 CJN196604 BZR196604 BPV196604 BFZ196604 AWD196604 AMH196604 ACL196604 SP196604 IT196604 WVF131068 WLJ131068 WBN131068 VRR131068 VHV131068 UXZ131068 UOD131068 UEH131068 TUL131068 TKP131068 TAT131068 SQX131068 SHB131068 RXF131068 RNJ131068 RDN131068 QTR131068 QJV131068 PZZ131068 PQD131068 PGH131068 OWL131068 OMP131068 OCT131068 NSX131068 NJB131068 MZF131068 MPJ131068 MFN131068 LVR131068 LLV131068 LBZ131068 KSD131068 KIH131068 JYL131068 JOP131068 JET131068 IUX131068 ILB131068 IBF131068 HRJ131068 HHN131068 GXR131068 GNV131068 GDZ131068 FUD131068 FKH131068 FAL131068 EQP131068 EGT131068 DWX131068 DNB131068 DDF131068 CTJ131068 CJN131068 BZR131068 BPV131068 BFZ131068 AWD131068 AMH131068 ACL131068 SP131068 IT131068 WVF65532 WLJ65532 WBN65532 VRR65532 VHV65532 UXZ65532 UOD65532 UEH65532 TUL65532 TKP65532 TAT65532 SQX65532 SHB65532 RXF65532 RNJ65532 RDN65532 QTR65532 QJV65532 PZZ65532 PQD65532 PGH65532 OWL65532 OMP65532 OCT65532 NSX65532 NJB65532 MZF65532 MPJ65532 MFN65532 LVR65532 LLV65532 LBZ65532 KSD65532 KIH65532 JYL65532 JOP65532 JET65532 IUX65532 ILB65532 IBF65532 HRJ65532 HHN65532 GXR65532 GNV65532 GDZ65532 FUD65532 FKH65532 FAL65532 EQP65532 EGT65532 DWX65532 DNB65532 DDF65532 CTJ65532 CJN65532 BZR65532 BPV65532 BFZ65532 AWD65532 AMH65532 ACL65532 SP65532 IT65532"/>
    <dataValidation allowBlank="1" showInputMessage="1" showErrorMessage="1" prompt="% EER increase using plate" sqref="WVE983047 D39 D65543 D131079 D196615 D262151 D327687 D393223 D458759 D524295 D589831 D655367 D720903 D786439 D851975 D917511 D983047 WLI983047 WBM983047 VRQ983047 VHU983047 UXY983047 UOC983047 UEG983047 TUK983047 TKO983047 TAS983047 SQW983047 SHA983047 RXE983047 RNI983047 RDM983047 QTQ983047 QJU983047 PZY983047 PQC983047 PGG983047 OWK983047 OMO983047 OCS983047 NSW983047 NJA983047 MZE983047 MPI983047 MFM983047 LVQ983047 LLU983047 LBY983047 KSC983047 KIG983047 JYK983047 JOO983047 JES983047 IUW983047 ILA983047 IBE983047 HRI983047 HHM983047 GXQ983047 GNU983047 GDY983047 FUC983047 FKG983047 FAK983047 EQO983047 EGS983047 DWW983047 DNA983047 DDE983047 CTI983047 CJM983047 BZQ983047 BPU983047 BFY983047 AWC983047 AMG983047 ACK983047 SO983047 IS983047 WVE917511 WLI917511 WBM917511 VRQ917511 VHU917511 UXY917511 UOC917511 UEG917511 TUK917511 TKO917511 TAS917511 SQW917511 SHA917511 RXE917511 RNI917511 RDM917511 QTQ917511 QJU917511 PZY917511 PQC917511 PGG917511 OWK917511 OMO917511 OCS917511 NSW917511 NJA917511 MZE917511 MPI917511 MFM917511 LVQ917511 LLU917511 LBY917511 KSC917511 KIG917511 JYK917511 JOO917511 JES917511 IUW917511 ILA917511 IBE917511 HRI917511 HHM917511 GXQ917511 GNU917511 GDY917511 FUC917511 FKG917511 FAK917511 EQO917511 EGS917511 DWW917511 DNA917511 DDE917511 CTI917511 CJM917511 BZQ917511 BPU917511 BFY917511 AWC917511 AMG917511 ACK917511 SO917511 IS917511 WVE851975 WLI851975 WBM851975 VRQ851975 VHU851975 UXY851975 UOC851975 UEG851975 TUK851975 TKO851975 TAS851975 SQW851975 SHA851975 RXE851975 RNI851975 RDM851975 QTQ851975 QJU851975 PZY851975 PQC851975 PGG851975 OWK851975 OMO851975 OCS851975 NSW851975 NJA851975 MZE851975 MPI851975 MFM851975 LVQ851975 LLU851975 LBY851975 KSC851975 KIG851975 JYK851975 JOO851975 JES851975 IUW851975 ILA851975 IBE851975 HRI851975 HHM851975 GXQ851975 GNU851975 GDY851975 FUC851975 FKG851975 FAK851975 EQO851975 EGS851975 DWW851975 DNA851975 DDE851975 CTI851975 CJM851975 BZQ851975 BPU851975 BFY851975 AWC851975 AMG851975 ACK851975 SO851975 IS851975 WVE786439 WLI786439 WBM786439 VRQ786439 VHU786439 UXY786439 UOC786439 UEG786439 TUK786439 TKO786439 TAS786439 SQW786439 SHA786439 RXE786439 RNI786439 RDM786439 QTQ786439 QJU786439 PZY786439 PQC786439 PGG786439 OWK786439 OMO786439 OCS786439 NSW786439 NJA786439 MZE786439 MPI786439 MFM786439 LVQ786439 LLU786439 LBY786439 KSC786439 KIG786439 JYK786439 JOO786439 JES786439 IUW786439 ILA786439 IBE786439 HRI786439 HHM786439 GXQ786439 GNU786439 GDY786439 FUC786439 FKG786439 FAK786439 EQO786439 EGS786439 DWW786439 DNA786439 DDE786439 CTI786439 CJM786439 BZQ786439 BPU786439 BFY786439 AWC786439 AMG786439 ACK786439 SO786439 IS786439 WVE720903 WLI720903 WBM720903 VRQ720903 VHU720903 UXY720903 UOC720903 UEG720903 TUK720903 TKO720903 TAS720903 SQW720903 SHA720903 RXE720903 RNI720903 RDM720903 QTQ720903 QJU720903 PZY720903 PQC720903 PGG720903 OWK720903 OMO720903 OCS720903 NSW720903 NJA720903 MZE720903 MPI720903 MFM720903 LVQ720903 LLU720903 LBY720903 KSC720903 KIG720903 JYK720903 JOO720903 JES720903 IUW720903 ILA720903 IBE720903 HRI720903 HHM720903 GXQ720903 GNU720903 GDY720903 FUC720903 FKG720903 FAK720903 EQO720903 EGS720903 DWW720903 DNA720903 DDE720903 CTI720903 CJM720903 BZQ720903 BPU720903 BFY720903 AWC720903 AMG720903 ACK720903 SO720903 IS720903 WVE655367 WLI655367 WBM655367 VRQ655367 VHU655367 UXY655367 UOC655367 UEG655367 TUK655367 TKO655367 TAS655367 SQW655367 SHA655367 RXE655367 RNI655367 RDM655367 QTQ655367 QJU655367 PZY655367 PQC655367 PGG655367 OWK655367 OMO655367 OCS655367 NSW655367 NJA655367 MZE655367 MPI655367 MFM655367 LVQ655367 LLU655367 LBY655367 KSC655367 KIG655367 JYK655367 JOO655367 JES655367 IUW655367 ILA655367 IBE655367 HRI655367 HHM655367 GXQ655367 GNU655367 GDY655367 FUC655367 FKG655367 FAK655367 EQO655367 EGS655367 DWW655367 DNA655367 DDE655367 CTI655367 CJM655367 BZQ655367 BPU655367 BFY655367 AWC655367 AMG655367 ACK655367 SO655367 IS655367 WVE589831 WLI589831 WBM589831 VRQ589831 VHU589831 UXY589831 UOC589831 UEG589831 TUK589831 TKO589831 TAS589831 SQW589831 SHA589831 RXE589831 RNI589831 RDM589831 QTQ589831 QJU589831 PZY589831 PQC589831 PGG589831 OWK589831 OMO589831 OCS589831 NSW589831 NJA589831 MZE589831 MPI589831 MFM589831 LVQ589831 LLU589831 LBY589831 KSC589831 KIG589831 JYK589831 JOO589831 JES589831 IUW589831 ILA589831 IBE589831 HRI589831 HHM589831 GXQ589831 GNU589831 GDY589831 FUC589831 FKG589831 FAK589831 EQO589831 EGS589831 DWW589831 DNA589831 DDE589831 CTI589831 CJM589831 BZQ589831 BPU589831 BFY589831 AWC589831 AMG589831 ACK589831 SO589831 IS589831 WVE524295 WLI524295 WBM524295 VRQ524295 VHU524295 UXY524295 UOC524295 UEG524295 TUK524295 TKO524295 TAS524295 SQW524295 SHA524295 RXE524295 RNI524295 RDM524295 QTQ524295 QJU524295 PZY524295 PQC524295 PGG524295 OWK524295 OMO524295 OCS524295 NSW524295 NJA524295 MZE524295 MPI524295 MFM524295 LVQ524295 LLU524295 LBY524295 KSC524295 KIG524295 JYK524295 JOO524295 JES524295 IUW524295 ILA524295 IBE524295 HRI524295 HHM524295 GXQ524295 GNU524295 GDY524295 FUC524295 FKG524295 FAK524295 EQO524295 EGS524295 DWW524295 DNA524295 DDE524295 CTI524295 CJM524295 BZQ524295 BPU524295 BFY524295 AWC524295 AMG524295 ACK524295 SO524295 IS524295 WVE458759 WLI458759 WBM458759 VRQ458759 VHU458759 UXY458759 UOC458759 UEG458759 TUK458759 TKO458759 TAS458759 SQW458759 SHA458759 RXE458759 RNI458759 RDM458759 QTQ458759 QJU458759 PZY458759 PQC458759 PGG458759 OWK458759 OMO458759 OCS458759 NSW458759 NJA458759 MZE458759 MPI458759 MFM458759 LVQ458759 LLU458759 LBY458759 KSC458759 KIG458759 JYK458759 JOO458759 JES458759 IUW458759 ILA458759 IBE458759 HRI458759 HHM458759 GXQ458759 GNU458759 GDY458759 FUC458759 FKG458759 FAK458759 EQO458759 EGS458759 DWW458759 DNA458759 DDE458759 CTI458759 CJM458759 BZQ458759 BPU458759 BFY458759 AWC458759 AMG458759 ACK458759 SO458759 IS458759 WVE393223 WLI393223 WBM393223 VRQ393223 VHU393223 UXY393223 UOC393223 UEG393223 TUK393223 TKO393223 TAS393223 SQW393223 SHA393223 RXE393223 RNI393223 RDM393223 QTQ393223 QJU393223 PZY393223 PQC393223 PGG393223 OWK393223 OMO393223 OCS393223 NSW393223 NJA393223 MZE393223 MPI393223 MFM393223 LVQ393223 LLU393223 LBY393223 KSC393223 KIG393223 JYK393223 JOO393223 JES393223 IUW393223 ILA393223 IBE393223 HRI393223 HHM393223 GXQ393223 GNU393223 GDY393223 FUC393223 FKG393223 FAK393223 EQO393223 EGS393223 DWW393223 DNA393223 DDE393223 CTI393223 CJM393223 BZQ393223 BPU393223 BFY393223 AWC393223 AMG393223 ACK393223 SO393223 IS393223 WVE327687 WLI327687 WBM327687 VRQ327687 VHU327687 UXY327687 UOC327687 UEG327687 TUK327687 TKO327687 TAS327687 SQW327687 SHA327687 RXE327687 RNI327687 RDM327687 QTQ327687 QJU327687 PZY327687 PQC327687 PGG327687 OWK327687 OMO327687 OCS327687 NSW327687 NJA327687 MZE327687 MPI327687 MFM327687 LVQ327687 LLU327687 LBY327687 KSC327687 KIG327687 JYK327687 JOO327687 JES327687 IUW327687 ILA327687 IBE327687 HRI327687 HHM327687 GXQ327687 GNU327687 GDY327687 FUC327687 FKG327687 FAK327687 EQO327687 EGS327687 DWW327687 DNA327687 DDE327687 CTI327687 CJM327687 BZQ327687 BPU327687 BFY327687 AWC327687 AMG327687 ACK327687 SO327687 IS327687 WVE262151 WLI262151 WBM262151 VRQ262151 VHU262151 UXY262151 UOC262151 UEG262151 TUK262151 TKO262151 TAS262151 SQW262151 SHA262151 RXE262151 RNI262151 RDM262151 QTQ262151 QJU262151 PZY262151 PQC262151 PGG262151 OWK262151 OMO262151 OCS262151 NSW262151 NJA262151 MZE262151 MPI262151 MFM262151 LVQ262151 LLU262151 LBY262151 KSC262151 KIG262151 JYK262151 JOO262151 JES262151 IUW262151 ILA262151 IBE262151 HRI262151 HHM262151 GXQ262151 GNU262151 GDY262151 FUC262151 FKG262151 FAK262151 EQO262151 EGS262151 DWW262151 DNA262151 DDE262151 CTI262151 CJM262151 BZQ262151 BPU262151 BFY262151 AWC262151 AMG262151 ACK262151 SO262151 IS262151 WVE196615 WLI196615 WBM196615 VRQ196615 VHU196615 UXY196615 UOC196615 UEG196615 TUK196615 TKO196615 TAS196615 SQW196615 SHA196615 RXE196615 RNI196615 RDM196615 QTQ196615 QJU196615 PZY196615 PQC196615 PGG196615 OWK196615 OMO196615 OCS196615 NSW196615 NJA196615 MZE196615 MPI196615 MFM196615 LVQ196615 LLU196615 LBY196615 KSC196615 KIG196615 JYK196615 JOO196615 JES196615 IUW196615 ILA196615 IBE196615 HRI196615 HHM196615 GXQ196615 GNU196615 GDY196615 FUC196615 FKG196615 FAK196615 EQO196615 EGS196615 DWW196615 DNA196615 DDE196615 CTI196615 CJM196615 BZQ196615 BPU196615 BFY196615 AWC196615 AMG196615 ACK196615 SO196615 IS196615 WVE131079 WLI131079 WBM131079 VRQ131079 VHU131079 UXY131079 UOC131079 UEG131079 TUK131079 TKO131079 TAS131079 SQW131079 SHA131079 RXE131079 RNI131079 RDM131079 QTQ131079 QJU131079 PZY131079 PQC131079 PGG131079 OWK131079 OMO131079 OCS131079 NSW131079 NJA131079 MZE131079 MPI131079 MFM131079 LVQ131079 LLU131079 LBY131079 KSC131079 KIG131079 JYK131079 JOO131079 JES131079 IUW131079 ILA131079 IBE131079 HRI131079 HHM131079 GXQ131079 GNU131079 GDY131079 FUC131079 FKG131079 FAK131079 EQO131079 EGS131079 DWW131079 DNA131079 DDE131079 CTI131079 CJM131079 BZQ131079 BPU131079 BFY131079 AWC131079 AMG131079 ACK131079 SO131079 IS131079 WVE65543 WLI65543 WBM65543 VRQ65543 VHU65543 UXY65543 UOC65543 UEG65543 TUK65543 TKO65543 TAS65543 SQW65543 SHA65543 RXE65543 RNI65543 RDM65543 QTQ65543 QJU65543 PZY65543 PQC65543 PGG65543 OWK65543 OMO65543 OCS65543 NSW65543 NJA65543 MZE65543 MPI65543 MFM65543 LVQ65543 LLU65543 LBY65543 KSC65543 KIG65543 JYK65543 JOO65543 JES65543 IUW65543 ILA65543 IBE65543 HRI65543 HHM65543 GXQ65543 GNU65543 GDY65543 FUC65543 FKG65543 FAK65543 EQO65543 EGS65543 DWW65543 DNA65543 DDE65543 CTI65543 CJM65543 BZQ65543 BPU65543 BFY65543 AWC65543 AMG65543 ACK65543 SO65543 IS65543"/>
    <dataValidation allowBlank="1" showInputMessage="1" showErrorMessage="1" promptTitle="Existing Volts" prompt="Enter the amount of volts based on the outlet.  110 volts are used by regular outlets.  220 volts are used by larger ACs." sqref="WVC983042 B65538 B131074 B196610 B262146 B327682 B393218 B458754 B524290 B589826 B655362 B720898 B786434 B851970 B917506 B983042 IQ65538 WLG983042 WBK983042 VRO983042 VHS983042 UXW983042 UOA983042 UEE983042 TUI983042 TKM983042 TAQ983042 SQU983042 SGY983042 RXC983042 RNG983042 RDK983042 QTO983042 QJS983042 PZW983042 PQA983042 PGE983042 OWI983042 OMM983042 OCQ983042 NSU983042 NIY983042 MZC983042 MPG983042 MFK983042 LVO983042 LLS983042 LBW983042 KSA983042 KIE983042 JYI983042 JOM983042 JEQ983042 IUU983042 IKY983042 IBC983042 HRG983042 HHK983042 GXO983042 GNS983042 GDW983042 FUA983042 FKE983042 FAI983042 EQM983042 EGQ983042 DWU983042 DMY983042 DDC983042 CTG983042 CJK983042 BZO983042 BPS983042 BFW983042 AWA983042 AME983042 ACI983042 SM983042 IQ983042 WVC917506 WLG917506 WBK917506 VRO917506 VHS917506 UXW917506 UOA917506 UEE917506 TUI917506 TKM917506 TAQ917506 SQU917506 SGY917506 RXC917506 RNG917506 RDK917506 QTO917506 QJS917506 PZW917506 PQA917506 PGE917506 OWI917506 OMM917506 OCQ917506 NSU917506 NIY917506 MZC917506 MPG917506 MFK917506 LVO917506 LLS917506 LBW917506 KSA917506 KIE917506 JYI917506 JOM917506 JEQ917506 IUU917506 IKY917506 IBC917506 HRG917506 HHK917506 GXO917506 GNS917506 GDW917506 FUA917506 FKE917506 FAI917506 EQM917506 EGQ917506 DWU917506 DMY917506 DDC917506 CTG917506 CJK917506 BZO917506 BPS917506 BFW917506 AWA917506 AME917506 ACI917506 SM917506 IQ917506 WVC851970 WLG851970 WBK851970 VRO851970 VHS851970 UXW851970 UOA851970 UEE851970 TUI851970 TKM851970 TAQ851970 SQU851970 SGY851970 RXC851970 RNG851970 RDK851970 QTO851970 QJS851970 PZW851970 PQA851970 PGE851970 OWI851970 OMM851970 OCQ851970 NSU851970 NIY851970 MZC851970 MPG851970 MFK851970 LVO851970 LLS851970 LBW851970 KSA851970 KIE851970 JYI851970 JOM851970 JEQ851970 IUU851970 IKY851970 IBC851970 HRG851970 HHK851970 GXO851970 GNS851970 GDW851970 FUA851970 FKE851970 FAI851970 EQM851970 EGQ851970 DWU851970 DMY851970 DDC851970 CTG851970 CJK851970 BZO851970 BPS851970 BFW851970 AWA851970 AME851970 ACI851970 SM851970 IQ851970 WVC786434 WLG786434 WBK786434 VRO786434 VHS786434 UXW786434 UOA786434 UEE786434 TUI786434 TKM786434 TAQ786434 SQU786434 SGY786434 RXC786434 RNG786434 RDK786434 QTO786434 QJS786434 PZW786434 PQA786434 PGE786434 OWI786434 OMM786434 OCQ786434 NSU786434 NIY786434 MZC786434 MPG786434 MFK786434 LVO786434 LLS786434 LBW786434 KSA786434 KIE786434 JYI786434 JOM786434 JEQ786434 IUU786434 IKY786434 IBC786434 HRG786434 HHK786434 GXO786434 GNS786434 GDW786434 FUA786434 FKE786434 FAI786434 EQM786434 EGQ786434 DWU786434 DMY786434 DDC786434 CTG786434 CJK786434 BZO786434 BPS786434 BFW786434 AWA786434 AME786434 ACI786434 SM786434 IQ786434 WVC720898 WLG720898 WBK720898 VRO720898 VHS720898 UXW720898 UOA720898 UEE720898 TUI720898 TKM720898 TAQ720898 SQU720898 SGY720898 RXC720898 RNG720898 RDK720898 QTO720898 QJS720898 PZW720898 PQA720898 PGE720898 OWI720898 OMM720898 OCQ720898 NSU720898 NIY720898 MZC720898 MPG720898 MFK720898 LVO720898 LLS720898 LBW720898 KSA720898 KIE720898 JYI720898 JOM720898 JEQ720898 IUU720898 IKY720898 IBC720898 HRG720898 HHK720898 GXO720898 GNS720898 GDW720898 FUA720898 FKE720898 FAI720898 EQM720898 EGQ720898 DWU720898 DMY720898 DDC720898 CTG720898 CJK720898 BZO720898 BPS720898 BFW720898 AWA720898 AME720898 ACI720898 SM720898 IQ720898 WVC655362 WLG655362 WBK655362 VRO655362 VHS655362 UXW655362 UOA655362 UEE655362 TUI655362 TKM655362 TAQ655362 SQU655362 SGY655362 RXC655362 RNG655362 RDK655362 QTO655362 QJS655362 PZW655362 PQA655362 PGE655362 OWI655362 OMM655362 OCQ655362 NSU655362 NIY655362 MZC655362 MPG655362 MFK655362 LVO655362 LLS655362 LBW655362 KSA655362 KIE655362 JYI655362 JOM655362 JEQ655362 IUU655362 IKY655362 IBC655362 HRG655362 HHK655362 GXO655362 GNS655362 GDW655362 FUA655362 FKE655362 FAI655362 EQM655362 EGQ655362 DWU655362 DMY655362 DDC655362 CTG655362 CJK655362 BZO655362 BPS655362 BFW655362 AWA655362 AME655362 ACI655362 SM655362 IQ655362 WVC589826 WLG589826 WBK589826 VRO589826 VHS589826 UXW589826 UOA589826 UEE589826 TUI589826 TKM589826 TAQ589826 SQU589826 SGY589826 RXC589826 RNG589826 RDK589826 QTO589826 QJS589826 PZW589826 PQA589826 PGE589826 OWI589826 OMM589826 OCQ589826 NSU589826 NIY589826 MZC589826 MPG589826 MFK589826 LVO589826 LLS589826 LBW589826 KSA589826 KIE589826 JYI589826 JOM589826 JEQ589826 IUU589826 IKY589826 IBC589826 HRG589826 HHK589826 GXO589826 GNS589826 GDW589826 FUA589826 FKE589826 FAI589826 EQM589826 EGQ589826 DWU589826 DMY589826 DDC589826 CTG589826 CJK589826 BZO589826 BPS589826 BFW589826 AWA589826 AME589826 ACI589826 SM589826 IQ589826 WVC524290 WLG524290 WBK524290 VRO524290 VHS524290 UXW524290 UOA524290 UEE524290 TUI524290 TKM524290 TAQ524290 SQU524290 SGY524290 RXC524290 RNG524290 RDK524290 QTO524290 QJS524290 PZW524290 PQA524290 PGE524290 OWI524290 OMM524290 OCQ524290 NSU524290 NIY524290 MZC524290 MPG524290 MFK524290 LVO524290 LLS524290 LBW524290 KSA524290 KIE524290 JYI524290 JOM524290 JEQ524290 IUU524290 IKY524290 IBC524290 HRG524290 HHK524290 GXO524290 GNS524290 GDW524290 FUA524290 FKE524290 FAI524290 EQM524290 EGQ524290 DWU524290 DMY524290 DDC524290 CTG524290 CJK524290 BZO524290 BPS524290 BFW524290 AWA524290 AME524290 ACI524290 SM524290 IQ524290 WVC458754 WLG458754 WBK458754 VRO458754 VHS458754 UXW458754 UOA458754 UEE458754 TUI458754 TKM458754 TAQ458754 SQU458754 SGY458754 RXC458754 RNG458754 RDK458754 QTO458754 QJS458754 PZW458754 PQA458754 PGE458754 OWI458754 OMM458754 OCQ458754 NSU458754 NIY458754 MZC458754 MPG458754 MFK458754 LVO458754 LLS458754 LBW458754 KSA458754 KIE458754 JYI458754 JOM458754 JEQ458754 IUU458754 IKY458754 IBC458754 HRG458754 HHK458754 GXO458754 GNS458754 GDW458754 FUA458754 FKE458754 FAI458754 EQM458754 EGQ458754 DWU458754 DMY458754 DDC458754 CTG458754 CJK458754 BZO458754 BPS458754 BFW458754 AWA458754 AME458754 ACI458754 SM458754 IQ458754 WVC393218 WLG393218 WBK393218 VRO393218 VHS393218 UXW393218 UOA393218 UEE393218 TUI393218 TKM393218 TAQ393218 SQU393218 SGY393218 RXC393218 RNG393218 RDK393218 QTO393218 QJS393218 PZW393218 PQA393218 PGE393218 OWI393218 OMM393218 OCQ393218 NSU393218 NIY393218 MZC393218 MPG393218 MFK393218 LVO393218 LLS393218 LBW393218 KSA393218 KIE393218 JYI393218 JOM393218 JEQ393218 IUU393218 IKY393218 IBC393218 HRG393218 HHK393218 GXO393218 GNS393218 GDW393218 FUA393218 FKE393218 FAI393218 EQM393218 EGQ393218 DWU393218 DMY393218 DDC393218 CTG393218 CJK393218 BZO393218 BPS393218 BFW393218 AWA393218 AME393218 ACI393218 SM393218 IQ393218 WVC327682 WLG327682 WBK327682 VRO327682 VHS327682 UXW327682 UOA327682 UEE327682 TUI327682 TKM327682 TAQ327682 SQU327682 SGY327682 RXC327682 RNG327682 RDK327682 QTO327682 QJS327682 PZW327682 PQA327682 PGE327682 OWI327682 OMM327682 OCQ327682 NSU327682 NIY327682 MZC327682 MPG327682 MFK327682 LVO327682 LLS327682 LBW327682 KSA327682 KIE327682 JYI327682 JOM327682 JEQ327682 IUU327682 IKY327682 IBC327682 HRG327682 HHK327682 GXO327682 GNS327682 GDW327682 FUA327682 FKE327682 FAI327682 EQM327682 EGQ327682 DWU327682 DMY327682 DDC327682 CTG327682 CJK327682 BZO327682 BPS327682 BFW327682 AWA327682 AME327682 ACI327682 SM327682 IQ327682 WVC262146 WLG262146 WBK262146 VRO262146 VHS262146 UXW262146 UOA262146 UEE262146 TUI262146 TKM262146 TAQ262146 SQU262146 SGY262146 RXC262146 RNG262146 RDK262146 QTO262146 QJS262146 PZW262146 PQA262146 PGE262146 OWI262146 OMM262146 OCQ262146 NSU262146 NIY262146 MZC262146 MPG262146 MFK262146 LVO262146 LLS262146 LBW262146 KSA262146 KIE262146 JYI262146 JOM262146 JEQ262146 IUU262146 IKY262146 IBC262146 HRG262146 HHK262146 GXO262146 GNS262146 GDW262146 FUA262146 FKE262146 FAI262146 EQM262146 EGQ262146 DWU262146 DMY262146 DDC262146 CTG262146 CJK262146 BZO262146 BPS262146 BFW262146 AWA262146 AME262146 ACI262146 SM262146 IQ262146 WVC196610 WLG196610 WBK196610 VRO196610 VHS196610 UXW196610 UOA196610 UEE196610 TUI196610 TKM196610 TAQ196610 SQU196610 SGY196610 RXC196610 RNG196610 RDK196610 QTO196610 QJS196610 PZW196610 PQA196610 PGE196610 OWI196610 OMM196610 OCQ196610 NSU196610 NIY196610 MZC196610 MPG196610 MFK196610 LVO196610 LLS196610 LBW196610 KSA196610 KIE196610 JYI196610 JOM196610 JEQ196610 IUU196610 IKY196610 IBC196610 HRG196610 HHK196610 GXO196610 GNS196610 GDW196610 FUA196610 FKE196610 FAI196610 EQM196610 EGQ196610 DWU196610 DMY196610 DDC196610 CTG196610 CJK196610 BZO196610 BPS196610 BFW196610 AWA196610 AME196610 ACI196610 SM196610 IQ196610 WVC131074 WLG131074 WBK131074 VRO131074 VHS131074 UXW131074 UOA131074 UEE131074 TUI131074 TKM131074 TAQ131074 SQU131074 SGY131074 RXC131074 RNG131074 RDK131074 QTO131074 QJS131074 PZW131074 PQA131074 PGE131074 OWI131074 OMM131074 OCQ131074 NSU131074 NIY131074 MZC131074 MPG131074 MFK131074 LVO131074 LLS131074 LBW131074 KSA131074 KIE131074 JYI131074 JOM131074 JEQ131074 IUU131074 IKY131074 IBC131074 HRG131074 HHK131074 GXO131074 GNS131074 GDW131074 FUA131074 FKE131074 FAI131074 EQM131074 EGQ131074 DWU131074 DMY131074 DDC131074 CTG131074 CJK131074 BZO131074 BPS131074 BFW131074 AWA131074 AME131074 ACI131074 SM131074 IQ131074 WVC65538 WLG65538 WBK65538 VRO65538 VHS65538 UXW65538 UOA65538 UEE65538 TUI65538 TKM65538 TAQ65538 SQU65538 SGY65538 RXC65538 RNG65538 RDK65538 QTO65538 QJS65538 PZW65538 PQA65538 PGE65538 OWI65538 OMM65538 OCQ65538 NSU65538 NIY65538 MZC65538 MPG65538 MFK65538 LVO65538 LLS65538 LBW65538 KSA65538 KIE65538 JYI65538 JOM65538 JEQ65538 IUU65538 IKY65538 IBC65538 HRG65538 HHK65538 GXO65538 GNS65538 GDW65538 FUA65538 FKE65538 FAI65538 EQM65538 EGQ65538 DWU65538 DMY65538 DDC65538 CTG65538 CJK65538 BZO65538 BPS65538 BFW65538 AWA65538 AME65538 ACI65538 SM65538"/>
    <dataValidation allowBlank="1" showInputMessage="1" showErrorMessage="1" promptTitle="Existing Amps" prompt="Enter the amps found on the plate.  If the amps cannot be found enter the amps reading using a comsuption meter or amp meter." sqref="WVC983040 B65536 B131072 B196608 B262144 B327680 B393216 B458752 B524288 B589824 B655360 B720896 B786432 B851968 B917504 B983040 B32 WLG983040 WBK983040 VRO983040 VHS983040 UXW983040 UOA983040 UEE983040 TUI983040 TKM983040 TAQ983040 SQU983040 SGY983040 RXC983040 RNG983040 RDK983040 QTO983040 QJS983040 PZW983040 PQA983040 PGE983040 OWI983040 OMM983040 OCQ983040 NSU983040 NIY983040 MZC983040 MPG983040 MFK983040 LVO983040 LLS983040 LBW983040 KSA983040 KIE983040 JYI983040 JOM983040 JEQ983040 IUU983040 IKY983040 IBC983040 HRG983040 HHK983040 GXO983040 GNS983040 GDW983040 FUA983040 FKE983040 FAI983040 EQM983040 EGQ983040 DWU983040 DMY983040 DDC983040 CTG983040 CJK983040 BZO983040 BPS983040 BFW983040 AWA983040 AME983040 ACI983040 SM983040 IQ983040 WVC917504 WLG917504 WBK917504 VRO917504 VHS917504 UXW917504 UOA917504 UEE917504 TUI917504 TKM917504 TAQ917504 SQU917504 SGY917504 RXC917504 RNG917504 RDK917504 QTO917504 QJS917504 PZW917504 PQA917504 PGE917504 OWI917504 OMM917504 OCQ917504 NSU917504 NIY917504 MZC917504 MPG917504 MFK917504 LVO917504 LLS917504 LBW917504 KSA917504 KIE917504 JYI917504 JOM917504 JEQ917504 IUU917504 IKY917504 IBC917504 HRG917504 HHK917504 GXO917504 GNS917504 GDW917504 FUA917504 FKE917504 FAI917504 EQM917504 EGQ917504 DWU917504 DMY917504 DDC917504 CTG917504 CJK917504 BZO917504 BPS917504 BFW917504 AWA917504 AME917504 ACI917504 SM917504 IQ917504 WVC851968 WLG851968 WBK851968 VRO851968 VHS851968 UXW851968 UOA851968 UEE851968 TUI851968 TKM851968 TAQ851968 SQU851968 SGY851968 RXC851968 RNG851968 RDK851968 QTO851968 QJS851968 PZW851968 PQA851968 PGE851968 OWI851968 OMM851968 OCQ851968 NSU851968 NIY851968 MZC851968 MPG851968 MFK851968 LVO851968 LLS851968 LBW851968 KSA851968 KIE851968 JYI851968 JOM851968 JEQ851968 IUU851968 IKY851968 IBC851968 HRG851968 HHK851968 GXO851968 GNS851968 GDW851968 FUA851968 FKE851968 FAI851968 EQM851968 EGQ851968 DWU851968 DMY851968 DDC851968 CTG851968 CJK851968 BZO851968 BPS851968 BFW851968 AWA851968 AME851968 ACI851968 SM851968 IQ851968 WVC786432 WLG786432 WBK786432 VRO786432 VHS786432 UXW786432 UOA786432 UEE786432 TUI786432 TKM786432 TAQ786432 SQU786432 SGY786432 RXC786432 RNG786432 RDK786432 QTO786432 QJS786432 PZW786432 PQA786432 PGE786432 OWI786432 OMM786432 OCQ786432 NSU786432 NIY786432 MZC786432 MPG786432 MFK786432 LVO786432 LLS786432 LBW786432 KSA786432 KIE786432 JYI786432 JOM786432 JEQ786432 IUU786432 IKY786432 IBC786432 HRG786432 HHK786432 GXO786432 GNS786432 GDW786432 FUA786432 FKE786432 FAI786432 EQM786432 EGQ786432 DWU786432 DMY786432 DDC786432 CTG786432 CJK786432 BZO786432 BPS786432 BFW786432 AWA786432 AME786432 ACI786432 SM786432 IQ786432 WVC720896 WLG720896 WBK720896 VRO720896 VHS720896 UXW720896 UOA720896 UEE720896 TUI720896 TKM720896 TAQ720896 SQU720896 SGY720896 RXC720896 RNG720896 RDK720896 QTO720896 QJS720896 PZW720896 PQA720896 PGE720896 OWI720896 OMM720896 OCQ720896 NSU720896 NIY720896 MZC720896 MPG720896 MFK720896 LVO720896 LLS720896 LBW720896 KSA720896 KIE720896 JYI720896 JOM720896 JEQ720896 IUU720896 IKY720896 IBC720896 HRG720896 HHK720896 GXO720896 GNS720896 GDW720896 FUA720896 FKE720896 FAI720896 EQM720896 EGQ720896 DWU720896 DMY720896 DDC720896 CTG720896 CJK720896 BZO720896 BPS720896 BFW720896 AWA720896 AME720896 ACI720896 SM720896 IQ720896 WVC655360 WLG655360 WBK655360 VRO655360 VHS655360 UXW655360 UOA655360 UEE655360 TUI655360 TKM655360 TAQ655360 SQU655360 SGY655360 RXC655360 RNG655360 RDK655360 QTO655360 QJS655360 PZW655360 PQA655360 PGE655360 OWI655360 OMM655360 OCQ655360 NSU655360 NIY655360 MZC655360 MPG655360 MFK655360 LVO655360 LLS655360 LBW655360 KSA655360 KIE655360 JYI655360 JOM655360 JEQ655360 IUU655360 IKY655360 IBC655360 HRG655360 HHK655360 GXO655360 GNS655360 GDW655360 FUA655360 FKE655360 FAI655360 EQM655360 EGQ655360 DWU655360 DMY655360 DDC655360 CTG655360 CJK655360 BZO655360 BPS655360 BFW655360 AWA655360 AME655360 ACI655360 SM655360 IQ655360 WVC589824 WLG589824 WBK589824 VRO589824 VHS589824 UXW589824 UOA589824 UEE589824 TUI589824 TKM589824 TAQ589824 SQU589824 SGY589824 RXC589824 RNG589824 RDK589824 QTO589824 QJS589824 PZW589824 PQA589824 PGE589824 OWI589824 OMM589824 OCQ589824 NSU589824 NIY589824 MZC589824 MPG589824 MFK589824 LVO589824 LLS589824 LBW589824 KSA589824 KIE589824 JYI589824 JOM589824 JEQ589824 IUU589824 IKY589824 IBC589824 HRG589824 HHK589824 GXO589824 GNS589824 GDW589824 FUA589824 FKE589824 FAI589824 EQM589824 EGQ589824 DWU589824 DMY589824 DDC589824 CTG589824 CJK589824 BZO589824 BPS589824 BFW589824 AWA589824 AME589824 ACI589824 SM589824 IQ589824 WVC524288 WLG524288 WBK524288 VRO524288 VHS524288 UXW524288 UOA524288 UEE524288 TUI524288 TKM524288 TAQ524288 SQU524288 SGY524288 RXC524288 RNG524288 RDK524288 QTO524288 QJS524288 PZW524288 PQA524288 PGE524288 OWI524288 OMM524288 OCQ524288 NSU524288 NIY524288 MZC524288 MPG524288 MFK524288 LVO524288 LLS524288 LBW524288 KSA524288 KIE524288 JYI524288 JOM524288 JEQ524288 IUU524288 IKY524288 IBC524288 HRG524288 HHK524288 GXO524288 GNS524288 GDW524288 FUA524288 FKE524288 FAI524288 EQM524288 EGQ524288 DWU524288 DMY524288 DDC524288 CTG524288 CJK524288 BZO524288 BPS524288 BFW524288 AWA524288 AME524288 ACI524288 SM524288 IQ524288 WVC458752 WLG458752 WBK458752 VRO458752 VHS458752 UXW458752 UOA458752 UEE458752 TUI458752 TKM458752 TAQ458752 SQU458752 SGY458752 RXC458752 RNG458752 RDK458752 QTO458752 QJS458752 PZW458752 PQA458752 PGE458752 OWI458752 OMM458752 OCQ458752 NSU458752 NIY458752 MZC458752 MPG458752 MFK458752 LVO458752 LLS458752 LBW458752 KSA458752 KIE458752 JYI458752 JOM458752 JEQ458752 IUU458752 IKY458752 IBC458752 HRG458752 HHK458752 GXO458752 GNS458752 GDW458752 FUA458752 FKE458752 FAI458752 EQM458752 EGQ458752 DWU458752 DMY458752 DDC458752 CTG458752 CJK458752 BZO458752 BPS458752 BFW458752 AWA458752 AME458752 ACI458752 SM458752 IQ458752 WVC393216 WLG393216 WBK393216 VRO393216 VHS393216 UXW393216 UOA393216 UEE393216 TUI393216 TKM393216 TAQ393216 SQU393216 SGY393216 RXC393216 RNG393216 RDK393216 QTO393216 QJS393216 PZW393216 PQA393216 PGE393216 OWI393216 OMM393216 OCQ393216 NSU393216 NIY393216 MZC393216 MPG393216 MFK393216 LVO393216 LLS393216 LBW393216 KSA393216 KIE393216 JYI393216 JOM393216 JEQ393216 IUU393216 IKY393216 IBC393216 HRG393216 HHK393216 GXO393216 GNS393216 GDW393216 FUA393216 FKE393216 FAI393216 EQM393216 EGQ393216 DWU393216 DMY393216 DDC393216 CTG393216 CJK393216 BZO393216 BPS393216 BFW393216 AWA393216 AME393216 ACI393216 SM393216 IQ393216 WVC327680 WLG327680 WBK327680 VRO327680 VHS327680 UXW327680 UOA327680 UEE327680 TUI327680 TKM327680 TAQ327680 SQU327680 SGY327680 RXC327680 RNG327680 RDK327680 QTO327680 QJS327680 PZW327680 PQA327680 PGE327680 OWI327680 OMM327680 OCQ327680 NSU327680 NIY327680 MZC327680 MPG327680 MFK327680 LVO327680 LLS327680 LBW327680 KSA327680 KIE327680 JYI327680 JOM327680 JEQ327680 IUU327680 IKY327680 IBC327680 HRG327680 HHK327680 GXO327680 GNS327680 GDW327680 FUA327680 FKE327680 FAI327680 EQM327680 EGQ327680 DWU327680 DMY327680 DDC327680 CTG327680 CJK327680 BZO327680 BPS327680 BFW327680 AWA327680 AME327680 ACI327680 SM327680 IQ327680 WVC262144 WLG262144 WBK262144 VRO262144 VHS262144 UXW262144 UOA262144 UEE262144 TUI262144 TKM262144 TAQ262144 SQU262144 SGY262144 RXC262144 RNG262144 RDK262144 QTO262144 QJS262144 PZW262144 PQA262144 PGE262144 OWI262144 OMM262144 OCQ262144 NSU262144 NIY262144 MZC262144 MPG262144 MFK262144 LVO262144 LLS262144 LBW262144 KSA262144 KIE262144 JYI262144 JOM262144 JEQ262144 IUU262144 IKY262144 IBC262144 HRG262144 HHK262144 GXO262144 GNS262144 GDW262144 FUA262144 FKE262144 FAI262144 EQM262144 EGQ262144 DWU262144 DMY262144 DDC262144 CTG262144 CJK262144 BZO262144 BPS262144 BFW262144 AWA262144 AME262144 ACI262144 SM262144 IQ262144 WVC196608 WLG196608 WBK196608 VRO196608 VHS196608 UXW196608 UOA196608 UEE196608 TUI196608 TKM196608 TAQ196608 SQU196608 SGY196608 RXC196608 RNG196608 RDK196608 QTO196608 QJS196608 PZW196608 PQA196608 PGE196608 OWI196608 OMM196608 OCQ196608 NSU196608 NIY196608 MZC196608 MPG196608 MFK196608 LVO196608 LLS196608 LBW196608 KSA196608 KIE196608 JYI196608 JOM196608 JEQ196608 IUU196608 IKY196608 IBC196608 HRG196608 HHK196608 GXO196608 GNS196608 GDW196608 FUA196608 FKE196608 FAI196608 EQM196608 EGQ196608 DWU196608 DMY196608 DDC196608 CTG196608 CJK196608 BZO196608 BPS196608 BFW196608 AWA196608 AME196608 ACI196608 SM196608 IQ196608 WVC131072 WLG131072 WBK131072 VRO131072 VHS131072 UXW131072 UOA131072 UEE131072 TUI131072 TKM131072 TAQ131072 SQU131072 SGY131072 RXC131072 RNG131072 RDK131072 QTO131072 QJS131072 PZW131072 PQA131072 PGE131072 OWI131072 OMM131072 OCQ131072 NSU131072 NIY131072 MZC131072 MPG131072 MFK131072 LVO131072 LLS131072 LBW131072 KSA131072 KIE131072 JYI131072 JOM131072 JEQ131072 IUU131072 IKY131072 IBC131072 HRG131072 HHK131072 GXO131072 GNS131072 GDW131072 FUA131072 FKE131072 FAI131072 EQM131072 EGQ131072 DWU131072 DMY131072 DDC131072 CTG131072 CJK131072 BZO131072 BPS131072 BFW131072 AWA131072 AME131072 ACI131072 SM131072 IQ131072 WVC65536 WLG65536 WBK65536 VRO65536 VHS65536 UXW65536 UOA65536 UEE65536 TUI65536 TKM65536 TAQ65536 SQU65536 SGY65536 RXC65536 RNG65536 RDK65536 QTO65536 QJS65536 PZW65536 PQA65536 PGE65536 OWI65536 OMM65536 OCQ65536 NSU65536 NIY65536 MZC65536 MPG65536 MFK65536 LVO65536 LLS65536 LBW65536 KSA65536 KIE65536 JYI65536 JOM65536 JEQ65536 IUU65536 IKY65536 IBC65536 HRG65536 HHK65536 GXO65536 GNS65536 GDW65536 FUA65536 FKE65536 FAI65536 EQM65536 EGQ65536 DWU65536 DMY65536 DDC65536 CTG65536 CJK65536 BZO65536 BPS65536 BFW65536 AWA65536 AME65536 ACI65536 SM65536 IQ65536"/>
    <dataValidation allowBlank="1" showInputMessage="1" showErrorMessage="1" promptTitle="Existing BTUs" prompt="Enter the BTUs if it can be found on the unit.  If it cannot be found the assessor must estimate and take a photo of the unit.  Window units range from 5,000 to 24,000." sqref="WVC983038 B65534 B131070 B196606 B262142 B327678 B393214 B458750 B524286 B589822 B655358 B720894 B786430 B851966 B917502 B983038 B31 WLG983038 WBK983038 VRO983038 VHS983038 UXW983038 UOA983038 UEE983038 TUI983038 TKM983038 TAQ983038 SQU983038 SGY983038 RXC983038 RNG983038 RDK983038 QTO983038 QJS983038 PZW983038 PQA983038 PGE983038 OWI983038 OMM983038 OCQ983038 NSU983038 NIY983038 MZC983038 MPG983038 MFK983038 LVO983038 LLS983038 LBW983038 KSA983038 KIE983038 JYI983038 JOM983038 JEQ983038 IUU983038 IKY983038 IBC983038 HRG983038 HHK983038 GXO983038 GNS983038 GDW983038 FUA983038 FKE983038 FAI983038 EQM983038 EGQ983038 DWU983038 DMY983038 DDC983038 CTG983038 CJK983038 BZO983038 BPS983038 BFW983038 AWA983038 AME983038 ACI983038 SM983038 IQ983038 WVC917502 WLG917502 WBK917502 VRO917502 VHS917502 UXW917502 UOA917502 UEE917502 TUI917502 TKM917502 TAQ917502 SQU917502 SGY917502 RXC917502 RNG917502 RDK917502 QTO917502 QJS917502 PZW917502 PQA917502 PGE917502 OWI917502 OMM917502 OCQ917502 NSU917502 NIY917502 MZC917502 MPG917502 MFK917502 LVO917502 LLS917502 LBW917502 KSA917502 KIE917502 JYI917502 JOM917502 JEQ917502 IUU917502 IKY917502 IBC917502 HRG917502 HHK917502 GXO917502 GNS917502 GDW917502 FUA917502 FKE917502 FAI917502 EQM917502 EGQ917502 DWU917502 DMY917502 DDC917502 CTG917502 CJK917502 BZO917502 BPS917502 BFW917502 AWA917502 AME917502 ACI917502 SM917502 IQ917502 WVC851966 WLG851966 WBK851966 VRO851966 VHS851966 UXW851966 UOA851966 UEE851966 TUI851966 TKM851966 TAQ851966 SQU851966 SGY851966 RXC851966 RNG851966 RDK851966 QTO851966 QJS851966 PZW851966 PQA851966 PGE851966 OWI851966 OMM851966 OCQ851966 NSU851966 NIY851966 MZC851966 MPG851966 MFK851966 LVO851966 LLS851966 LBW851966 KSA851966 KIE851966 JYI851966 JOM851966 JEQ851966 IUU851966 IKY851966 IBC851966 HRG851966 HHK851966 GXO851966 GNS851966 GDW851966 FUA851966 FKE851966 FAI851966 EQM851966 EGQ851966 DWU851966 DMY851966 DDC851966 CTG851966 CJK851966 BZO851966 BPS851966 BFW851966 AWA851966 AME851966 ACI851966 SM851966 IQ851966 WVC786430 WLG786430 WBK786430 VRO786430 VHS786430 UXW786430 UOA786430 UEE786430 TUI786430 TKM786430 TAQ786430 SQU786430 SGY786430 RXC786430 RNG786430 RDK786430 QTO786430 QJS786430 PZW786430 PQA786430 PGE786430 OWI786430 OMM786430 OCQ786430 NSU786430 NIY786430 MZC786430 MPG786430 MFK786430 LVO786430 LLS786430 LBW786430 KSA786430 KIE786430 JYI786430 JOM786430 JEQ786430 IUU786430 IKY786430 IBC786430 HRG786430 HHK786430 GXO786430 GNS786430 GDW786430 FUA786430 FKE786430 FAI786430 EQM786430 EGQ786430 DWU786430 DMY786430 DDC786430 CTG786430 CJK786430 BZO786430 BPS786430 BFW786430 AWA786430 AME786430 ACI786430 SM786430 IQ786430 WVC720894 WLG720894 WBK720894 VRO720894 VHS720894 UXW720894 UOA720894 UEE720894 TUI720894 TKM720894 TAQ720894 SQU720894 SGY720894 RXC720894 RNG720894 RDK720894 QTO720894 QJS720894 PZW720894 PQA720894 PGE720894 OWI720894 OMM720894 OCQ720894 NSU720894 NIY720894 MZC720894 MPG720894 MFK720894 LVO720894 LLS720894 LBW720894 KSA720894 KIE720894 JYI720894 JOM720894 JEQ720894 IUU720894 IKY720894 IBC720894 HRG720894 HHK720894 GXO720894 GNS720894 GDW720894 FUA720894 FKE720894 FAI720894 EQM720894 EGQ720894 DWU720894 DMY720894 DDC720894 CTG720894 CJK720894 BZO720894 BPS720894 BFW720894 AWA720894 AME720894 ACI720894 SM720894 IQ720894 WVC655358 WLG655358 WBK655358 VRO655358 VHS655358 UXW655358 UOA655358 UEE655358 TUI655358 TKM655358 TAQ655358 SQU655358 SGY655358 RXC655358 RNG655358 RDK655358 QTO655358 QJS655358 PZW655358 PQA655358 PGE655358 OWI655358 OMM655358 OCQ655358 NSU655358 NIY655358 MZC655358 MPG655358 MFK655358 LVO655358 LLS655358 LBW655358 KSA655358 KIE655358 JYI655358 JOM655358 JEQ655358 IUU655358 IKY655358 IBC655358 HRG655358 HHK655358 GXO655358 GNS655358 GDW655358 FUA655358 FKE655358 FAI655358 EQM655358 EGQ655358 DWU655358 DMY655358 DDC655358 CTG655358 CJK655358 BZO655358 BPS655358 BFW655358 AWA655358 AME655358 ACI655358 SM655358 IQ655358 WVC589822 WLG589822 WBK589822 VRO589822 VHS589822 UXW589822 UOA589822 UEE589822 TUI589822 TKM589822 TAQ589822 SQU589822 SGY589822 RXC589822 RNG589822 RDK589822 QTO589822 QJS589822 PZW589822 PQA589822 PGE589822 OWI589822 OMM589822 OCQ589822 NSU589822 NIY589822 MZC589822 MPG589822 MFK589822 LVO589822 LLS589822 LBW589822 KSA589822 KIE589822 JYI589822 JOM589822 JEQ589822 IUU589822 IKY589822 IBC589822 HRG589822 HHK589822 GXO589822 GNS589822 GDW589822 FUA589822 FKE589822 FAI589822 EQM589822 EGQ589822 DWU589822 DMY589822 DDC589822 CTG589822 CJK589822 BZO589822 BPS589822 BFW589822 AWA589822 AME589822 ACI589822 SM589822 IQ589822 WVC524286 WLG524286 WBK524286 VRO524286 VHS524286 UXW524286 UOA524286 UEE524286 TUI524286 TKM524286 TAQ524286 SQU524286 SGY524286 RXC524286 RNG524286 RDK524286 QTO524286 QJS524286 PZW524286 PQA524286 PGE524286 OWI524286 OMM524286 OCQ524286 NSU524286 NIY524286 MZC524286 MPG524286 MFK524286 LVO524286 LLS524286 LBW524286 KSA524286 KIE524286 JYI524286 JOM524286 JEQ524286 IUU524286 IKY524286 IBC524286 HRG524286 HHK524286 GXO524286 GNS524286 GDW524286 FUA524286 FKE524286 FAI524286 EQM524286 EGQ524286 DWU524286 DMY524286 DDC524286 CTG524286 CJK524286 BZO524286 BPS524286 BFW524286 AWA524286 AME524286 ACI524286 SM524286 IQ524286 WVC458750 WLG458750 WBK458750 VRO458750 VHS458750 UXW458750 UOA458750 UEE458750 TUI458750 TKM458750 TAQ458750 SQU458750 SGY458750 RXC458750 RNG458750 RDK458750 QTO458750 QJS458750 PZW458750 PQA458750 PGE458750 OWI458750 OMM458750 OCQ458750 NSU458750 NIY458750 MZC458750 MPG458750 MFK458750 LVO458750 LLS458750 LBW458750 KSA458750 KIE458750 JYI458750 JOM458750 JEQ458750 IUU458750 IKY458750 IBC458750 HRG458750 HHK458750 GXO458750 GNS458750 GDW458750 FUA458750 FKE458750 FAI458750 EQM458750 EGQ458750 DWU458750 DMY458750 DDC458750 CTG458750 CJK458750 BZO458750 BPS458750 BFW458750 AWA458750 AME458750 ACI458750 SM458750 IQ458750 WVC393214 WLG393214 WBK393214 VRO393214 VHS393214 UXW393214 UOA393214 UEE393214 TUI393214 TKM393214 TAQ393214 SQU393214 SGY393214 RXC393214 RNG393214 RDK393214 QTO393214 QJS393214 PZW393214 PQA393214 PGE393214 OWI393214 OMM393214 OCQ393214 NSU393214 NIY393214 MZC393214 MPG393214 MFK393214 LVO393214 LLS393214 LBW393214 KSA393214 KIE393214 JYI393214 JOM393214 JEQ393214 IUU393214 IKY393214 IBC393214 HRG393214 HHK393214 GXO393214 GNS393214 GDW393214 FUA393214 FKE393214 FAI393214 EQM393214 EGQ393214 DWU393214 DMY393214 DDC393214 CTG393214 CJK393214 BZO393214 BPS393214 BFW393214 AWA393214 AME393214 ACI393214 SM393214 IQ393214 WVC327678 WLG327678 WBK327678 VRO327678 VHS327678 UXW327678 UOA327678 UEE327678 TUI327678 TKM327678 TAQ327678 SQU327678 SGY327678 RXC327678 RNG327678 RDK327678 QTO327678 QJS327678 PZW327678 PQA327678 PGE327678 OWI327678 OMM327678 OCQ327678 NSU327678 NIY327678 MZC327678 MPG327678 MFK327678 LVO327678 LLS327678 LBW327678 KSA327678 KIE327678 JYI327678 JOM327678 JEQ327678 IUU327678 IKY327678 IBC327678 HRG327678 HHK327678 GXO327678 GNS327678 GDW327678 FUA327678 FKE327678 FAI327678 EQM327678 EGQ327678 DWU327678 DMY327678 DDC327678 CTG327678 CJK327678 BZO327678 BPS327678 BFW327678 AWA327678 AME327678 ACI327678 SM327678 IQ327678 WVC262142 WLG262142 WBK262142 VRO262142 VHS262142 UXW262142 UOA262142 UEE262142 TUI262142 TKM262142 TAQ262142 SQU262142 SGY262142 RXC262142 RNG262142 RDK262142 QTO262142 QJS262142 PZW262142 PQA262142 PGE262142 OWI262142 OMM262142 OCQ262142 NSU262142 NIY262142 MZC262142 MPG262142 MFK262142 LVO262142 LLS262142 LBW262142 KSA262142 KIE262142 JYI262142 JOM262142 JEQ262142 IUU262142 IKY262142 IBC262142 HRG262142 HHK262142 GXO262142 GNS262142 GDW262142 FUA262142 FKE262142 FAI262142 EQM262142 EGQ262142 DWU262142 DMY262142 DDC262142 CTG262142 CJK262142 BZO262142 BPS262142 BFW262142 AWA262142 AME262142 ACI262142 SM262142 IQ262142 WVC196606 WLG196606 WBK196606 VRO196606 VHS196606 UXW196606 UOA196606 UEE196606 TUI196606 TKM196606 TAQ196606 SQU196606 SGY196606 RXC196606 RNG196606 RDK196606 QTO196606 QJS196606 PZW196606 PQA196606 PGE196606 OWI196606 OMM196606 OCQ196606 NSU196606 NIY196606 MZC196606 MPG196606 MFK196606 LVO196606 LLS196606 LBW196606 KSA196606 KIE196606 JYI196606 JOM196606 JEQ196606 IUU196606 IKY196606 IBC196606 HRG196606 HHK196606 GXO196606 GNS196606 GDW196606 FUA196606 FKE196606 FAI196606 EQM196606 EGQ196606 DWU196606 DMY196606 DDC196606 CTG196606 CJK196606 BZO196606 BPS196606 BFW196606 AWA196606 AME196606 ACI196606 SM196606 IQ196606 WVC131070 WLG131070 WBK131070 VRO131070 VHS131070 UXW131070 UOA131070 UEE131070 TUI131070 TKM131070 TAQ131070 SQU131070 SGY131070 RXC131070 RNG131070 RDK131070 QTO131070 QJS131070 PZW131070 PQA131070 PGE131070 OWI131070 OMM131070 OCQ131070 NSU131070 NIY131070 MZC131070 MPG131070 MFK131070 LVO131070 LLS131070 LBW131070 KSA131070 KIE131070 JYI131070 JOM131070 JEQ131070 IUU131070 IKY131070 IBC131070 HRG131070 HHK131070 GXO131070 GNS131070 GDW131070 FUA131070 FKE131070 FAI131070 EQM131070 EGQ131070 DWU131070 DMY131070 DDC131070 CTG131070 CJK131070 BZO131070 BPS131070 BFW131070 AWA131070 AME131070 ACI131070 SM131070 IQ131070 WVC65534 WLG65534 WBK65534 VRO65534 VHS65534 UXW65534 UOA65534 UEE65534 TUI65534 TKM65534 TAQ65534 SQU65534 SGY65534 RXC65534 RNG65534 RDK65534 QTO65534 QJS65534 PZW65534 PQA65534 PGE65534 OWI65534 OMM65534 OCQ65534 NSU65534 NIY65534 MZC65534 MPG65534 MFK65534 LVO65534 LLS65534 LBW65534 KSA65534 KIE65534 JYI65534 JOM65534 JEQ65534 IUU65534 IKY65534 IBC65534 HRG65534 HHK65534 GXO65534 GNS65534 GDW65534 FUA65534 FKE65534 FAI65534 EQM65534 EGQ65534 DWU65534 DMY65534 DDC65534 CTG65534 CJK65534 BZO65534 BPS65534 BFW65534 AWA65534 AME65534 ACI65534 SM65534 IQ65534"/>
    <dataValidation allowBlank="1" showInputMessage="1" showErrorMessage="1" promptTitle="Existing EER" prompt="Enter the EER as found on the plate of the existing unit.  If the EER cannot be found skip this entry and meter the unit._x000a_" sqref="WVC983036 B65532 B131068 B196604 B262140 B327676 B393212 B458748 B524284 B589820 B655356 B720892 B786428 B851964 B917500 B983036 B26 WLG983036 WBK983036 VRO983036 VHS983036 UXW983036 UOA983036 UEE983036 TUI983036 TKM983036 TAQ983036 SQU983036 SGY983036 RXC983036 RNG983036 RDK983036 QTO983036 QJS983036 PZW983036 PQA983036 PGE983036 OWI983036 OMM983036 OCQ983036 NSU983036 NIY983036 MZC983036 MPG983036 MFK983036 LVO983036 LLS983036 LBW983036 KSA983036 KIE983036 JYI983036 JOM983036 JEQ983036 IUU983036 IKY983036 IBC983036 HRG983036 HHK983036 GXO983036 GNS983036 GDW983036 FUA983036 FKE983036 FAI983036 EQM983036 EGQ983036 DWU983036 DMY983036 DDC983036 CTG983036 CJK983036 BZO983036 BPS983036 BFW983036 AWA983036 AME983036 ACI983036 SM983036 IQ983036 WVC917500 WLG917500 WBK917500 VRO917500 VHS917500 UXW917500 UOA917500 UEE917500 TUI917500 TKM917500 TAQ917500 SQU917500 SGY917500 RXC917500 RNG917500 RDK917500 QTO917500 QJS917500 PZW917500 PQA917500 PGE917500 OWI917500 OMM917500 OCQ917500 NSU917500 NIY917500 MZC917500 MPG917500 MFK917500 LVO917500 LLS917500 LBW917500 KSA917500 KIE917500 JYI917500 JOM917500 JEQ917500 IUU917500 IKY917500 IBC917500 HRG917500 HHK917500 GXO917500 GNS917500 GDW917500 FUA917500 FKE917500 FAI917500 EQM917500 EGQ917500 DWU917500 DMY917500 DDC917500 CTG917500 CJK917500 BZO917500 BPS917500 BFW917500 AWA917500 AME917500 ACI917500 SM917500 IQ917500 WVC851964 WLG851964 WBK851964 VRO851964 VHS851964 UXW851964 UOA851964 UEE851964 TUI851964 TKM851964 TAQ851964 SQU851964 SGY851964 RXC851964 RNG851964 RDK851964 QTO851964 QJS851964 PZW851964 PQA851964 PGE851964 OWI851964 OMM851964 OCQ851964 NSU851964 NIY851964 MZC851964 MPG851964 MFK851964 LVO851964 LLS851964 LBW851964 KSA851964 KIE851964 JYI851964 JOM851964 JEQ851964 IUU851964 IKY851964 IBC851964 HRG851964 HHK851964 GXO851964 GNS851964 GDW851964 FUA851964 FKE851964 FAI851964 EQM851964 EGQ851964 DWU851964 DMY851964 DDC851964 CTG851964 CJK851964 BZO851964 BPS851964 BFW851964 AWA851964 AME851964 ACI851964 SM851964 IQ851964 WVC786428 WLG786428 WBK786428 VRO786428 VHS786428 UXW786428 UOA786428 UEE786428 TUI786428 TKM786428 TAQ786428 SQU786428 SGY786428 RXC786428 RNG786428 RDK786428 QTO786428 QJS786428 PZW786428 PQA786428 PGE786428 OWI786428 OMM786428 OCQ786428 NSU786428 NIY786428 MZC786428 MPG786428 MFK786428 LVO786428 LLS786428 LBW786428 KSA786428 KIE786428 JYI786428 JOM786428 JEQ786428 IUU786428 IKY786428 IBC786428 HRG786428 HHK786428 GXO786428 GNS786428 GDW786428 FUA786428 FKE786428 FAI786428 EQM786428 EGQ786428 DWU786428 DMY786428 DDC786428 CTG786428 CJK786428 BZO786428 BPS786428 BFW786428 AWA786428 AME786428 ACI786428 SM786428 IQ786428 WVC720892 WLG720892 WBK720892 VRO720892 VHS720892 UXW720892 UOA720892 UEE720892 TUI720892 TKM720892 TAQ720892 SQU720892 SGY720892 RXC720892 RNG720892 RDK720892 QTO720892 QJS720892 PZW720892 PQA720892 PGE720892 OWI720892 OMM720892 OCQ720892 NSU720892 NIY720892 MZC720892 MPG720892 MFK720892 LVO720892 LLS720892 LBW720892 KSA720892 KIE720892 JYI720892 JOM720892 JEQ720892 IUU720892 IKY720892 IBC720892 HRG720892 HHK720892 GXO720892 GNS720892 GDW720892 FUA720892 FKE720892 FAI720892 EQM720892 EGQ720892 DWU720892 DMY720892 DDC720892 CTG720892 CJK720892 BZO720892 BPS720892 BFW720892 AWA720892 AME720892 ACI720892 SM720892 IQ720892 WVC655356 WLG655356 WBK655356 VRO655356 VHS655356 UXW655356 UOA655356 UEE655356 TUI655356 TKM655356 TAQ655356 SQU655356 SGY655356 RXC655356 RNG655356 RDK655356 QTO655356 QJS655356 PZW655356 PQA655356 PGE655356 OWI655356 OMM655356 OCQ655356 NSU655356 NIY655356 MZC655356 MPG655356 MFK655356 LVO655356 LLS655356 LBW655356 KSA655356 KIE655356 JYI655356 JOM655356 JEQ655356 IUU655356 IKY655356 IBC655356 HRG655356 HHK655356 GXO655356 GNS655356 GDW655356 FUA655356 FKE655356 FAI655356 EQM655356 EGQ655356 DWU655356 DMY655356 DDC655356 CTG655356 CJK655356 BZO655356 BPS655356 BFW655356 AWA655356 AME655356 ACI655356 SM655356 IQ655356 WVC589820 WLG589820 WBK589820 VRO589820 VHS589820 UXW589820 UOA589820 UEE589820 TUI589820 TKM589820 TAQ589820 SQU589820 SGY589820 RXC589820 RNG589820 RDK589820 QTO589820 QJS589820 PZW589820 PQA589820 PGE589820 OWI589820 OMM589820 OCQ589820 NSU589820 NIY589820 MZC589820 MPG589820 MFK589820 LVO589820 LLS589820 LBW589820 KSA589820 KIE589820 JYI589820 JOM589820 JEQ589820 IUU589820 IKY589820 IBC589820 HRG589820 HHK589820 GXO589820 GNS589820 GDW589820 FUA589820 FKE589820 FAI589820 EQM589820 EGQ589820 DWU589820 DMY589820 DDC589820 CTG589820 CJK589820 BZO589820 BPS589820 BFW589820 AWA589820 AME589820 ACI589820 SM589820 IQ589820 WVC524284 WLG524284 WBK524284 VRO524284 VHS524284 UXW524284 UOA524284 UEE524284 TUI524284 TKM524284 TAQ524284 SQU524284 SGY524284 RXC524284 RNG524284 RDK524284 QTO524284 QJS524284 PZW524284 PQA524284 PGE524284 OWI524284 OMM524284 OCQ524284 NSU524284 NIY524284 MZC524284 MPG524284 MFK524284 LVO524284 LLS524284 LBW524284 KSA524284 KIE524284 JYI524284 JOM524284 JEQ524284 IUU524284 IKY524284 IBC524284 HRG524284 HHK524284 GXO524284 GNS524284 GDW524284 FUA524284 FKE524284 FAI524284 EQM524284 EGQ524284 DWU524284 DMY524284 DDC524284 CTG524284 CJK524284 BZO524284 BPS524284 BFW524284 AWA524284 AME524284 ACI524284 SM524284 IQ524284 WVC458748 WLG458748 WBK458748 VRO458748 VHS458748 UXW458748 UOA458748 UEE458748 TUI458748 TKM458748 TAQ458748 SQU458748 SGY458748 RXC458748 RNG458748 RDK458748 QTO458748 QJS458748 PZW458748 PQA458748 PGE458748 OWI458748 OMM458748 OCQ458748 NSU458748 NIY458748 MZC458748 MPG458748 MFK458748 LVO458748 LLS458748 LBW458748 KSA458748 KIE458748 JYI458748 JOM458748 JEQ458748 IUU458748 IKY458748 IBC458748 HRG458748 HHK458748 GXO458748 GNS458748 GDW458748 FUA458748 FKE458748 FAI458748 EQM458748 EGQ458748 DWU458748 DMY458748 DDC458748 CTG458748 CJK458748 BZO458748 BPS458748 BFW458748 AWA458748 AME458748 ACI458748 SM458748 IQ458748 WVC393212 WLG393212 WBK393212 VRO393212 VHS393212 UXW393212 UOA393212 UEE393212 TUI393212 TKM393212 TAQ393212 SQU393212 SGY393212 RXC393212 RNG393212 RDK393212 QTO393212 QJS393212 PZW393212 PQA393212 PGE393212 OWI393212 OMM393212 OCQ393212 NSU393212 NIY393212 MZC393212 MPG393212 MFK393212 LVO393212 LLS393212 LBW393212 KSA393212 KIE393212 JYI393212 JOM393212 JEQ393212 IUU393212 IKY393212 IBC393212 HRG393212 HHK393212 GXO393212 GNS393212 GDW393212 FUA393212 FKE393212 FAI393212 EQM393212 EGQ393212 DWU393212 DMY393212 DDC393212 CTG393212 CJK393212 BZO393212 BPS393212 BFW393212 AWA393212 AME393212 ACI393212 SM393212 IQ393212 WVC327676 WLG327676 WBK327676 VRO327676 VHS327676 UXW327676 UOA327676 UEE327676 TUI327676 TKM327676 TAQ327676 SQU327676 SGY327676 RXC327676 RNG327676 RDK327676 QTO327676 QJS327676 PZW327676 PQA327676 PGE327676 OWI327676 OMM327676 OCQ327676 NSU327676 NIY327676 MZC327676 MPG327676 MFK327676 LVO327676 LLS327676 LBW327676 KSA327676 KIE327676 JYI327676 JOM327676 JEQ327676 IUU327676 IKY327676 IBC327676 HRG327676 HHK327676 GXO327676 GNS327676 GDW327676 FUA327676 FKE327676 FAI327676 EQM327676 EGQ327676 DWU327676 DMY327676 DDC327676 CTG327676 CJK327676 BZO327676 BPS327676 BFW327676 AWA327676 AME327676 ACI327676 SM327676 IQ327676 WVC262140 WLG262140 WBK262140 VRO262140 VHS262140 UXW262140 UOA262140 UEE262140 TUI262140 TKM262140 TAQ262140 SQU262140 SGY262140 RXC262140 RNG262140 RDK262140 QTO262140 QJS262140 PZW262140 PQA262140 PGE262140 OWI262140 OMM262140 OCQ262140 NSU262140 NIY262140 MZC262140 MPG262140 MFK262140 LVO262140 LLS262140 LBW262140 KSA262140 KIE262140 JYI262140 JOM262140 JEQ262140 IUU262140 IKY262140 IBC262140 HRG262140 HHK262140 GXO262140 GNS262140 GDW262140 FUA262140 FKE262140 FAI262140 EQM262140 EGQ262140 DWU262140 DMY262140 DDC262140 CTG262140 CJK262140 BZO262140 BPS262140 BFW262140 AWA262140 AME262140 ACI262140 SM262140 IQ262140 WVC196604 WLG196604 WBK196604 VRO196604 VHS196604 UXW196604 UOA196604 UEE196604 TUI196604 TKM196604 TAQ196604 SQU196604 SGY196604 RXC196604 RNG196604 RDK196604 QTO196604 QJS196604 PZW196604 PQA196604 PGE196604 OWI196604 OMM196604 OCQ196604 NSU196604 NIY196604 MZC196604 MPG196604 MFK196604 LVO196604 LLS196604 LBW196604 KSA196604 KIE196604 JYI196604 JOM196604 JEQ196604 IUU196604 IKY196604 IBC196604 HRG196604 HHK196604 GXO196604 GNS196604 GDW196604 FUA196604 FKE196604 FAI196604 EQM196604 EGQ196604 DWU196604 DMY196604 DDC196604 CTG196604 CJK196604 BZO196604 BPS196604 BFW196604 AWA196604 AME196604 ACI196604 SM196604 IQ196604 WVC131068 WLG131068 WBK131068 VRO131068 VHS131068 UXW131068 UOA131068 UEE131068 TUI131068 TKM131068 TAQ131068 SQU131068 SGY131068 RXC131068 RNG131068 RDK131068 QTO131068 QJS131068 PZW131068 PQA131068 PGE131068 OWI131068 OMM131068 OCQ131068 NSU131068 NIY131068 MZC131068 MPG131068 MFK131068 LVO131068 LLS131068 LBW131068 KSA131068 KIE131068 JYI131068 JOM131068 JEQ131068 IUU131068 IKY131068 IBC131068 HRG131068 HHK131068 GXO131068 GNS131068 GDW131068 FUA131068 FKE131068 FAI131068 EQM131068 EGQ131068 DWU131068 DMY131068 DDC131068 CTG131068 CJK131068 BZO131068 BPS131068 BFW131068 AWA131068 AME131068 ACI131068 SM131068 IQ131068 WVC65532 WLG65532 WBK65532 VRO65532 VHS65532 UXW65532 UOA65532 UEE65532 TUI65532 TKM65532 TAQ65532 SQU65532 SGY65532 RXC65532 RNG65532 RDK65532 QTO65532 QJS65532 PZW65532 PQA65532 PGE65532 OWI65532 OMM65532 OCQ65532 NSU65532 NIY65532 MZC65532 MPG65532 MFK65532 LVO65532 LLS65532 LBW65532 KSA65532 KIE65532 JYI65532 JOM65532 JEQ65532 IUU65532 IKY65532 IBC65532 HRG65532 HHK65532 GXO65532 GNS65532 GDW65532 FUA65532 FKE65532 FAI65532 EQM65532 EGQ65532 DWU65532 DMY65532 DDC65532 CTG65532 CJK65532 BZO65532 BPS65532 BFW65532 AWA65532 AME65532 ACI65532 SM65532 IQ65532"/>
    <dataValidation allowBlank="1" showInputMessage="1" showErrorMessage="1" promptTitle="SIR for Replacement" prompt="The SIR must be ≥ 1 to qualify for replacement." sqref="WVE20 D20 IS20 SO20 ACK20 AMG20 AWC20 BFY20 BPU20 BZQ20 CJM20 CTI20 DDE20 DNA20 DWW20 EGS20 EQO20 FAK20 FKG20 FUC20 GDY20 GNU20 GXQ20 HHM20 HRI20 IBE20 ILA20 IUW20 JES20 JOO20 JYK20 KIG20 KSC20 LBY20 LLU20 LVQ20 MFM20 MPI20 MZE20 NJA20 NSW20 OCS20 OMO20 OWK20 PGG20 PQC20 PZY20 QJU20 QTQ20 RDM20 RNI20 RXE20 SHA20 SQW20 TAS20 TKO20 TUK20 UEG20 UOC20 UXY20 VHU20 VRQ20 WBM20 WLI20"/>
    <dataValidation allowBlank="1" showInputMessage="1" showErrorMessage="1" promptTitle="Annual Usage of Existing" prompt="This will auto-calculate the annual usage of the existing unit. " sqref="IQ14 B29:B30 B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dataValidation allowBlank="1" showInputMessage="1" showErrorMessage="1" prompt="Expected Life Savings for Replacement" sqref="WVE19 D19 WLI19 WBM19 VRQ19 VHU19 UXY19 UOC19 UEG19 TUK19 TKO19 TAS19 SQW19 SHA19 RXE19 RNI19 RDM19 QTQ19 QJU19 PZY19 PQC19 PGG19 OWK19 OMO19 OCS19 NSW19 NJA19 MZE19 MPI19 MFM19 LVQ19 LLU19 LBY19 KSC19 KIG19 JYK19 JOO19 JES19 IUW19 ILA19 IBE19 HRI19 HHM19 GXQ19 GNU19 GDY19 FUC19 FKG19 FAK19 EQO19 EGS19 DWW19 DNA19 DDE19 CTI19 CJM19 BZQ19 BPU19 BFY19 AWC19 AMG19 ACK19 SO19 IS19"/>
    <dataValidation allowBlank="1" showInputMessage="1" showErrorMessage="1" prompt="Annual Savings for Replacement" sqref="WVE18 D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dataValidation allowBlank="1" showInputMessage="1" showErrorMessage="1" promptTitle="Cost of Replacement" prompt="Replacement cost to include: Window AC unit, labor to install, and recycling of existing unit." sqref="IS15 D15 WVE15 WLI15 WBM15 VRQ15 VHU15 UXY15 UOC15 UEG15 TUK15 TKO15 TAS15 SQW15 SHA15 RXE15 RNI15 RDM15 QTQ15 QJU15 PZY15 PQC15 PGG15 OWK15 OMO15 OCS15 NSW15 NJA15 MZE15 MPI15 MFM15 LVQ15 LLU15 LBY15 KSC15 KIG15 JYK15 JOO15 JES15 IUW15 ILA15 IBE15 HRI15 HHM15 GXQ15 GNU15 GDY15 FUC15 FKG15 FAK15 EQO15 EGS15 DWW15 DNA15 DDE15 CTI15 CJM15 BZQ15 BPU15 BFY15 AWC15 AMG15 ACK15 SO15"/>
    <dataValidation allowBlank="1" showInputMessage="1" showErrorMessage="1" promptTitle="Annual Usage of Replacement" prompt="Enter the Annual Usage of this unit as found on the (Yellow) Energy Guide. " sqref="IS14 D14 SO14 ACK14 AMG14 AWC14 BFY14 BPU14 BZQ14 CJM14 CTI14 DDE14 DNA14 DWW14 EGS14 EQO14 FAK14 FKG14 FUC14 GDY14 GNU14 GXQ14 HHM14 HRI14 IBE14 ILA14 IUW14 JES14 JOO14 JYK14 KIG14 KSC14 LBY14 LLU14 LVQ14 MFM14 MPI14 MZE14 NJA14 NSW14 OCS14 OMO14 OWK14 PGG14 PQC14 PZY14 QJU14 QTQ14 RDM14 RNI14 RXE14 SHA14 SQW14 TAS14 TKO14 TUK14 UEG14 UOC14 UXY14 VHU14 VRQ14 WBM14 WLI14 WVE14"/>
    <dataValidation allowBlank="1" showInputMessage="1" showErrorMessage="1" promptTitle="Utility Costs of Exsisting" prompt="Enter the cost per kWh in your area.  This usually ranges from .06 to .14." sqref="IQ12 B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dataValidation allowBlank="1" showInputMessage="1" showErrorMessage="1" promptTitle="kWh Reading of Existing" prompt="Enter the kWh reading.  Minimum time for metering is 30 minutes." sqref="IQ11 B11 WVC11 WLG11 WBK11 VRO11 VHS11 UXW11 UOA11 UEE11 TUI11 TKM11 TAQ11 SQU11 SGY11 RXC11 RNG11 RDK11 QTO11 QJS11 PZW11 PQA11 PGE11 OWI11 OMM11 OCQ11 NSU11 NIY11 MZC11 MPG11 MFK11 LVO11 LLS11 LBW11 KSA11 KIE11 JYI11 JOM11 JEQ11 IUU11 IKY11 IBC11 HRG11 HHK11 GXO11 GNS11 GDW11 FUA11 FKE11 FAI11 EQM11 EGQ11 DWU11 DMY11 DDC11 CTG11 CJK11 BZO11 BPS11 BFW11 AWA11 AME11 ACI11 SM11"/>
    <dataValidation allowBlank="1" showInputMessage="1" showErrorMessage="1" promptTitle="Time metered of Existing" prompt="Enter time as minutes.  Example (one hour and three minutes = 63).  Minimum time for metering 30 min." sqref="IQ10 B10 SM10 ACI10 AME10 AWA10 BFW10 BPS10 BZO10 CJK10 CTG10 DDC10 DMY10 DWU10 EGQ10 EQM10 FAI10 FKE10 FUA10 GDW10 GNS10 GXO10 HHK10 HRG10 IBC10 IKY10 IUU10 JEQ10 JOM10 JYI10 KIE10 KSA10 LBW10 LLS10 LVO10 MFK10 MPG10 MZC10 NIY10 NSU10 OCQ10 OMM10 OWI10 PGE10 PQA10 PZW10 QJS10 QTO10 RDK10 RNG10 RXC10 SGY10 SQU10 TAQ10 TKM10 TUI10 UEE10 UOA10 UXW10 VHS10 VRO10 WBK10 WLG10 WVC10"/>
    <dataValidation type="whole" allowBlank="1" showInputMessage="1" showErrorMessage="1" promptTitle="Manufactured Year" prompt="Enter the manufactured year as found on the plate of the existing unit.  If the year cannot be found skip this entry and meter the unit._x000a_" sqref="B25">
      <formula1>0</formula1>
      <formula2>2099</formula2>
    </dataValidation>
    <dataValidation type="list" allowBlank="1" showInputMessage="1" showErrorMessage="1" sqref="B27">
      <formula1>"Annual Professional Maintenance, Seldom or Never Maintained"</formula1>
    </dataValidation>
    <dataValidation type="list" allowBlank="1" showInputMessage="1" showErrorMessage="1" sqref="C7:C8">
      <formula1>"LR1, LR2, Kitchen, BR1, BR2, BR3, BR4, Bath1, Bath2, Other"</formula1>
    </dataValidation>
    <dataValidation type="whole" allowBlank="1" showInputMessage="1" showErrorMessage="1" promptTitle="Current Calendar Year" prompt="Enter the current calendar year as of the date of the assessment." sqref="B5">
      <formula1>0</formula1>
      <formula2>2099</formula2>
    </dataValidation>
    <dataValidation type="list" allowBlank="1" showInputMessage="1" showErrorMessage="1" promptTitle="Existing Volts" prompt="Enter the amount of volts based on the outlet.  110 volts are used by regular outlets.  220 volts are used by larger ACs." sqref="B34">
      <formula1>"110, 220"</formula1>
    </dataValidation>
  </dataValidations>
  <pageMargins left="0.7" right="0.7" top="0.75" bottom="0.75" header="0.3" footer="0.3"/>
  <pageSetup orientation="portrait" r:id="rId1"/>
  <ignoredErrors>
    <ignoredError sqref="B3:B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workbookViewId="0">
      <selection activeCell="N46" sqref="N45:N46"/>
    </sheetView>
  </sheetViews>
  <sheetFormatPr defaultColWidth="3.7109375" defaultRowHeight="12.75" x14ac:dyDescent="0.2"/>
  <sheetData>
    <row r="1" spans="1:27" ht="3" customHeight="1" x14ac:dyDescent="0.2">
      <c r="A1" s="1" t="s">
        <v>65</v>
      </c>
    </row>
    <row r="2" spans="1:27" x14ac:dyDescent="0.2">
      <c r="A2" s="649" t="s">
        <v>659</v>
      </c>
      <c r="B2" s="586"/>
      <c r="C2" s="586"/>
      <c r="D2" s="586"/>
      <c r="E2" s="586"/>
      <c r="F2" s="586"/>
      <c r="G2" s="586"/>
      <c r="H2" s="586"/>
      <c r="I2" s="586"/>
      <c r="J2" s="586"/>
      <c r="K2" s="586"/>
      <c r="L2" s="586"/>
      <c r="M2" s="586"/>
      <c r="N2" s="586"/>
      <c r="O2" s="586"/>
      <c r="P2" s="586"/>
      <c r="Q2" s="586"/>
      <c r="R2" s="586"/>
      <c r="S2" s="586"/>
      <c r="T2" s="586"/>
      <c r="U2" s="586"/>
      <c r="V2" s="586"/>
      <c r="W2" s="586"/>
      <c r="X2" s="587"/>
    </row>
    <row r="3" spans="1:27" x14ac:dyDescent="0.2">
      <c r="A3" s="253" t="s">
        <v>660</v>
      </c>
      <c r="B3" s="588"/>
      <c r="C3" s="588"/>
      <c r="D3" s="588"/>
      <c r="E3" s="588"/>
      <c r="F3" s="588"/>
      <c r="G3" s="588"/>
      <c r="H3" s="588"/>
      <c r="I3" s="588"/>
      <c r="J3" s="588"/>
      <c r="K3" s="588"/>
      <c r="L3" s="588"/>
      <c r="M3" s="588"/>
      <c r="N3" s="588"/>
      <c r="O3" s="588"/>
      <c r="P3" s="588"/>
      <c r="Q3" s="588"/>
      <c r="R3" s="588"/>
      <c r="S3" s="588"/>
      <c r="T3" s="588"/>
      <c r="U3" s="588"/>
      <c r="V3" s="588"/>
      <c r="W3" s="588"/>
      <c r="X3" s="589"/>
    </row>
    <row r="4" spans="1:27" x14ac:dyDescent="0.2">
      <c r="A4" s="253" t="s">
        <v>661</v>
      </c>
      <c r="B4" s="588"/>
      <c r="C4" s="588"/>
      <c r="D4" s="588"/>
      <c r="E4" s="588"/>
      <c r="F4" s="588"/>
      <c r="G4" s="588"/>
      <c r="H4" s="588"/>
      <c r="I4" s="588"/>
      <c r="J4" s="588"/>
      <c r="K4" s="588"/>
      <c r="L4" s="588"/>
      <c r="M4" s="588"/>
      <c r="N4" s="588"/>
      <c r="O4" s="588"/>
      <c r="P4" s="588"/>
      <c r="Q4" s="588"/>
      <c r="R4" s="588"/>
      <c r="S4" s="588"/>
      <c r="T4" s="588"/>
      <c r="U4" s="588"/>
      <c r="V4" s="588"/>
      <c r="W4" s="588"/>
      <c r="X4" s="589"/>
    </row>
    <row r="5" spans="1:27" x14ac:dyDescent="0.2">
      <c r="A5" s="259" t="s">
        <v>662</v>
      </c>
      <c r="B5" s="590"/>
      <c r="C5" s="590"/>
      <c r="D5" s="590"/>
      <c r="E5" s="590"/>
      <c r="F5" s="590"/>
      <c r="G5" s="590"/>
      <c r="H5" s="590"/>
      <c r="I5" s="590"/>
      <c r="J5" s="590"/>
      <c r="K5" s="590"/>
      <c r="L5" s="590"/>
      <c r="M5" s="590"/>
      <c r="N5" s="590"/>
      <c r="O5" s="590"/>
      <c r="P5" s="590"/>
      <c r="Q5" s="590"/>
      <c r="R5" s="590"/>
      <c r="S5" s="590"/>
      <c r="T5" s="590"/>
      <c r="U5" s="590"/>
      <c r="V5" s="590"/>
      <c r="W5" s="590"/>
      <c r="X5" s="591"/>
    </row>
    <row r="6" spans="1:27" x14ac:dyDescent="0.2">
      <c r="A6" s="794"/>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row>
    <row r="7" spans="1:27" x14ac:dyDescent="0.2">
      <c r="A7" s="795"/>
      <c r="B7" s="795"/>
      <c r="C7" s="795"/>
      <c r="D7" s="795"/>
      <c r="E7" s="795"/>
      <c r="F7" s="795"/>
      <c r="G7" s="795"/>
      <c r="H7" s="795"/>
      <c r="I7" s="795"/>
      <c r="J7" s="795"/>
      <c r="K7" s="795"/>
      <c r="L7" s="796" t="s">
        <v>658</v>
      </c>
      <c r="M7" s="795"/>
      <c r="N7" s="795"/>
      <c r="O7" s="795"/>
      <c r="P7" s="795"/>
      <c r="Q7" s="795"/>
      <c r="R7" s="795"/>
      <c r="S7" s="795"/>
      <c r="T7" s="795"/>
      <c r="U7" s="795"/>
      <c r="V7" s="795"/>
      <c r="W7" s="795"/>
      <c r="X7" s="795"/>
      <c r="Y7" s="795"/>
      <c r="Z7" s="795"/>
      <c r="AA7" s="795"/>
    </row>
    <row r="8" spans="1:27" x14ac:dyDescent="0.2">
      <c r="A8" s="795"/>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row>
    <row r="9" spans="1:27" x14ac:dyDescent="0.2">
      <c r="A9" s="795"/>
      <c r="B9" s="795"/>
      <c r="C9" s="795"/>
      <c r="D9" s="795"/>
      <c r="E9" s="797"/>
      <c r="F9" s="798"/>
      <c r="G9" s="798"/>
      <c r="H9" s="798"/>
      <c r="I9" s="798"/>
      <c r="J9" s="798"/>
      <c r="K9" s="798"/>
      <c r="L9" s="798"/>
      <c r="M9" s="798"/>
      <c r="N9" s="798"/>
      <c r="O9" s="798"/>
      <c r="P9" s="798"/>
      <c r="Q9" s="798"/>
      <c r="R9" s="798"/>
      <c r="S9" s="798"/>
      <c r="T9" s="798"/>
      <c r="U9" s="798"/>
      <c r="V9" s="798"/>
      <c r="W9" s="799"/>
      <c r="X9" s="795"/>
      <c r="Y9" s="795"/>
      <c r="Z9" s="795"/>
      <c r="AA9" s="795"/>
    </row>
    <row r="10" spans="1:27" ht="12.75" customHeight="1" x14ac:dyDescent="0.2">
      <c r="A10" s="800"/>
      <c r="B10" s="795"/>
      <c r="C10" s="795"/>
      <c r="D10" s="795"/>
      <c r="E10" s="801"/>
      <c r="F10" s="802"/>
      <c r="G10" s="802"/>
      <c r="H10" s="802"/>
      <c r="I10" s="802"/>
      <c r="J10" s="802"/>
      <c r="K10" s="802"/>
      <c r="L10" s="802"/>
      <c r="M10" s="802"/>
      <c r="N10" s="802"/>
      <c r="O10" s="802"/>
      <c r="P10" s="802"/>
      <c r="Q10" s="802"/>
      <c r="R10" s="802"/>
      <c r="S10" s="802"/>
      <c r="T10" s="802"/>
      <c r="U10" s="802"/>
      <c r="V10" s="802"/>
      <c r="W10" s="803"/>
      <c r="X10" s="795"/>
      <c r="Y10" s="795"/>
      <c r="Z10" s="795"/>
      <c r="AA10" s="795"/>
    </row>
    <row r="11" spans="1:27" x14ac:dyDescent="0.2">
      <c r="A11" s="795"/>
      <c r="B11" s="795"/>
      <c r="C11" s="795"/>
      <c r="D11" s="795"/>
      <c r="E11" s="801"/>
      <c r="F11" s="802"/>
      <c r="G11" s="802"/>
      <c r="H11" s="802"/>
      <c r="I11" s="802"/>
      <c r="J11" s="802"/>
      <c r="K11" s="802"/>
      <c r="L11" s="802"/>
      <c r="M11" s="802"/>
      <c r="N11" s="802"/>
      <c r="O11" s="802"/>
      <c r="P11" s="802"/>
      <c r="Q11" s="802"/>
      <c r="R11" s="802"/>
      <c r="S11" s="802"/>
      <c r="T11" s="802"/>
      <c r="U11" s="802"/>
      <c r="V11" s="802"/>
      <c r="W11" s="803"/>
      <c r="X11" s="795"/>
      <c r="Y11" s="795"/>
      <c r="Z11" s="795"/>
      <c r="AA11" s="795"/>
    </row>
    <row r="12" spans="1:27" x14ac:dyDescent="0.2">
      <c r="A12" s="795"/>
      <c r="B12" s="795"/>
      <c r="C12" s="795"/>
      <c r="D12" s="795"/>
      <c r="E12" s="801"/>
      <c r="F12" s="802"/>
      <c r="G12" s="802"/>
      <c r="H12" s="802"/>
      <c r="I12" s="802"/>
      <c r="J12" s="802"/>
      <c r="K12" s="802"/>
      <c r="L12" s="802"/>
      <c r="M12" s="802"/>
      <c r="N12" s="802"/>
      <c r="O12" s="802"/>
      <c r="P12" s="802"/>
      <c r="Q12" s="802"/>
      <c r="R12" s="802"/>
      <c r="S12" s="802"/>
      <c r="T12" s="802"/>
      <c r="U12" s="802"/>
      <c r="V12" s="802"/>
      <c r="W12" s="803"/>
      <c r="X12" s="795"/>
      <c r="Y12" s="795"/>
      <c r="Z12" s="795"/>
      <c r="AA12" s="795"/>
    </row>
    <row r="13" spans="1:27" x14ac:dyDescent="0.2">
      <c r="A13" s="795"/>
      <c r="B13" s="795"/>
      <c r="C13" s="795"/>
      <c r="D13" s="795"/>
      <c r="E13" s="801"/>
      <c r="F13" s="802"/>
      <c r="G13" s="802"/>
      <c r="H13" s="802"/>
      <c r="I13" s="802"/>
      <c r="J13" s="802"/>
      <c r="K13" s="802"/>
      <c r="L13" s="802"/>
      <c r="M13" s="802"/>
      <c r="N13" s="802"/>
      <c r="O13" s="802"/>
      <c r="P13" s="802"/>
      <c r="Q13" s="802"/>
      <c r="R13" s="802"/>
      <c r="S13" s="802"/>
      <c r="T13" s="802"/>
      <c r="U13" s="802"/>
      <c r="V13" s="802"/>
      <c r="W13" s="803"/>
      <c r="X13" s="795"/>
      <c r="Y13" s="795"/>
      <c r="Z13" s="795"/>
      <c r="AA13" s="795"/>
    </row>
    <row r="14" spans="1:27" x14ac:dyDescent="0.2">
      <c r="A14" s="795"/>
      <c r="B14" s="795"/>
      <c r="C14" s="795"/>
      <c r="D14" s="795"/>
      <c r="E14" s="801"/>
      <c r="F14" s="802"/>
      <c r="G14" s="802"/>
      <c r="H14" s="802"/>
      <c r="I14" s="802"/>
      <c r="J14" s="802"/>
      <c r="K14" s="802"/>
      <c r="L14" s="802"/>
      <c r="M14" s="802"/>
      <c r="N14" s="802"/>
      <c r="O14" s="802"/>
      <c r="P14" s="802"/>
      <c r="Q14" s="802"/>
      <c r="R14" s="802"/>
      <c r="S14" s="802"/>
      <c r="T14" s="802"/>
      <c r="U14" s="802"/>
      <c r="V14" s="802"/>
      <c r="W14" s="803"/>
      <c r="X14" s="795"/>
      <c r="Y14" s="795"/>
      <c r="Z14" s="795"/>
      <c r="AA14" s="795"/>
    </row>
    <row r="15" spans="1:27" x14ac:dyDescent="0.2">
      <c r="A15" s="795"/>
      <c r="B15" s="795"/>
      <c r="C15" s="795"/>
      <c r="D15" s="795"/>
      <c r="E15" s="801"/>
      <c r="F15" s="802"/>
      <c r="G15" s="802"/>
      <c r="H15" s="802"/>
      <c r="I15" s="802"/>
      <c r="J15" s="802"/>
      <c r="K15" s="802"/>
      <c r="L15" s="802"/>
      <c r="M15" s="802"/>
      <c r="N15" s="802"/>
      <c r="O15" s="802"/>
      <c r="P15" s="802"/>
      <c r="Q15" s="802"/>
      <c r="R15" s="802"/>
      <c r="S15" s="802"/>
      <c r="T15" s="802"/>
      <c r="U15" s="802"/>
      <c r="V15" s="802"/>
      <c r="W15" s="803"/>
      <c r="X15" s="795"/>
      <c r="Y15" s="795"/>
      <c r="Z15" s="795"/>
      <c r="AA15" s="795"/>
    </row>
    <row r="16" spans="1:27" x14ac:dyDescent="0.2">
      <c r="A16" s="795"/>
      <c r="B16" s="795"/>
      <c r="C16" s="795"/>
      <c r="D16" s="795"/>
      <c r="E16" s="801"/>
      <c r="F16" s="802"/>
      <c r="G16" s="802"/>
      <c r="H16" s="802"/>
      <c r="I16" s="802"/>
      <c r="J16" s="802"/>
      <c r="K16" s="802"/>
      <c r="L16" s="802"/>
      <c r="M16" s="802"/>
      <c r="N16" s="802"/>
      <c r="O16" s="802"/>
      <c r="P16" s="802"/>
      <c r="Q16" s="802"/>
      <c r="R16" s="802"/>
      <c r="S16" s="802"/>
      <c r="T16" s="802"/>
      <c r="U16" s="802"/>
      <c r="V16" s="802"/>
      <c r="W16" s="803"/>
      <c r="X16" s="795"/>
      <c r="Y16" s="795"/>
      <c r="Z16" s="795"/>
      <c r="AA16" s="795"/>
    </row>
    <row r="17" spans="1:27" x14ac:dyDescent="0.2">
      <c r="A17" s="795"/>
      <c r="B17" s="795"/>
      <c r="C17" s="795"/>
      <c r="D17" s="795"/>
      <c r="E17" s="801"/>
      <c r="F17" s="802"/>
      <c r="G17" s="802"/>
      <c r="H17" s="802"/>
      <c r="I17" s="802"/>
      <c r="J17" s="802"/>
      <c r="K17" s="802"/>
      <c r="L17" s="802"/>
      <c r="M17" s="802"/>
      <c r="N17" s="802"/>
      <c r="O17" s="802"/>
      <c r="P17" s="802"/>
      <c r="Q17" s="802"/>
      <c r="R17" s="802"/>
      <c r="S17" s="802"/>
      <c r="T17" s="802"/>
      <c r="U17" s="802"/>
      <c r="V17" s="802"/>
      <c r="W17" s="803"/>
      <c r="X17" s="795"/>
      <c r="Y17" s="795"/>
      <c r="Z17" s="795"/>
      <c r="AA17" s="795"/>
    </row>
    <row r="18" spans="1:27" x14ac:dyDescent="0.2">
      <c r="A18" s="795"/>
      <c r="B18" s="795"/>
      <c r="C18" s="795"/>
      <c r="D18" s="795"/>
      <c r="E18" s="801"/>
      <c r="F18" s="802"/>
      <c r="G18" s="802"/>
      <c r="H18" s="802"/>
      <c r="I18" s="802"/>
      <c r="J18" s="802"/>
      <c r="K18" s="802"/>
      <c r="L18" s="802"/>
      <c r="M18" s="802"/>
      <c r="N18" s="802"/>
      <c r="O18" s="802"/>
      <c r="P18" s="802"/>
      <c r="Q18" s="802"/>
      <c r="R18" s="802"/>
      <c r="S18" s="802"/>
      <c r="T18" s="802"/>
      <c r="U18" s="802"/>
      <c r="V18" s="802"/>
      <c r="W18" s="803"/>
      <c r="X18" s="795"/>
      <c r="Y18" s="795"/>
      <c r="Z18" s="795"/>
      <c r="AA18" s="795"/>
    </row>
    <row r="19" spans="1:27" x14ac:dyDescent="0.2">
      <c r="A19" s="795"/>
      <c r="B19" s="795"/>
      <c r="C19" s="795"/>
      <c r="D19" s="795"/>
      <c r="E19" s="801"/>
      <c r="F19" s="802"/>
      <c r="G19" s="802"/>
      <c r="H19" s="802"/>
      <c r="I19" s="802"/>
      <c r="J19" s="802"/>
      <c r="K19" s="802"/>
      <c r="L19" s="802"/>
      <c r="M19" s="802"/>
      <c r="N19" s="802"/>
      <c r="O19" s="802"/>
      <c r="P19" s="802"/>
      <c r="Q19" s="802"/>
      <c r="R19" s="802"/>
      <c r="S19" s="802"/>
      <c r="T19" s="802"/>
      <c r="U19" s="802"/>
      <c r="V19" s="802"/>
      <c r="W19" s="803"/>
      <c r="X19" s="795"/>
      <c r="Y19" s="795"/>
      <c r="Z19" s="795"/>
      <c r="AA19" s="795"/>
    </row>
    <row r="20" spans="1:27" x14ac:dyDescent="0.2">
      <c r="A20" s="795"/>
      <c r="B20" s="795"/>
      <c r="C20" s="795"/>
      <c r="D20" s="795"/>
      <c r="E20" s="801"/>
      <c r="F20" s="802"/>
      <c r="G20" s="802"/>
      <c r="H20" s="802"/>
      <c r="I20" s="802"/>
      <c r="J20" s="802"/>
      <c r="K20" s="802"/>
      <c r="L20" s="802"/>
      <c r="M20" s="802"/>
      <c r="N20" s="802"/>
      <c r="O20" s="802"/>
      <c r="P20" s="802"/>
      <c r="Q20" s="802"/>
      <c r="R20" s="802"/>
      <c r="S20" s="802"/>
      <c r="T20" s="802"/>
      <c r="U20" s="802"/>
      <c r="V20" s="802"/>
      <c r="W20" s="803"/>
      <c r="X20" s="795"/>
      <c r="Y20" s="795"/>
      <c r="Z20" s="795"/>
      <c r="AA20" s="795"/>
    </row>
    <row r="21" spans="1:27" x14ac:dyDescent="0.2">
      <c r="A21" s="795"/>
      <c r="B21" s="795"/>
      <c r="C21" s="795"/>
      <c r="D21" s="795"/>
      <c r="E21" s="801"/>
      <c r="F21" s="802"/>
      <c r="G21" s="802"/>
      <c r="H21" s="802"/>
      <c r="I21" s="802"/>
      <c r="J21" s="802"/>
      <c r="K21" s="802"/>
      <c r="L21" s="802"/>
      <c r="M21" s="802"/>
      <c r="N21" s="802"/>
      <c r="O21" s="802"/>
      <c r="P21" s="802"/>
      <c r="Q21" s="802"/>
      <c r="R21" s="802"/>
      <c r="S21" s="802"/>
      <c r="T21" s="802"/>
      <c r="U21" s="802"/>
      <c r="V21" s="802"/>
      <c r="W21" s="803"/>
      <c r="X21" s="795"/>
      <c r="Y21" s="795"/>
      <c r="Z21" s="795"/>
      <c r="AA21" s="795"/>
    </row>
    <row r="22" spans="1:27" x14ac:dyDescent="0.2">
      <c r="A22" s="795"/>
      <c r="B22" s="795"/>
      <c r="C22" s="795"/>
      <c r="D22" s="795"/>
      <c r="E22" s="801"/>
      <c r="F22" s="802"/>
      <c r="G22" s="802"/>
      <c r="H22" s="802"/>
      <c r="I22" s="802"/>
      <c r="J22" s="802"/>
      <c r="K22" s="802"/>
      <c r="L22" s="802"/>
      <c r="M22" s="802"/>
      <c r="N22" s="802"/>
      <c r="O22" s="802"/>
      <c r="P22" s="802"/>
      <c r="Q22" s="802"/>
      <c r="R22" s="802"/>
      <c r="S22" s="802"/>
      <c r="T22" s="802"/>
      <c r="U22" s="802"/>
      <c r="V22" s="802"/>
      <c r="W22" s="803"/>
      <c r="X22" s="795"/>
      <c r="Y22" s="795"/>
      <c r="Z22" s="795"/>
      <c r="AA22" s="795"/>
    </row>
    <row r="23" spans="1:27" x14ac:dyDescent="0.2">
      <c r="A23" s="795"/>
      <c r="B23" s="795"/>
      <c r="C23" s="795"/>
      <c r="D23" s="795"/>
      <c r="E23" s="801"/>
      <c r="F23" s="802"/>
      <c r="G23" s="802"/>
      <c r="H23" s="802"/>
      <c r="I23" s="802"/>
      <c r="J23" s="802"/>
      <c r="K23" s="802"/>
      <c r="L23" s="802"/>
      <c r="M23" s="802"/>
      <c r="N23" s="802"/>
      <c r="O23" s="802"/>
      <c r="P23" s="802"/>
      <c r="Q23" s="802"/>
      <c r="R23" s="802"/>
      <c r="S23" s="802"/>
      <c r="T23" s="802"/>
      <c r="U23" s="802"/>
      <c r="V23" s="802"/>
      <c r="W23" s="803"/>
      <c r="X23" s="795"/>
      <c r="Y23" s="795"/>
      <c r="Z23" s="795"/>
      <c r="AA23" s="795"/>
    </row>
    <row r="24" spans="1:27" x14ac:dyDescent="0.2">
      <c r="A24" s="795"/>
      <c r="B24" s="795"/>
      <c r="C24" s="795"/>
      <c r="D24" s="795"/>
      <c r="E24" s="801"/>
      <c r="F24" s="802"/>
      <c r="G24" s="802"/>
      <c r="H24" s="802"/>
      <c r="I24" s="802"/>
      <c r="J24" s="802"/>
      <c r="K24" s="802"/>
      <c r="L24" s="802"/>
      <c r="M24" s="802"/>
      <c r="N24" s="802"/>
      <c r="O24" s="802"/>
      <c r="P24" s="802"/>
      <c r="Q24" s="802"/>
      <c r="R24" s="802"/>
      <c r="S24" s="802"/>
      <c r="T24" s="802"/>
      <c r="U24" s="802"/>
      <c r="V24" s="802"/>
      <c r="W24" s="803"/>
      <c r="X24" s="795"/>
      <c r="Y24" s="795"/>
      <c r="Z24" s="795"/>
      <c r="AA24" s="795"/>
    </row>
    <row r="25" spans="1:27" x14ac:dyDescent="0.2">
      <c r="A25" s="795"/>
      <c r="B25" s="795"/>
      <c r="C25" s="795"/>
      <c r="D25" s="795"/>
      <c r="E25" s="801"/>
      <c r="F25" s="802"/>
      <c r="G25" s="802"/>
      <c r="H25" s="802"/>
      <c r="I25" s="802"/>
      <c r="J25" s="802"/>
      <c r="K25" s="802"/>
      <c r="L25" s="802"/>
      <c r="M25" s="802"/>
      <c r="N25" s="802"/>
      <c r="O25" s="802"/>
      <c r="P25" s="802"/>
      <c r="Q25" s="802"/>
      <c r="R25" s="802"/>
      <c r="S25" s="802"/>
      <c r="T25" s="802"/>
      <c r="U25" s="802"/>
      <c r="V25" s="802"/>
      <c r="W25" s="803"/>
      <c r="X25" s="795"/>
      <c r="Y25" s="795"/>
      <c r="Z25" s="795"/>
      <c r="AA25" s="795"/>
    </row>
    <row r="26" spans="1:27" x14ac:dyDescent="0.2">
      <c r="A26" s="795"/>
      <c r="B26" s="795"/>
      <c r="C26" s="795"/>
      <c r="D26" s="795"/>
      <c r="E26" s="801"/>
      <c r="F26" s="802"/>
      <c r="G26" s="802"/>
      <c r="H26" s="802"/>
      <c r="I26" s="802"/>
      <c r="J26" s="802"/>
      <c r="K26" s="802"/>
      <c r="L26" s="802"/>
      <c r="M26" s="802"/>
      <c r="N26" s="802"/>
      <c r="O26" s="802"/>
      <c r="P26" s="802"/>
      <c r="Q26" s="802"/>
      <c r="R26" s="802"/>
      <c r="S26" s="802"/>
      <c r="T26" s="802"/>
      <c r="U26" s="802"/>
      <c r="V26" s="802"/>
      <c r="W26" s="803"/>
      <c r="X26" s="795"/>
      <c r="Y26" s="795"/>
      <c r="Z26" s="795"/>
      <c r="AA26" s="795"/>
    </row>
    <row r="27" spans="1:27" x14ac:dyDescent="0.2">
      <c r="A27" s="795"/>
      <c r="B27" s="795"/>
      <c r="C27" s="795"/>
      <c r="D27" s="795"/>
      <c r="E27" s="801"/>
      <c r="F27" s="802"/>
      <c r="G27" s="802"/>
      <c r="H27" s="802"/>
      <c r="I27" s="802"/>
      <c r="J27" s="802"/>
      <c r="K27" s="802"/>
      <c r="L27" s="802"/>
      <c r="M27" s="802"/>
      <c r="N27" s="802"/>
      <c r="O27" s="802"/>
      <c r="P27" s="802"/>
      <c r="Q27" s="802"/>
      <c r="R27" s="802"/>
      <c r="S27" s="802"/>
      <c r="T27" s="802"/>
      <c r="U27" s="802"/>
      <c r="V27" s="802"/>
      <c r="W27" s="803"/>
      <c r="X27" s="795"/>
      <c r="Y27" s="795"/>
      <c r="Z27" s="795"/>
      <c r="AA27" s="795"/>
    </row>
    <row r="28" spans="1:27" x14ac:dyDescent="0.2">
      <c r="A28" s="795"/>
      <c r="B28" s="795"/>
      <c r="C28" s="795"/>
      <c r="D28" s="795"/>
      <c r="E28" s="801"/>
      <c r="F28" s="802"/>
      <c r="G28" s="802"/>
      <c r="H28" s="802"/>
      <c r="I28" s="802"/>
      <c r="J28" s="802"/>
      <c r="K28" s="802"/>
      <c r="L28" s="802"/>
      <c r="M28" s="802"/>
      <c r="N28" s="802"/>
      <c r="O28" s="802"/>
      <c r="P28" s="802"/>
      <c r="Q28" s="802"/>
      <c r="R28" s="802"/>
      <c r="S28" s="802"/>
      <c r="T28" s="802"/>
      <c r="U28" s="802"/>
      <c r="V28" s="802"/>
      <c r="W28" s="803"/>
      <c r="X28" s="795"/>
      <c r="Y28" s="795"/>
      <c r="Z28" s="795"/>
      <c r="AA28" s="795"/>
    </row>
    <row r="29" spans="1:27" x14ac:dyDescent="0.2">
      <c r="A29" s="795"/>
      <c r="B29" s="795"/>
      <c r="C29" s="795"/>
      <c r="D29" s="795"/>
      <c r="E29" s="801"/>
      <c r="F29" s="802"/>
      <c r="G29" s="802"/>
      <c r="H29" s="802"/>
      <c r="I29" s="802"/>
      <c r="J29" s="802"/>
      <c r="K29" s="802"/>
      <c r="L29" s="802"/>
      <c r="M29" s="802"/>
      <c r="N29" s="802"/>
      <c r="O29" s="802"/>
      <c r="P29" s="802"/>
      <c r="Q29" s="802"/>
      <c r="R29" s="802"/>
      <c r="S29" s="802"/>
      <c r="T29" s="802"/>
      <c r="U29" s="802"/>
      <c r="V29" s="802"/>
      <c r="W29" s="803"/>
      <c r="X29" s="795"/>
      <c r="Y29" s="795"/>
      <c r="Z29" s="795"/>
      <c r="AA29" s="795"/>
    </row>
    <row r="30" spans="1:27" x14ac:dyDescent="0.2">
      <c r="A30" s="795"/>
      <c r="B30" s="795"/>
      <c r="C30" s="795"/>
      <c r="D30" s="795"/>
      <c r="E30" s="801"/>
      <c r="F30" s="802"/>
      <c r="G30" s="802"/>
      <c r="H30" s="802"/>
      <c r="I30" s="802"/>
      <c r="J30" s="802"/>
      <c r="K30" s="802"/>
      <c r="L30" s="802"/>
      <c r="M30" s="802"/>
      <c r="N30" s="802"/>
      <c r="O30" s="802"/>
      <c r="P30" s="802"/>
      <c r="Q30" s="802"/>
      <c r="R30" s="802"/>
      <c r="S30" s="802"/>
      <c r="T30" s="802"/>
      <c r="U30" s="802"/>
      <c r="V30" s="802"/>
      <c r="W30" s="803"/>
      <c r="X30" s="795"/>
      <c r="Y30" s="795"/>
      <c r="Z30" s="795"/>
      <c r="AA30" s="795"/>
    </row>
    <row r="31" spans="1:27" x14ac:dyDescent="0.2">
      <c r="A31" s="795"/>
      <c r="B31" s="795"/>
      <c r="C31" s="795"/>
      <c r="D31" s="795"/>
      <c r="E31" s="801"/>
      <c r="F31" s="802"/>
      <c r="G31" s="802"/>
      <c r="H31" s="802"/>
      <c r="I31" s="802"/>
      <c r="J31" s="802"/>
      <c r="K31" s="802"/>
      <c r="L31" s="802"/>
      <c r="M31" s="802"/>
      <c r="N31" s="802"/>
      <c r="O31" s="802"/>
      <c r="P31" s="802"/>
      <c r="Q31" s="802"/>
      <c r="R31" s="802"/>
      <c r="S31" s="802"/>
      <c r="T31" s="802"/>
      <c r="U31" s="802"/>
      <c r="V31" s="802"/>
      <c r="W31" s="803"/>
      <c r="X31" s="795"/>
      <c r="Y31" s="795"/>
      <c r="Z31" s="795"/>
      <c r="AA31" s="795"/>
    </row>
    <row r="32" spans="1:27" x14ac:dyDescent="0.2">
      <c r="A32" s="795"/>
      <c r="B32" s="795"/>
      <c r="C32" s="795"/>
      <c r="D32" s="795"/>
      <c r="E32" s="801"/>
      <c r="F32" s="802"/>
      <c r="G32" s="802"/>
      <c r="H32" s="802"/>
      <c r="I32" s="802"/>
      <c r="J32" s="802"/>
      <c r="K32" s="802"/>
      <c r="L32" s="802"/>
      <c r="M32" s="802"/>
      <c r="N32" s="802"/>
      <c r="O32" s="802"/>
      <c r="P32" s="802"/>
      <c r="Q32" s="802"/>
      <c r="R32" s="802"/>
      <c r="S32" s="802"/>
      <c r="T32" s="802"/>
      <c r="U32" s="802"/>
      <c r="V32" s="802"/>
      <c r="W32" s="803"/>
      <c r="X32" s="795"/>
      <c r="Y32" s="795"/>
      <c r="Z32" s="795"/>
      <c r="AA32" s="795"/>
    </row>
    <row r="33" spans="1:27" x14ac:dyDescent="0.2">
      <c r="A33" s="795"/>
      <c r="B33" s="795"/>
      <c r="C33" s="795"/>
      <c r="D33" s="795"/>
      <c r="E33" s="801"/>
      <c r="F33" s="802"/>
      <c r="G33" s="802"/>
      <c r="H33" s="802"/>
      <c r="I33" s="802"/>
      <c r="J33" s="802"/>
      <c r="K33" s="802"/>
      <c r="L33" s="802"/>
      <c r="M33" s="802"/>
      <c r="N33" s="802"/>
      <c r="O33" s="802"/>
      <c r="P33" s="802"/>
      <c r="Q33" s="802"/>
      <c r="R33" s="802"/>
      <c r="S33" s="802"/>
      <c r="T33" s="802"/>
      <c r="U33" s="802"/>
      <c r="V33" s="802"/>
      <c r="W33" s="803"/>
      <c r="X33" s="795"/>
      <c r="Y33" s="795"/>
      <c r="Z33" s="795"/>
      <c r="AA33" s="795"/>
    </row>
    <row r="34" spans="1:27" x14ac:dyDescent="0.2">
      <c r="A34" s="795"/>
      <c r="B34" s="795"/>
      <c r="C34" s="795"/>
      <c r="D34" s="795"/>
      <c r="E34" s="804"/>
      <c r="F34" s="805"/>
      <c r="G34" s="805"/>
      <c r="H34" s="805"/>
      <c r="I34" s="805"/>
      <c r="J34" s="805"/>
      <c r="K34" s="805"/>
      <c r="L34" s="805"/>
      <c r="M34" s="805"/>
      <c r="N34" s="805"/>
      <c r="O34" s="805"/>
      <c r="P34" s="805"/>
      <c r="Q34" s="805"/>
      <c r="R34" s="805"/>
      <c r="S34" s="805"/>
      <c r="T34" s="805"/>
      <c r="U34" s="805"/>
      <c r="V34" s="805"/>
      <c r="W34" s="806"/>
      <c r="X34" s="795"/>
      <c r="Y34" s="795"/>
      <c r="Z34" s="795"/>
      <c r="AA34" s="795"/>
    </row>
    <row r="35" spans="1:27" x14ac:dyDescent="0.2">
      <c r="A35" s="795"/>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row>
    <row r="36" spans="1:27" x14ac:dyDescent="0.2">
      <c r="A36" s="795"/>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row>
    <row r="37" spans="1:27" x14ac:dyDescent="0.2">
      <c r="A37" s="795"/>
      <c r="B37" s="795"/>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row>
    <row r="38" spans="1:27" x14ac:dyDescent="0.2">
      <c r="A38" s="795"/>
      <c r="B38" s="795"/>
      <c r="C38" s="795"/>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row>
    <row r="39" spans="1:27" x14ac:dyDescent="0.2">
      <c r="A39" s="795"/>
      <c r="B39" s="795"/>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row>
    <row r="40" spans="1:27" x14ac:dyDescent="0.2">
      <c r="A40" s="795"/>
      <c r="B40" s="795"/>
      <c r="C40" s="795"/>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row>
    <row r="41" spans="1:27" x14ac:dyDescent="0.2">
      <c r="A41" s="795"/>
      <c r="B41" s="795"/>
      <c r="C41" s="795"/>
      <c r="D41" s="795"/>
      <c r="E41" s="795"/>
      <c r="F41" s="795"/>
      <c r="G41" s="795"/>
      <c r="H41" s="795"/>
      <c r="I41" s="795"/>
      <c r="J41" s="795"/>
      <c r="K41" s="795"/>
      <c r="L41" s="795"/>
      <c r="M41" s="795"/>
      <c r="N41" s="795"/>
      <c r="O41" s="795"/>
      <c r="P41" s="795"/>
      <c r="Q41" s="795"/>
      <c r="R41" s="795"/>
      <c r="S41" s="795"/>
      <c r="T41" s="795"/>
      <c r="U41" s="795"/>
      <c r="V41" s="795"/>
      <c r="W41" s="795"/>
      <c r="X41" s="795"/>
      <c r="Y41" s="795"/>
      <c r="Z41" s="795"/>
      <c r="AA41" s="795"/>
    </row>
    <row r="42" spans="1:27" x14ac:dyDescent="0.2">
      <c r="A42" s="795"/>
      <c r="B42" s="795"/>
      <c r="C42" s="795"/>
      <c r="D42" s="795"/>
      <c r="E42" s="795"/>
      <c r="F42" s="795"/>
      <c r="G42" s="795"/>
      <c r="H42" s="795"/>
      <c r="I42" s="795"/>
      <c r="J42" s="795"/>
      <c r="K42" s="795"/>
      <c r="L42" s="795"/>
      <c r="M42" s="795"/>
      <c r="N42" s="795"/>
      <c r="O42" s="795"/>
      <c r="P42" s="795"/>
      <c r="Q42" s="795"/>
      <c r="R42" s="795"/>
      <c r="S42" s="795"/>
      <c r="T42" s="795"/>
      <c r="U42" s="795"/>
      <c r="V42" s="795"/>
      <c r="W42" s="795"/>
      <c r="X42" s="795"/>
      <c r="Y42" s="795"/>
      <c r="Z42" s="795"/>
      <c r="AA42" s="795"/>
    </row>
    <row r="43" spans="1:27" x14ac:dyDescent="0.2">
      <c r="A43" s="795"/>
      <c r="B43" s="795"/>
      <c r="C43" s="795"/>
      <c r="D43" s="795"/>
      <c r="E43" s="795"/>
      <c r="F43" s="795"/>
      <c r="G43" s="795"/>
      <c r="H43" s="795"/>
      <c r="I43" s="795"/>
      <c r="J43" s="795"/>
      <c r="K43" s="795"/>
      <c r="L43" s="795"/>
      <c r="M43" s="795"/>
      <c r="N43" s="795"/>
      <c r="O43" s="795"/>
      <c r="P43" s="795"/>
      <c r="Q43" s="795"/>
      <c r="R43" s="795"/>
      <c r="S43" s="795"/>
      <c r="T43" s="795"/>
      <c r="U43" s="795"/>
      <c r="V43" s="795"/>
      <c r="W43" s="795"/>
      <c r="X43" s="795"/>
      <c r="Y43" s="795"/>
      <c r="Z43" s="795"/>
      <c r="AA43" s="795"/>
    </row>
    <row r="44" spans="1:27" x14ac:dyDescent="0.2">
      <c r="A44" s="795"/>
      <c r="B44" s="795"/>
      <c r="C44" s="795"/>
      <c r="D44" s="795"/>
      <c r="E44" s="795"/>
      <c r="F44" s="795"/>
      <c r="G44" s="795"/>
      <c r="H44" s="795"/>
      <c r="I44" s="795"/>
      <c r="J44" s="795"/>
      <c r="K44" s="795"/>
      <c r="L44" s="795"/>
      <c r="M44" s="795"/>
      <c r="N44" s="795"/>
      <c r="O44" s="795"/>
      <c r="P44" s="795"/>
      <c r="Q44" s="795"/>
      <c r="R44" s="795"/>
      <c r="S44" s="795"/>
      <c r="T44" s="795"/>
      <c r="U44" s="795"/>
      <c r="V44" s="795"/>
      <c r="W44" s="795"/>
      <c r="X44" s="795"/>
      <c r="Y44" s="795"/>
      <c r="Z44" s="795"/>
      <c r="AA44" s="795"/>
    </row>
    <row r="45" spans="1:27" x14ac:dyDescent="0.2">
      <c r="A45" s="795"/>
      <c r="B45" s="795"/>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row>
    <row r="46" spans="1:27" x14ac:dyDescent="0.2">
      <c r="A46" s="795"/>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row>
    <row r="47" spans="1:27" x14ac:dyDescent="0.2">
      <c r="A47" s="795"/>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row>
    <row r="48" spans="1:27" x14ac:dyDescent="0.2">
      <c r="A48" s="795"/>
      <c r="B48" s="795"/>
      <c r="C48" s="795"/>
      <c r="D48" s="795"/>
      <c r="E48" s="795"/>
      <c r="F48" s="795"/>
      <c r="G48" s="795"/>
      <c r="H48" s="795"/>
      <c r="I48" s="795"/>
      <c r="J48" s="795"/>
      <c r="K48" s="795"/>
      <c r="L48" s="795"/>
      <c r="M48" s="795"/>
      <c r="N48" s="795"/>
      <c r="O48" s="795"/>
      <c r="P48" s="795"/>
      <c r="Q48" s="795"/>
      <c r="R48" s="795"/>
      <c r="S48" s="795"/>
      <c r="T48" s="795"/>
      <c r="U48" s="795"/>
      <c r="V48" s="795"/>
      <c r="W48" s="795"/>
      <c r="X48" s="795"/>
      <c r="Y48" s="795"/>
      <c r="Z48" s="795"/>
      <c r="AA48" s="795"/>
    </row>
    <row r="49" spans="1:27" x14ac:dyDescent="0.2">
      <c r="A49" s="795"/>
      <c r="B49" s="795"/>
      <c r="C49" s="795"/>
      <c r="D49" s="795"/>
      <c r="E49" s="795"/>
      <c r="F49" s="795"/>
      <c r="G49" s="795"/>
      <c r="H49" s="795"/>
      <c r="I49" s="795"/>
      <c r="J49" s="795"/>
      <c r="K49" s="795"/>
      <c r="L49" s="795"/>
      <c r="M49" s="795"/>
      <c r="N49" s="795"/>
      <c r="O49" s="795"/>
      <c r="P49" s="795"/>
      <c r="Q49" s="795"/>
      <c r="R49" s="795"/>
      <c r="S49" s="795"/>
      <c r="T49" s="795"/>
      <c r="U49" s="795"/>
      <c r="V49" s="795"/>
      <c r="W49" s="795"/>
      <c r="X49" s="795"/>
      <c r="Y49" s="795"/>
      <c r="Z49" s="795"/>
      <c r="AA49" s="795"/>
    </row>
    <row r="50" spans="1:27" x14ac:dyDescent="0.2">
      <c r="A50" s="795"/>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row>
    <row r="51" spans="1:27" x14ac:dyDescent="0.2">
      <c r="A51" s="795"/>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row>
    <row r="52" spans="1:27" x14ac:dyDescent="0.2">
      <c r="A52" s="795"/>
      <c r="B52" s="795"/>
      <c r="C52" s="795"/>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row>
    <row r="53" spans="1:27" x14ac:dyDescent="0.2">
      <c r="A53" s="795"/>
      <c r="B53" s="795"/>
      <c r="C53" s="795"/>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row>
    <row r="54" spans="1:27" x14ac:dyDescent="0.2">
      <c r="A54" s="795"/>
      <c r="B54" s="795"/>
      <c r="C54" s="795"/>
      <c r="D54" s="795"/>
      <c r="E54" s="795"/>
      <c r="F54" s="795"/>
      <c r="G54" s="795"/>
      <c r="H54" s="795"/>
      <c r="I54" s="795"/>
      <c r="J54" s="795"/>
      <c r="K54" s="795"/>
      <c r="L54" s="795"/>
      <c r="M54" s="795"/>
      <c r="N54" s="795"/>
      <c r="O54" s="795"/>
      <c r="P54" s="795"/>
      <c r="Q54" s="795"/>
      <c r="R54" s="795"/>
      <c r="S54" s="795"/>
      <c r="T54" s="795"/>
      <c r="U54" s="795"/>
      <c r="V54" s="795"/>
      <c r="W54" s="795"/>
      <c r="X54" s="795"/>
      <c r="Y54" s="795"/>
      <c r="Z54" s="795"/>
      <c r="AA54" s="795"/>
    </row>
    <row r="55" spans="1:27" x14ac:dyDescent="0.2">
      <c r="A55" s="795"/>
      <c r="B55" s="795"/>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row>
    <row r="56" spans="1:27" x14ac:dyDescent="0.2">
      <c r="A56" s="795"/>
      <c r="B56" s="795"/>
      <c r="C56" s="795"/>
      <c r="D56" s="795"/>
      <c r="E56" s="795"/>
      <c r="F56" s="795"/>
      <c r="G56" s="795"/>
      <c r="H56" s="795"/>
      <c r="I56" s="795"/>
      <c r="J56" s="795"/>
      <c r="K56" s="795"/>
      <c r="L56" s="795"/>
      <c r="M56" s="795"/>
      <c r="N56" s="795"/>
      <c r="O56" s="795"/>
      <c r="P56" s="795"/>
      <c r="Q56" s="795"/>
      <c r="R56" s="795"/>
      <c r="S56" s="795"/>
      <c r="T56" s="795"/>
      <c r="U56" s="795"/>
      <c r="V56" s="795"/>
      <c r="W56" s="795"/>
      <c r="X56" s="795"/>
      <c r="Y56" s="795"/>
      <c r="Z56" s="795"/>
      <c r="AA56" s="795"/>
    </row>
    <row r="57" spans="1:27" x14ac:dyDescent="0.2">
      <c r="A57" s="795"/>
      <c r="B57" s="795"/>
      <c r="C57" s="795"/>
      <c r="D57" s="795"/>
      <c r="E57" s="795"/>
      <c r="F57" s="795"/>
      <c r="G57" s="795"/>
      <c r="H57" s="795"/>
      <c r="I57" s="795"/>
      <c r="J57" s="795"/>
      <c r="K57" s="795"/>
      <c r="L57" s="795"/>
      <c r="M57" s="795"/>
      <c r="N57" s="795"/>
      <c r="O57" s="795"/>
      <c r="P57" s="795"/>
      <c r="Q57" s="795"/>
      <c r="R57" s="795"/>
      <c r="S57" s="795"/>
      <c r="T57" s="795"/>
      <c r="U57" s="795"/>
      <c r="V57" s="795"/>
      <c r="W57" s="795"/>
      <c r="X57" s="795"/>
      <c r="Y57" s="795"/>
      <c r="Z57" s="795"/>
      <c r="AA57" s="795"/>
    </row>
    <row r="58" spans="1:27" x14ac:dyDescent="0.2">
      <c r="A58" s="795"/>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795"/>
      <c r="AA58" s="795"/>
    </row>
    <row r="59" spans="1:27" x14ac:dyDescent="0.2">
      <c r="A59" s="795"/>
      <c r="B59" s="795"/>
      <c r="C59" s="795"/>
      <c r="D59" s="795"/>
      <c r="E59" s="795"/>
      <c r="F59" s="795"/>
      <c r="G59" s="795"/>
      <c r="H59" s="795"/>
      <c r="I59" s="795"/>
      <c r="J59" s="795"/>
      <c r="K59" s="795"/>
      <c r="L59" s="795"/>
      <c r="M59" s="795"/>
      <c r="N59" s="795"/>
      <c r="O59" s="795"/>
      <c r="P59" s="795"/>
      <c r="Q59" s="795"/>
      <c r="R59" s="795"/>
      <c r="S59" s="795"/>
      <c r="T59" s="795"/>
      <c r="U59" s="795"/>
      <c r="V59" s="795"/>
      <c r="W59" s="795"/>
      <c r="X59" s="795"/>
      <c r="Y59" s="795"/>
      <c r="Z59" s="795"/>
      <c r="AA59" s="795"/>
    </row>
    <row r="60" spans="1:27" x14ac:dyDescent="0.2">
      <c r="A60" s="795"/>
      <c r="B60" s="795"/>
      <c r="C60" s="795"/>
      <c r="D60" s="795"/>
      <c r="E60" s="795"/>
      <c r="F60" s="795"/>
      <c r="G60" s="795"/>
      <c r="H60" s="795"/>
      <c r="I60" s="795"/>
      <c r="J60" s="795"/>
      <c r="K60" s="795"/>
      <c r="L60" s="795"/>
      <c r="M60" s="795"/>
      <c r="N60" s="795"/>
      <c r="O60" s="795"/>
      <c r="P60" s="795"/>
      <c r="Q60" s="795"/>
      <c r="R60" s="795"/>
      <c r="S60" s="795"/>
      <c r="T60" s="795"/>
      <c r="U60" s="795"/>
      <c r="V60" s="795"/>
      <c r="W60" s="795"/>
      <c r="X60" s="795"/>
      <c r="Y60" s="795"/>
      <c r="Z60" s="795"/>
      <c r="AA60" s="795"/>
    </row>
    <row r="61" spans="1:27" x14ac:dyDescent="0.2">
      <c r="A61" s="795"/>
      <c r="B61" s="795"/>
      <c r="C61" s="795"/>
      <c r="D61" s="795"/>
      <c r="E61" s="795"/>
      <c r="F61" s="795"/>
      <c r="G61" s="795"/>
      <c r="H61" s="795"/>
      <c r="I61" s="795"/>
      <c r="J61" s="795"/>
      <c r="K61" s="795"/>
      <c r="L61" s="795"/>
      <c r="M61" s="795"/>
      <c r="N61" s="795"/>
      <c r="O61" s="795"/>
      <c r="P61" s="795"/>
      <c r="Q61" s="795"/>
      <c r="R61" s="795"/>
      <c r="S61" s="795"/>
      <c r="T61" s="795"/>
      <c r="U61" s="795"/>
      <c r="V61" s="795"/>
      <c r="W61" s="795"/>
      <c r="X61" s="795"/>
      <c r="Y61" s="795"/>
      <c r="Z61" s="795"/>
      <c r="AA61" s="795"/>
    </row>
    <row r="62" spans="1:27" x14ac:dyDescent="0.2">
      <c r="A62" s="795"/>
      <c r="B62" s="795"/>
      <c r="C62" s="795"/>
      <c r="D62" s="795"/>
      <c r="E62" s="795"/>
      <c r="F62" s="795"/>
      <c r="G62" s="795"/>
      <c r="H62" s="795"/>
      <c r="I62" s="795"/>
      <c r="J62" s="795"/>
      <c r="K62" s="795"/>
      <c r="L62" s="795"/>
      <c r="M62" s="795"/>
      <c r="N62" s="795"/>
      <c r="O62" s="795"/>
      <c r="P62" s="795"/>
      <c r="Q62" s="795"/>
      <c r="R62" s="795"/>
      <c r="S62" s="795"/>
      <c r="T62" s="795"/>
      <c r="U62" s="795"/>
      <c r="V62" s="795"/>
      <c r="W62" s="795"/>
      <c r="X62" s="795"/>
      <c r="Y62" s="795"/>
      <c r="Z62" s="795"/>
      <c r="AA62" s="795"/>
    </row>
    <row r="63" spans="1:27" x14ac:dyDescent="0.2">
      <c r="A63" s="795"/>
      <c r="B63" s="795"/>
      <c r="C63" s="795"/>
      <c r="D63" s="795"/>
      <c r="E63" s="795"/>
      <c r="F63" s="795"/>
      <c r="G63" s="795"/>
      <c r="H63" s="795"/>
      <c r="I63" s="795"/>
      <c r="J63" s="795"/>
      <c r="K63" s="795"/>
      <c r="L63" s="795"/>
      <c r="M63" s="795"/>
      <c r="N63" s="795"/>
      <c r="O63" s="795"/>
      <c r="P63" s="795"/>
      <c r="Q63" s="795"/>
      <c r="R63" s="795"/>
      <c r="S63" s="795"/>
      <c r="T63" s="795"/>
      <c r="U63" s="795"/>
      <c r="V63" s="795"/>
      <c r="W63" s="795"/>
      <c r="X63" s="795"/>
      <c r="Y63" s="795"/>
      <c r="Z63" s="795"/>
      <c r="AA63" s="795"/>
    </row>
    <row r="64" spans="1:27" x14ac:dyDescent="0.2">
      <c r="A64" s="795"/>
      <c r="B64" s="795"/>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row>
    <row r="65" spans="1:27" x14ac:dyDescent="0.2">
      <c r="A65" s="795"/>
      <c r="B65" s="795"/>
      <c r="C65" s="795"/>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topLeftCell="A25" workbookViewId="0">
      <selection activeCell="E34" sqref="E34"/>
    </sheetView>
  </sheetViews>
  <sheetFormatPr defaultRowHeight="12.75" x14ac:dyDescent="0.2"/>
  <cols>
    <col min="1" max="1" width="11.7109375" customWidth="1"/>
    <col min="14" max="14" width="8.28515625" customWidth="1"/>
    <col min="15" max="15" width="4.7109375" customWidth="1"/>
    <col min="16" max="16" width="8.7109375" customWidth="1"/>
    <col min="17" max="17" width="13.7109375" customWidth="1"/>
    <col min="18" max="18" width="5.7109375" customWidth="1"/>
    <col min="19" max="20" width="8.7109375" customWidth="1"/>
    <col min="21" max="22" width="7.7109375" customWidth="1"/>
    <col min="23" max="23" width="9.7109375" customWidth="1"/>
    <col min="24" max="24" width="8.7109375" customWidth="1"/>
    <col min="25" max="25" width="26.7109375" customWidth="1"/>
  </cols>
  <sheetData>
    <row r="1" spans="1:25" ht="3" customHeight="1" x14ac:dyDescent="0.2">
      <c r="A1" s="1" t="s">
        <v>65</v>
      </c>
    </row>
    <row r="2" spans="1:25" x14ac:dyDescent="0.2">
      <c r="A2" s="310" t="s">
        <v>468</v>
      </c>
      <c r="B2" s="359"/>
      <c r="N2" s="310" t="s">
        <v>465</v>
      </c>
    </row>
    <row r="3" spans="1:25" ht="37.5" customHeight="1" x14ac:dyDescent="0.2">
      <c r="A3" s="362" t="s">
        <v>475</v>
      </c>
      <c r="B3" s="362" t="s">
        <v>467</v>
      </c>
      <c r="C3" s="362" t="s">
        <v>469</v>
      </c>
      <c r="D3" s="362" t="s">
        <v>470</v>
      </c>
      <c r="E3" s="362" t="s">
        <v>471</v>
      </c>
      <c r="F3" s="362" t="s">
        <v>472</v>
      </c>
      <c r="G3" s="381" t="s">
        <v>473</v>
      </c>
      <c r="H3" s="381" t="s">
        <v>296</v>
      </c>
      <c r="I3" s="314"/>
      <c r="J3" s="314"/>
      <c r="K3" s="314"/>
      <c r="L3" s="314"/>
      <c r="M3" s="315"/>
      <c r="N3" s="362" t="s">
        <v>455</v>
      </c>
      <c r="O3" s="370" t="s">
        <v>467</v>
      </c>
      <c r="P3" s="362" t="s">
        <v>463</v>
      </c>
      <c r="Q3" s="362" t="s">
        <v>461</v>
      </c>
      <c r="R3" s="362" t="s">
        <v>462</v>
      </c>
      <c r="S3" s="362" t="s">
        <v>456</v>
      </c>
      <c r="T3" s="362" t="s">
        <v>464</v>
      </c>
      <c r="U3" s="362" t="s">
        <v>459</v>
      </c>
      <c r="V3" s="362" t="s">
        <v>457</v>
      </c>
      <c r="W3" s="362" t="s">
        <v>460</v>
      </c>
      <c r="X3" s="362" t="s">
        <v>458</v>
      </c>
      <c r="Y3" s="362" t="s">
        <v>296</v>
      </c>
    </row>
    <row r="4" spans="1:25" x14ac:dyDescent="0.2">
      <c r="A4" s="807"/>
      <c r="B4" s="807"/>
      <c r="C4" s="807"/>
      <c r="D4" s="807"/>
      <c r="E4" s="807"/>
      <c r="F4" s="807"/>
      <c r="G4" s="808"/>
      <c r="H4" s="809"/>
      <c r="I4" s="810"/>
      <c r="J4" s="810"/>
      <c r="K4" s="810"/>
      <c r="L4" s="810"/>
      <c r="M4" s="811"/>
      <c r="N4" s="816"/>
      <c r="O4" s="816"/>
      <c r="P4" s="816"/>
      <c r="Q4" s="816"/>
      <c r="R4" s="816"/>
      <c r="S4" s="816"/>
      <c r="T4" s="808"/>
      <c r="U4" s="816"/>
      <c r="V4" s="816"/>
      <c r="W4" s="816"/>
      <c r="X4" s="816"/>
      <c r="Y4" s="817"/>
    </row>
    <row r="5" spans="1:25" x14ac:dyDescent="0.2">
      <c r="A5" s="807"/>
      <c r="B5" s="807"/>
      <c r="C5" s="807"/>
      <c r="D5" s="807"/>
      <c r="E5" s="807"/>
      <c r="F5" s="807"/>
      <c r="G5" s="808"/>
      <c r="H5" s="809"/>
      <c r="I5" s="812"/>
      <c r="J5" s="812"/>
      <c r="K5" s="812"/>
      <c r="L5" s="812"/>
      <c r="M5" s="813"/>
      <c r="N5" s="816"/>
      <c r="O5" s="816"/>
      <c r="P5" s="816"/>
      <c r="Q5" s="816"/>
      <c r="R5" s="816"/>
      <c r="S5" s="816"/>
      <c r="T5" s="818"/>
      <c r="U5" s="816"/>
      <c r="V5" s="816"/>
      <c r="W5" s="816"/>
      <c r="X5" s="816"/>
      <c r="Y5" s="817"/>
    </row>
    <row r="6" spans="1:25" x14ac:dyDescent="0.2">
      <c r="A6" s="807"/>
      <c r="B6" s="807"/>
      <c r="C6" s="807"/>
      <c r="D6" s="807"/>
      <c r="E6" s="807"/>
      <c r="F6" s="807"/>
      <c r="G6" s="808"/>
      <c r="H6" s="809"/>
      <c r="I6" s="810"/>
      <c r="J6" s="810"/>
      <c r="K6" s="810"/>
      <c r="L6" s="810"/>
      <c r="M6" s="811"/>
      <c r="N6" s="816"/>
      <c r="O6" s="816"/>
      <c r="P6" s="816"/>
      <c r="Q6" s="816"/>
      <c r="R6" s="816"/>
      <c r="S6" s="816"/>
      <c r="T6" s="818"/>
      <c r="U6" s="816"/>
      <c r="V6" s="816"/>
      <c r="W6" s="816"/>
      <c r="X6" s="816"/>
      <c r="Y6" s="817"/>
    </row>
    <row r="7" spans="1:25" x14ac:dyDescent="0.2">
      <c r="A7" s="807"/>
      <c r="B7" s="807"/>
      <c r="C7" s="807"/>
      <c r="D7" s="807"/>
      <c r="E7" s="807"/>
      <c r="F7" s="807"/>
      <c r="G7" s="808"/>
      <c r="H7" s="809"/>
      <c r="I7" s="812"/>
      <c r="J7" s="812"/>
      <c r="K7" s="812"/>
      <c r="L7" s="812"/>
      <c r="M7" s="813"/>
      <c r="N7" s="816"/>
      <c r="O7" s="816"/>
      <c r="P7" s="816"/>
      <c r="Q7" s="816"/>
      <c r="R7" s="816"/>
      <c r="S7" s="816"/>
      <c r="T7" s="818"/>
      <c r="U7" s="816"/>
      <c r="V7" s="816"/>
      <c r="W7" s="816"/>
      <c r="X7" s="816"/>
      <c r="Y7" s="817"/>
    </row>
    <row r="8" spans="1:25" x14ac:dyDescent="0.2">
      <c r="A8" s="807"/>
      <c r="B8" s="807"/>
      <c r="C8" s="807"/>
      <c r="D8" s="807"/>
      <c r="E8" s="807"/>
      <c r="F8" s="807"/>
      <c r="G8" s="808"/>
      <c r="H8" s="809"/>
      <c r="I8" s="810"/>
      <c r="J8" s="810"/>
      <c r="K8" s="810"/>
      <c r="L8" s="810"/>
      <c r="M8" s="811"/>
      <c r="N8" s="816"/>
      <c r="O8" s="816"/>
      <c r="P8" s="816"/>
      <c r="Q8" s="816"/>
      <c r="R8" s="816"/>
      <c r="S8" s="816"/>
      <c r="T8" s="818"/>
      <c r="U8" s="816"/>
      <c r="V8" s="816"/>
      <c r="W8" s="816"/>
      <c r="X8" s="816"/>
      <c r="Y8" s="817"/>
    </row>
    <row r="9" spans="1:25" x14ac:dyDescent="0.2">
      <c r="A9" s="807"/>
      <c r="B9" s="807"/>
      <c r="C9" s="807"/>
      <c r="D9" s="807"/>
      <c r="E9" s="807"/>
      <c r="F9" s="807"/>
      <c r="G9" s="808"/>
      <c r="H9" s="809"/>
      <c r="I9" s="812"/>
      <c r="J9" s="812"/>
      <c r="K9" s="812"/>
      <c r="L9" s="812"/>
      <c r="M9" s="813"/>
      <c r="N9" s="816"/>
      <c r="O9" s="816"/>
      <c r="P9" s="816"/>
      <c r="Q9" s="816"/>
      <c r="R9" s="816"/>
      <c r="S9" s="816"/>
      <c r="T9" s="818"/>
      <c r="U9" s="816"/>
      <c r="V9" s="816"/>
      <c r="W9" s="816"/>
      <c r="X9" s="816"/>
      <c r="Y9" s="817"/>
    </row>
    <row r="10" spans="1:25" x14ac:dyDescent="0.2">
      <c r="A10" s="807"/>
      <c r="B10" s="807"/>
      <c r="C10" s="807"/>
      <c r="D10" s="807"/>
      <c r="E10" s="807"/>
      <c r="F10" s="807"/>
      <c r="G10" s="808"/>
      <c r="H10" s="809"/>
      <c r="I10" s="810"/>
      <c r="J10" s="810"/>
      <c r="K10" s="810"/>
      <c r="L10" s="810"/>
      <c r="M10" s="811"/>
      <c r="N10" s="816"/>
      <c r="O10" s="816"/>
      <c r="P10" s="816"/>
      <c r="Q10" s="816"/>
      <c r="R10" s="816"/>
      <c r="S10" s="816"/>
      <c r="T10" s="818"/>
      <c r="U10" s="816"/>
      <c r="V10" s="816"/>
      <c r="W10" s="816"/>
      <c r="X10" s="816"/>
      <c r="Y10" s="817"/>
    </row>
    <row r="11" spans="1:25" x14ac:dyDescent="0.2">
      <c r="A11" s="807"/>
      <c r="B11" s="807"/>
      <c r="C11" s="807"/>
      <c r="D11" s="807"/>
      <c r="E11" s="807"/>
      <c r="F11" s="807"/>
      <c r="G11" s="808"/>
      <c r="H11" s="809"/>
      <c r="I11" s="812"/>
      <c r="J11" s="812"/>
      <c r="K11" s="812"/>
      <c r="L11" s="812"/>
      <c r="M11" s="813"/>
      <c r="N11" s="816"/>
      <c r="O11" s="816"/>
      <c r="P11" s="816"/>
      <c r="Q11" s="816"/>
      <c r="R11" s="816"/>
      <c r="S11" s="816"/>
      <c r="T11" s="818"/>
      <c r="U11" s="816"/>
      <c r="V11" s="816"/>
      <c r="W11" s="816"/>
      <c r="X11" s="816"/>
      <c r="Y11" s="817"/>
    </row>
    <row r="12" spans="1:25" x14ac:dyDescent="0.2">
      <c r="A12" s="807"/>
      <c r="B12" s="807"/>
      <c r="C12" s="807"/>
      <c r="D12" s="807"/>
      <c r="E12" s="807"/>
      <c r="F12" s="807"/>
      <c r="G12" s="808"/>
      <c r="H12" s="809"/>
      <c r="I12" s="810"/>
      <c r="J12" s="810"/>
      <c r="K12" s="810"/>
      <c r="L12" s="810"/>
      <c r="M12" s="811"/>
      <c r="N12" s="816"/>
      <c r="O12" s="816"/>
      <c r="P12" s="816"/>
      <c r="Q12" s="816"/>
      <c r="R12" s="816"/>
      <c r="S12" s="816"/>
      <c r="T12" s="818"/>
      <c r="U12" s="816"/>
      <c r="V12" s="816"/>
      <c r="W12" s="816"/>
      <c r="X12" s="816"/>
      <c r="Y12" s="817"/>
    </row>
    <row r="13" spans="1:25" x14ac:dyDescent="0.2">
      <c r="A13" s="807"/>
      <c r="B13" s="807"/>
      <c r="C13" s="807"/>
      <c r="D13" s="807"/>
      <c r="E13" s="807"/>
      <c r="F13" s="807"/>
      <c r="G13" s="808"/>
      <c r="H13" s="809"/>
      <c r="I13" s="812"/>
      <c r="J13" s="812"/>
      <c r="K13" s="812"/>
      <c r="L13" s="812"/>
      <c r="M13" s="813"/>
      <c r="N13" s="816"/>
      <c r="O13" s="816"/>
      <c r="P13" s="816"/>
      <c r="Q13" s="816"/>
      <c r="R13" s="816"/>
      <c r="S13" s="816"/>
      <c r="T13" s="818"/>
      <c r="U13" s="816"/>
      <c r="V13" s="816"/>
      <c r="W13" s="816"/>
      <c r="X13" s="816"/>
      <c r="Y13" s="817"/>
    </row>
    <row r="14" spans="1:25" x14ac:dyDescent="0.2">
      <c r="A14" s="807"/>
      <c r="B14" s="807"/>
      <c r="C14" s="807"/>
      <c r="D14" s="807"/>
      <c r="E14" s="807"/>
      <c r="F14" s="807"/>
      <c r="G14" s="808"/>
      <c r="H14" s="809"/>
      <c r="I14" s="810"/>
      <c r="J14" s="810"/>
      <c r="K14" s="810"/>
      <c r="L14" s="810"/>
      <c r="M14" s="811"/>
      <c r="N14" s="816"/>
      <c r="O14" s="816"/>
      <c r="P14" s="816"/>
      <c r="Q14" s="816"/>
      <c r="R14" s="816"/>
      <c r="S14" s="816"/>
      <c r="T14" s="818"/>
      <c r="U14" s="816"/>
      <c r="V14" s="816"/>
      <c r="W14" s="816"/>
      <c r="X14" s="816"/>
      <c r="Y14" s="817"/>
    </row>
    <row r="15" spans="1:25" x14ac:dyDescent="0.2">
      <c r="A15" s="814"/>
      <c r="B15" s="814"/>
      <c r="C15" s="814"/>
      <c r="D15" s="814"/>
      <c r="E15" s="814"/>
      <c r="F15" s="814"/>
      <c r="G15" s="815"/>
      <c r="H15" s="809"/>
      <c r="I15" s="812"/>
      <c r="J15" s="812"/>
      <c r="K15" s="812"/>
      <c r="L15" s="812"/>
      <c r="M15" s="813"/>
      <c r="N15" s="816"/>
      <c r="O15" s="816"/>
      <c r="P15" s="816"/>
      <c r="Q15" s="816"/>
      <c r="R15" s="816"/>
      <c r="S15" s="816"/>
      <c r="T15" s="818"/>
      <c r="U15" s="816"/>
      <c r="V15" s="816"/>
      <c r="W15" s="816"/>
      <c r="X15" s="816"/>
      <c r="Y15" s="817"/>
    </row>
    <row r="16" spans="1:25" x14ac:dyDescent="0.2">
      <c r="A16" s="403" t="s">
        <v>516</v>
      </c>
      <c r="B16" s="404"/>
      <c r="C16" s="404"/>
      <c r="D16" s="344"/>
      <c r="E16" s="344"/>
      <c r="F16" s="344"/>
      <c r="G16" s="405"/>
      <c r="H16" s="344"/>
      <c r="I16" s="344"/>
      <c r="J16" s="344"/>
      <c r="K16" s="344"/>
      <c r="L16" s="344"/>
      <c r="M16" s="345"/>
      <c r="N16" s="819"/>
      <c r="O16" s="816"/>
      <c r="P16" s="816"/>
      <c r="Q16" s="816"/>
      <c r="R16" s="816"/>
      <c r="S16" s="816"/>
      <c r="T16" s="818"/>
      <c r="U16" s="816"/>
      <c r="V16" s="816"/>
      <c r="W16" s="816"/>
      <c r="X16" s="816"/>
      <c r="Y16" s="817"/>
    </row>
    <row r="17" spans="1:34" x14ac:dyDescent="0.2">
      <c r="A17" s="406" t="s">
        <v>517</v>
      </c>
      <c r="B17" s="407" t="s">
        <v>474</v>
      </c>
      <c r="C17" s="408" t="s">
        <v>518</v>
      </c>
      <c r="D17" s="409" t="s">
        <v>473</v>
      </c>
      <c r="E17" s="344"/>
      <c r="F17" s="345"/>
      <c r="G17" s="410" t="s">
        <v>519</v>
      </c>
      <c r="H17" s="345"/>
      <c r="I17" s="383" t="s">
        <v>296</v>
      </c>
      <c r="J17" s="314"/>
      <c r="K17" s="314"/>
      <c r="L17" s="314"/>
      <c r="M17" s="315"/>
      <c r="N17" s="819"/>
      <c r="O17" s="816"/>
      <c r="P17" s="816"/>
      <c r="Q17" s="816"/>
      <c r="R17" s="816"/>
      <c r="S17" s="816"/>
      <c r="T17" s="818"/>
      <c r="U17" s="816"/>
      <c r="V17" s="816"/>
      <c r="W17" s="816"/>
      <c r="X17" s="816"/>
      <c r="Y17" s="817"/>
    </row>
    <row r="18" spans="1:34" x14ac:dyDescent="0.2">
      <c r="A18" s="820"/>
      <c r="B18" s="807"/>
      <c r="C18" s="807"/>
      <c r="D18" s="821"/>
      <c r="E18" s="810"/>
      <c r="F18" s="810"/>
      <c r="G18" s="822"/>
      <c r="H18" s="811"/>
      <c r="I18" s="823"/>
      <c r="J18" s="823"/>
      <c r="K18" s="823"/>
      <c r="L18" s="823"/>
      <c r="M18" s="824"/>
      <c r="N18" s="816"/>
      <c r="O18" s="816"/>
      <c r="P18" s="816"/>
      <c r="Q18" s="816"/>
      <c r="R18" s="816"/>
      <c r="S18" s="816"/>
      <c r="T18" s="818"/>
      <c r="U18" s="816"/>
      <c r="V18" s="816"/>
      <c r="W18" s="816"/>
      <c r="X18" s="816"/>
      <c r="Y18" s="817"/>
    </row>
    <row r="19" spans="1:34" x14ac:dyDescent="0.2">
      <c r="N19" s="816"/>
      <c r="O19" s="816"/>
      <c r="P19" s="816"/>
      <c r="Q19" s="816"/>
      <c r="R19" s="816"/>
      <c r="S19" s="816"/>
      <c r="T19" s="818"/>
      <c r="U19" s="816"/>
      <c r="V19" s="816"/>
      <c r="W19" s="816"/>
      <c r="X19" s="816"/>
      <c r="Y19" s="817"/>
    </row>
    <row r="20" spans="1:34" x14ac:dyDescent="0.2">
      <c r="A20" s="369" t="s">
        <v>38</v>
      </c>
      <c r="B20" s="373"/>
      <c r="C20" s="373"/>
      <c r="D20" s="314"/>
      <c r="E20" s="373"/>
      <c r="F20" s="373"/>
      <c r="G20" s="374"/>
      <c r="H20" s="818"/>
      <c r="I20" s="440" t="s">
        <v>544</v>
      </c>
      <c r="J20" s="314"/>
      <c r="K20" s="314"/>
      <c r="L20" s="314"/>
      <c r="M20" s="315"/>
      <c r="N20" s="816"/>
      <c r="O20" s="816"/>
      <c r="P20" s="816"/>
      <c r="Q20" s="816"/>
      <c r="R20" s="816"/>
      <c r="S20" s="816"/>
      <c r="T20" s="818"/>
      <c r="U20" s="816"/>
      <c r="V20" s="816"/>
      <c r="W20" s="816"/>
      <c r="X20" s="816"/>
      <c r="Y20" s="817"/>
    </row>
    <row r="21" spans="1:34" x14ac:dyDescent="0.2">
      <c r="A21" s="375" t="s">
        <v>39</v>
      </c>
      <c r="B21" s="376"/>
      <c r="C21" s="376"/>
      <c r="D21" s="376"/>
      <c r="E21" s="376"/>
      <c r="F21" s="376"/>
      <c r="G21" s="346"/>
      <c r="H21" s="818"/>
      <c r="I21" s="367" t="s">
        <v>546</v>
      </c>
      <c r="J21" s="314"/>
      <c r="K21" s="373"/>
      <c r="L21" s="374"/>
      <c r="M21" s="826"/>
      <c r="N21" s="816"/>
      <c r="O21" s="816"/>
      <c r="P21" s="816"/>
      <c r="Q21" s="816"/>
      <c r="R21" s="816"/>
      <c r="S21" s="816"/>
      <c r="T21" s="818"/>
      <c r="U21" s="816"/>
      <c r="V21" s="816"/>
      <c r="W21" s="816"/>
      <c r="X21" s="816"/>
      <c r="Y21" s="817"/>
    </row>
    <row r="22" spans="1:34" x14ac:dyDescent="0.2">
      <c r="A22" s="369" t="s">
        <v>476</v>
      </c>
      <c r="B22" s="373"/>
      <c r="C22" s="373"/>
      <c r="D22" s="373"/>
      <c r="E22" s="373"/>
      <c r="F22" s="373"/>
      <c r="G22" s="315"/>
      <c r="H22" s="818"/>
      <c r="I22" s="367" t="s">
        <v>34</v>
      </c>
      <c r="J22" s="314"/>
      <c r="K22" s="373"/>
      <c r="L22" s="374"/>
      <c r="M22" s="826"/>
      <c r="N22" s="816"/>
      <c r="O22" s="816"/>
      <c r="P22" s="816"/>
      <c r="Q22" s="816"/>
      <c r="R22" s="816"/>
      <c r="S22" s="816"/>
      <c r="T22" s="818"/>
      <c r="U22" s="816"/>
      <c r="V22" s="816"/>
      <c r="W22" s="816"/>
      <c r="X22" s="816"/>
      <c r="Y22" s="817"/>
    </row>
    <row r="23" spans="1:34" x14ac:dyDescent="0.2">
      <c r="A23" s="375" t="s">
        <v>42</v>
      </c>
      <c r="B23" s="376"/>
      <c r="C23" s="376"/>
      <c r="D23" s="376"/>
      <c r="E23" s="376"/>
      <c r="F23" s="376"/>
      <c r="G23" s="376"/>
      <c r="H23" s="818"/>
      <c r="I23" s="367" t="s">
        <v>451</v>
      </c>
      <c r="J23" s="314"/>
      <c r="K23" s="373"/>
      <c r="L23" s="374"/>
      <c r="M23" s="826"/>
      <c r="N23" s="816"/>
      <c r="O23" s="816"/>
      <c r="P23" s="816"/>
      <c r="Q23" s="816"/>
      <c r="R23" s="816"/>
      <c r="S23" s="816"/>
      <c r="T23" s="818"/>
      <c r="U23" s="816"/>
      <c r="V23" s="816"/>
      <c r="W23" s="816"/>
      <c r="X23" s="816"/>
      <c r="Y23" s="817"/>
    </row>
    <row r="24" spans="1:34" x14ac:dyDescent="0.2">
      <c r="A24" s="369" t="s">
        <v>41</v>
      </c>
      <c r="B24" s="314"/>
      <c r="C24" s="373"/>
      <c r="D24" s="373"/>
      <c r="E24" s="373"/>
      <c r="F24" s="373"/>
      <c r="G24" s="374"/>
      <c r="H24" s="818"/>
      <c r="I24" s="437" t="s">
        <v>448</v>
      </c>
      <c r="J24" s="346"/>
      <c r="K24" s="376"/>
      <c r="L24" s="436"/>
      <c r="M24" s="826"/>
      <c r="N24" s="816"/>
      <c r="O24" s="816"/>
      <c r="P24" s="816"/>
      <c r="Q24" s="816"/>
      <c r="R24" s="816"/>
      <c r="S24" s="816"/>
      <c r="T24" s="818"/>
      <c r="U24" s="816"/>
      <c r="V24" s="816"/>
      <c r="W24" s="816"/>
      <c r="X24" s="816"/>
      <c r="Y24" s="817"/>
    </row>
    <row r="25" spans="1:34" x14ac:dyDescent="0.2">
      <c r="A25" s="375" t="s">
        <v>44</v>
      </c>
      <c r="B25" s="346"/>
      <c r="C25" s="376"/>
      <c r="D25" s="376"/>
      <c r="E25" s="376"/>
      <c r="F25" s="376"/>
      <c r="G25" s="376"/>
      <c r="H25" s="818"/>
      <c r="I25" s="367" t="s">
        <v>450</v>
      </c>
      <c r="J25" s="314"/>
      <c r="K25" s="373"/>
      <c r="L25" s="374"/>
      <c r="M25" s="826"/>
      <c r="N25" s="816"/>
      <c r="O25" s="816"/>
      <c r="P25" s="816"/>
      <c r="Q25" s="816"/>
      <c r="R25" s="816"/>
      <c r="S25" s="816"/>
      <c r="T25" s="818"/>
      <c r="U25" s="816"/>
      <c r="V25" s="816"/>
      <c r="W25" s="816"/>
      <c r="X25" s="816"/>
      <c r="Y25" s="817"/>
    </row>
    <row r="26" spans="1:34" x14ac:dyDescent="0.2">
      <c r="A26" s="368" t="s">
        <v>43</v>
      </c>
      <c r="B26" s="373"/>
      <c r="C26" s="373"/>
      <c r="D26" s="373"/>
      <c r="E26" s="373"/>
      <c r="F26" s="373"/>
      <c r="G26" s="374"/>
      <c r="H26" s="818"/>
      <c r="I26" s="377" t="s">
        <v>542</v>
      </c>
      <c r="J26" s="346"/>
      <c r="K26" s="376"/>
      <c r="L26" s="436"/>
      <c r="M26" s="826"/>
      <c r="N26" s="816"/>
      <c r="O26" s="816"/>
      <c r="P26" s="816"/>
      <c r="Q26" s="816"/>
      <c r="R26" s="816"/>
      <c r="S26" s="816"/>
      <c r="T26" s="818"/>
      <c r="U26" s="816"/>
      <c r="V26" s="816"/>
      <c r="W26" s="816"/>
      <c r="X26" s="816"/>
      <c r="Y26" s="817"/>
    </row>
    <row r="27" spans="1:34" x14ac:dyDescent="0.2">
      <c r="A27" s="377" t="s">
        <v>454</v>
      </c>
      <c r="B27" s="376"/>
      <c r="C27" s="376"/>
      <c r="D27" s="376"/>
      <c r="E27" s="376"/>
      <c r="F27" s="376"/>
      <c r="G27" s="376"/>
      <c r="H27" s="825"/>
      <c r="I27" s="368" t="s">
        <v>298</v>
      </c>
      <c r="J27" s="314"/>
      <c r="K27" s="373"/>
      <c r="L27" s="374"/>
      <c r="M27" s="826"/>
      <c r="N27" s="816"/>
      <c r="O27" s="816"/>
      <c r="P27" s="816"/>
      <c r="Q27" s="816"/>
      <c r="R27" s="816"/>
      <c r="S27" s="816"/>
      <c r="T27" s="818"/>
      <c r="U27" s="816"/>
      <c r="V27" s="816"/>
      <c r="W27" s="816"/>
      <c r="X27" s="816"/>
      <c r="Y27" s="817"/>
    </row>
    <row r="28" spans="1:34" x14ac:dyDescent="0.2">
      <c r="A28" s="368" t="s">
        <v>45</v>
      </c>
      <c r="B28" s="373"/>
      <c r="C28" s="373"/>
      <c r="D28" s="373"/>
      <c r="E28" s="373"/>
      <c r="F28" s="373"/>
      <c r="G28" s="373"/>
      <c r="H28" s="374"/>
      <c r="I28" s="377" t="s">
        <v>449</v>
      </c>
      <c r="J28" s="346"/>
      <c r="K28" s="376"/>
      <c r="L28" s="436"/>
      <c r="M28" s="827"/>
      <c r="N28" s="816"/>
      <c r="O28" s="816"/>
      <c r="P28" s="816"/>
      <c r="Q28" s="816"/>
      <c r="R28" s="816"/>
      <c r="S28" s="816"/>
      <c r="T28" s="818"/>
      <c r="U28" s="816"/>
      <c r="V28" s="816"/>
      <c r="W28" s="816"/>
      <c r="X28" s="816"/>
      <c r="Y28" s="817"/>
    </row>
    <row r="29" spans="1:34" x14ac:dyDescent="0.2">
      <c r="A29" s="179"/>
      <c r="B29" s="371"/>
      <c r="C29" s="371"/>
      <c r="D29" s="371"/>
      <c r="E29" s="371"/>
      <c r="F29" s="371"/>
      <c r="G29" s="371"/>
      <c r="H29" s="372"/>
      <c r="I29" s="313" t="s">
        <v>391</v>
      </c>
      <c r="J29" s="314"/>
      <c r="K29" s="373"/>
      <c r="L29" s="374"/>
      <c r="M29" s="828"/>
      <c r="N29" s="365"/>
      <c r="O29" s="365"/>
      <c r="P29" s="365"/>
      <c r="Q29" s="365"/>
      <c r="R29" s="365"/>
      <c r="S29" s="365"/>
      <c r="T29" s="365"/>
      <c r="U29" s="365"/>
      <c r="V29" s="365"/>
      <c r="W29" s="365"/>
      <c r="X29" s="365"/>
      <c r="Y29" s="365"/>
    </row>
    <row r="30" spans="1:34" x14ac:dyDescent="0.2">
      <c r="A30" s="368" t="s">
        <v>46</v>
      </c>
      <c r="B30" s="373"/>
      <c r="C30" s="373"/>
      <c r="D30" s="373"/>
      <c r="E30" s="373"/>
      <c r="F30" s="373"/>
      <c r="G30" s="374"/>
      <c r="H30" s="829"/>
      <c r="I30" s="313" t="s">
        <v>545</v>
      </c>
      <c r="J30" s="314"/>
      <c r="K30" s="373"/>
      <c r="L30" s="374"/>
      <c r="M30" s="828"/>
      <c r="N30" s="367" t="s">
        <v>466</v>
      </c>
      <c r="O30" s="314"/>
      <c r="P30" s="314"/>
      <c r="Q30" s="314"/>
      <c r="R30" s="314"/>
      <c r="S30" s="314"/>
      <c r="T30" s="314"/>
      <c r="U30" s="314"/>
      <c r="V30" s="314"/>
      <c r="W30" s="314"/>
      <c r="X30" s="314"/>
      <c r="Y30" s="835"/>
    </row>
    <row r="31" spans="1:34" x14ac:dyDescent="0.2">
      <c r="A31" s="368" t="s">
        <v>47</v>
      </c>
      <c r="B31" s="373"/>
      <c r="C31" s="373"/>
      <c r="D31" s="373"/>
      <c r="E31" s="373"/>
      <c r="F31" s="373"/>
      <c r="G31" s="373"/>
      <c r="H31" s="374"/>
      <c r="I31" s="367" t="s">
        <v>50</v>
      </c>
      <c r="J31" s="314"/>
      <c r="K31" s="314"/>
      <c r="L31" s="314"/>
      <c r="M31" s="315"/>
      <c r="N31" s="369" t="s">
        <v>53</v>
      </c>
      <c r="O31" s="314"/>
      <c r="P31" s="314"/>
      <c r="Q31" s="314"/>
      <c r="R31" s="314"/>
      <c r="S31" s="314"/>
      <c r="T31" s="314"/>
      <c r="U31" s="314"/>
      <c r="V31" s="314"/>
      <c r="W31" s="314"/>
      <c r="X31" s="314"/>
      <c r="Y31" s="835"/>
    </row>
    <row r="32" spans="1:34" x14ac:dyDescent="0.2">
      <c r="A32" s="831"/>
      <c r="B32" s="832"/>
      <c r="C32" s="832"/>
      <c r="D32" s="832"/>
      <c r="E32" s="832"/>
      <c r="F32" s="832"/>
      <c r="G32" s="832"/>
      <c r="H32" s="833"/>
      <c r="I32" s="830"/>
      <c r="J32" s="312"/>
      <c r="K32" s="312"/>
      <c r="L32" s="312"/>
      <c r="M32" s="366"/>
      <c r="N32" s="369" t="s">
        <v>54</v>
      </c>
      <c r="O32" s="314"/>
      <c r="P32" s="314"/>
      <c r="Q32" s="314"/>
      <c r="R32" s="314"/>
      <c r="S32" s="314"/>
      <c r="T32" s="314"/>
      <c r="U32" s="314"/>
      <c r="V32" s="314"/>
      <c r="W32" s="314"/>
      <c r="X32" s="314"/>
      <c r="Y32" s="835"/>
      <c r="Z32" s="364"/>
      <c r="AA32" s="364"/>
      <c r="AB32" s="364"/>
      <c r="AC32" s="364"/>
      <c r="AD32" s="364"/>
      <c r="AE32" s="364"/>
      <c r="AF32" s="364"/>
      <c r="AG32" s="364"/>
      <c r="AH32" s="364"/>
    </row>
    <row r="33" spans="1:34" x14ac:dyDescent="0.2">
      <c r="A33" s="368" t="s">
        <v>48</v>
      </c>
      <c r="B33" s="373"/>
      <c r="C33" s="373"/>
      <c r="D33" s="373"/>
      <c r="E33" s="373"/>
      <c r="F33" s="373"/>
      <c r="G33" s="374"/>
      <c r="H33" s="818"/>
      <c r="I33" s="364"/>
      <c r="J33" s="364"/>
      <c r="K33" s="364"/>
      <c r="L33" s="364"/>
      <c r="M33" s="364"/>
      <c r="N33" s="368" t="s">
        <v>55</v>
      </c>
      <c r="O33" s="314"/>
      <c r="P33" s="314"/>
      <c r="Q33" s="314"/>
      <c r="R33" s="314"/>
      <c r="S33" s="314"/>
      <c r="T33" s="314"/>
      <c r="U33" s="314"/>
      <c r="V33" s="314"/>
      <c r="W33" s="314"/>
      <c r="X33" s="315"/>
      <c r="Y33" s="836"/>
      <c r="Z33" s="364"/>
      <c r="AA33" s="364"/>
      <c r="AB33" s="364"/>
      <c r="AC33" s="364"/>
      <c r="AD33" s="364"/>
      <c r="AE33" s="364"/>
      <c r="AF33" s="364"/>
      <c r="AG33" s="364"/>
      <c r="AH33" s="364"/>
    </row>
    <row r="34" spans="1:34" x14ac:dyDescent="0.2">
      <c r="A34" s="378" t="s">
        <v>49</v>
      </c>
      <c r="B34" s="379"/>
      <c r="C34" s="379"/>
      <c r="D34" s="379"/>
      <c r="E34" s="379"/>
      <c r="F34" s="379"/>
      <c r="G34" s="379"/>
      <c r="H34" s="380"/>
      <c r="I34" s="364"/>
      <c r="J34" s="364"/>
      <c r="K34" s="364"/>
      <c r="L34" s="364"/>
      <c r="M34" s="364"/>
      <c r="N34" s="368" t="s">
        <v>56</v>
      </c>
      <c r="O34" s="314"/>
      <c r="P34" s="314"/>
      <c r="Q34" s="314"/>
      <c r="R34" s="314"/>
      <c r="S34" s="314"/>
      <c r="T34" s="314"/>
      <c r="U34" s="314"/>
      <c r="V34" s="314"/>
      <c r="W34" s="314"/>
      <c r="X34" s="314"/>
      <c r="Y34" s="315"/>
      <c r="Z34" s="364"/>
      <c r="AA34" s="364"/>
      <c r="AB34" s="364"/>
      <c r="AC34" s="364"/>
      <c r="AD34" s="364"/>
      <c r="AE34" s="364"/>
      <c r="AF34" s="364"/>
      <c r="AG34" s="364"/>
      <c r="AH34" s="364"/>
    </row>
    <row r="35" spans="1:34" ht="25.5" customHeight="1" x14ac:dyDescent="0.2">
      <c r="A35" s="831"/>
      <c r="B35" s="832"/>
      <c r="C35" s="832"/>
      <c r="D35" s="832"/>
      <c r="E35" s="832"/>
      <c r="F35" s="832"/>
      <c r="G35" s="832"/>
      <c r="H35" s="833"/>
      <c r="I35" s="364"/>
      <c r="J35" s="364"/>
      <c r="K35" s="364"/>
      <c r="L35" s="364"/>
      <c r="M35" s="364"/>
      <c r="N35" s="831"/>
      <c r="O35" s="834"/>
      <c r="P35" s="834"/>
      <c r="Q35" s="834"/>
      <c r="R35" s="834"/>
      <c r="S35" s="834"/>
      <c r="T35" s="834"/>
      <c r="U35" s="834"/>
      <c r="V35" s="834"/>
      <c r="W35" s="834"/>
      <c r="X35" s="834"/>
      <c r="Y35" s="834"/>
      <c r="Z35" s="364"/>
      <c r="AA35" s="364"/>
      <c r="AB35" s="364"/>
      <c r="AC35" s="364"/>
      <c r="AD35" s="364"/>
      <c r="AE35" s="364"/>
      <c r="AF35" s="364"/>
      <c r="AG35" s="364"/>
      <c r="AH35" s="364"/>
    </row>
    <row r="36" spans="1:34" x14ac:dyDescent="0.2">
      <c r="A36" s="367" t="s">
        <v>50</v>
      </c>
      <c r="B36" s="373"/>
      <c r="C36" s="373"/>
      <c r="D36" s="373"/>
      <c r="E36" s="373"/>
      <c r="F36" s="373"/>
      <c r="G36" s="373"/>
      <c r="H36" s="374"/>
      <c r="I36" s="364"/>
      <c r="J36" s="364"/>
      <c r="K36" s="364"/>
      <c r="L36" s="364"/>
      <c r="M36" s="364"/>
      <c r="N36" s="367" t="s">
        <v>50</v>
      </c>
      <c r="O36" s="314"/>
      <c r="P36" s="314"/>
      <c r="Q36" s="314"/>
      <c r="R36" s="314"/>
      <c r="S36" s="314"/>
      <c r="T36" s="314"/>
      <c r="U36" s="314"/>
      <c r="V36" s="314"/>
      <c r="W36" s="314"/>
      <c r="X36" s="314"/>
      <c r="Y36" s="315"/>
      <c r="Z36" s="364"/>
      <c r="AA36" s="364"/>
      <c r="AB36" s="364"/>
      <c r="AC36" s="364"/>
      <c r="AD36" s="364"/>
      <c r="AE36" s="364"/>
      <c r="AF36" s="364"/>
      <c r="AG36" s="364"/>
      <c r="AH36" s="364"/>
    </row>
    <row r="37" spans="1:34" ht="25.5" customHeight="1" x14ac:dyDescent="0.2">
      <c r="A37" s="837"/>
      <c r="B37" s="838"/>
      <c r="C37" s="838"/>
      <c r="D37" s="839"/>
      <c r="E37" s="840"/>
      <c r="F37" s="840"/>
      <c r="G37" s="840"/>
      <c r="H37" s="841"/>
      <c r="I37" s="364"/>
      <c r="J37" s="364"/>
      <c r="K37" s="364"/>
      <c r="L37" s="364"/>
      <c r="M37" s="364"/>
      <c r="N37" s="830"/>
      <c r="O37" s="810"/>
      <c r="P37" s="810"/>
      <c r="Q37" s="810"/>
      <c r="R37" s="810"/>
      <c r="S37" s="810"/>
      <c r="T37" s="810"/>
      <c r="U37" s="810"/>
      <c r="V37" s="810"/>
      <c r="W37" s="810"/>
      <c r="X37" s="810"/>
      <c r="Y37" s="811"/>
      <c r="Z37" s="364"/>
      <c r="AA37" s="364"/>
      <c r="AB37" s="364"/>
      <c r="AC37" s="364"/>
      <c r="AD37" s="364"/>
      <c r="AE37" s="364"/>
      <c r="AF37" s="364"/>
      <c r="AG37" s="364"/>
      <c r="AH37" s="364"/>
    </row>
    <row r="38" spans="1:34" x14ac:dyDescent="0.2">
      <c r="A38" s="295"/>
      <c r="D38" s="363"/>
      <c r="E38" s="363"/>
      <c r="F38" s="363"/>
      <c r="G38" s="363"/>
      <c r="H38" s="364"/>
      <c r="I38" s="364"/>
      <c r="J38" s="364"/>
      <c r="K38" s="364"/>
      <c r="L38" s="364"/>
      <c r="M38" s="364"/>
      <c r="Z38" s="364"/>
      <c r="AA38" s="364"/>
      <c r="AB38" s="364"/>
      <c r="AC38" s="364"/>
      <c r="AD38" s="364"/>
      <c r="AE38" s="364"/>
      <c r="AF38" s="364"/>
      <c r="AG38" s="364"/>
      <c r="AH38" s="364"/>
    </row>
    <row r="39" spans="1:34" x14ac:dyDescent="0.2">
      <c r="A39" s="341" t="s">
        <v>477</v>
      </c>
      <c r="B39" s="314"/>
      <c r="C39" s="314"/>
      <c r="D39" s="386"/>
      <c r="E39" s="354"/>
      <c r="F39" s="354"/>
      <c r="G39" s="354"/>
      <c r="H39" s="314"/>
      <c r="I39" s="314"/>
      <c r="J39" s="314"/>
      <c r="K39" s="314"/>
      <c r="L39" s="314"/>
      <c r="M39" s="315"/>
      <c r="O39" s="432"/>
      <c r="P39" s="432"/>
      <c r="Q39" s="432"/>
      <c r="R39" s="432"/>
      <c r="S39" s="432"/>
      <c r="T39" s="432"/>
      <c r="U39" s="432"/>
      <c r="V39" s="432"/>
      <c r="W39" s="432"/>
      <c r="X39" s="432"/>
      <c r="Y39" s="432"/>
      <c r="Z39" s="364"/>
      <c r="AA39" s="364"/>
      <c r="AB39" s="364"/>
      <c r="AC39" s="364"/>
      <c r="AD39" s="364"/>
      <c r="AE39" s="364"/>
      <c r="AF39" s="364"/>
      <c r="AG39" s="364"/>
      <c r="AH39" s="364"/>
    </row>
    <row r="40" spans="1:34" ht="24" x14ac:dyDescent="0.2">
      <c r="A40" s="362" t="s">
        <v>467</v>
      </c>
      <c r="B40" s="362" t="s">
        <v>482</v>
      </c>
      <c r="C40" s="362" t="s">
        <v>471</v>
      </c>
      <c r="D40" s="370" t="s">
        <v>478</v>
      </c>
      <c r="E40" s="362" t="s">
        <v>479</v>
      </c>
      <c r="F40" s="362" t="s">
        <v>480</v>
      </c>
      <c r="G40" s="362" t="s">
        <v>481</v>
      </c>
      <c r="H40" s="383" t="s">
        <v>296</v>
      </c>
      <c r="I40" s="314"/>
      <c r="J40" s="314"/>
      <c r="K40" s="314"/>
      <c r="L40" s="314"/>
      <c r="M40" s="315"/>
      <c r="N40" s="432"/>
      <c r="O40" s="432"/>
      <c r="P40" s="432"/>
      <c r="Q40" s="432"/>
      <c r="R40" s="432"/>
      <c r="S40" s="432"/>
      <c r="T40" s="432"/>
      <c r="U40" s="432"/>
      <c r="V40" s="432"/>
      <c r="W40" s="432"/>
      <c r="X40" s="432"/>
      <c r="Y40" s="432"/>
      <c r="Z40" s="364"/>
      <c r="AA40" s="364"/>
      <c r="AB40" s="364"/>
      <c r="AC40" s="364"/>
      <c r="AD40" s="364"/>
      <c r="AE40" s="364"/>
      <c r="AF40" s="364"/>
      <c r="AG40" s="364"/>
      <c r="AH40" s="364"/>
    </row>
    <row r="41" spans="1:34" x14ac:dyDescent="0.2">
      <c r="A41" s="807"/>
      <c r="B41" s="807"/>
      <c r="C41" s="807"/>
      <c r="D41" s="807"/>
      <c r="E41" s="807"/>
      <c r="F41" s="807"/>
      <c r="G41" s="807"/>
      <c r="H41" s="809"/>
      <c r="I41" s="810"/>
      <c r="J41" s="810"/>
      <c r="K41" s="810"/>
      <c r="L41" s="810"/>
      <c r="M41" s="811"/>
      <c r="N41" s="432"/>
      <c r="O41" s="432"/>
      <c r="P41" s="432"/>
      <c r="Q41" s="432"/>
      <c r="R41" s="432"/>
      <c r="S41" s="432"/>
      <c r="T41" s="432"/>
      <c r="U41" s="432"/>
      <c r="V41" s="432"/>
      <c r="W41" s="432"/>
      <c r="X41" s="432"/>
      <c r="Y41" s="432"/>
    </row>
    <row r="42" spans="1:34" x14ac:dyDescent="0.2">
      <c r="A42" s="807"/>
      <c r="B42" s="807"/>
      <c r="C42" s="807"/>
      <c r="D42" s="807"/>
      <c r="E42" s="807"/>
      <c r="F42" s="807"/>
      <c r="G42" s="807"/>
      <c r="H42" s="809"/>
      <c r="I42" s="810"/>
      <c r="J42" s="810"/>
      <c r="K42" s="810"/>
      <c r="L42" s="810"/>
      <c r="M42" s="811"/>
      <c r="N42" s="432"/>
      <c r="O42" s="432"/>
      <c r="P42" s="432"/>
      <c r="Q42" s="432"/>
      <c r="R42" s="432"/>
      <c r="S42" s="432"/>
      <c r="T42" s="432"/>
      <c r="U42" s="432"/>
      <c r="V42" s="432"/>
      <c r="W42" s="432"/>
      <c r="X42" s="432"/>
      <c r="Y42" s="432"/>
    </row>
    <row r="43" spans="1:34" x14ac:dyDescent="0.2">
      <c r="A43" s="807"/>
      <c r="B43" s="807"/>
      <c r="C43" s="807"/>
      <c r="D43" s="807"/>
      <c r="E43" s="807"/>
      <c r="F43" s="807"/>
      <c r="G43" s="807"/>
      <c r="H43" s="809"/>
      <c r="I43" s="810"/>
      <c r="J43" s="810"/>
      <c r="K43" s="810"/>
      <c r="L43" s="810"/>
      <c r="M43" s="811"/>
      <c r="N43" s="432"/>
      <c r="O43" s="432"/>
      <c r="P43" s="432"/>
      <c r="Q43" s="432"/>
      <c r="R43" s="432"/>
      <c r="S43" s="432"/>
      <c r="T43" s="432"/>
      <c r="U43" s="432"/>
      <c r="V43" s="432"/>
      <c r="W43" s="432"/>
      <c r="X43" s="432"/>
      <c r="Y43" s="432"/>
    </row>
    <row r="44" spans="1:34" x14ac:dyDescent="0.2">
      <c r="A44" s="807"/>
      <c r="B44" s="807"/>
      <c r="C44" s="807"/>
      <c r="D44" s="807"/>
      <c r="E44" s="807"/>
      <c r="F44" s="807"/>
      <c r="G44" s="807"/>
      <c r="H44" s="809"/>
      <c r="I44" s="810"/>
      <c r="J44" s="810"/>
      <c r="K44" s="810"/>
      <c r="L44" s="810"/>
      <c r="M44" s="811"/>
      <c r="N44" s="432"/>
      <c r="O44" s="432"/>
      <c r="P44" s="432"/>
      <c r="Q44" s="432"/>
      <c r="R44" s="432"/>
      <c r="S44" s="432"/>
      <c r="T44" s="432"/>
      <c r="U44" s="432"/>
      <c r="V44" s="432"/>
      <c r="W44" s="432"/>
      <c r="X44" s="432"/>
      <c r="Y44" s="432"/>
    </row>
    <row r="45" spans="1:34" x14ac:dyDescent="0.2">
      <c r="A45" s="807"/>
      <c r="B45" s="807"/>
      <c r="C45" s="807"/>
      <c r="D45" s="807"/>
      <c r="E45" s="807"/>
      <c r="F45" s="807"/>
      <c r="G45" s="807"/>
      <c r="H45" s="809"/>
      <c r="I45" s="810"/>
      <c r="J45" s="810"/>
      <c r="K45" s="810"/>
      <c r="L45" s="810"/>
      <c r="M45" s="811"/>
      <c r="N45" s="432"/>
      <c r="O45" s="432"/>
      <c r="P45" s="432"/>
      <c r="Q45" s="432"/>
      <c r="R45" s="432"/>
      <c r="S45" s="432"/>
      <c r="T45" s="432"/>
      <c r="U45" s="432"/>
      <c r="V45" s="432"/>
      <c r="W45" s="432"/>
      <c r="X45" s="432"/>
      <c r="Y45" s="432"/>
    </row>
    <row r="46" spans="1:34" x14ac:dyDescent="0.2">
      <c r="A46" s="807"/>
      <c r="B46" s="807"/>
      <c r="C46" s="807"/>
      <c r="D46" s="807"/>
      <c r="E46" s="807"/>
      <c r="F46" s="807"/>
      <c r="G46" s="807"/>
      <c r="H46" s="809"/>
      <c r="I46" s="810"/>
      <c r="J46" s="810"/>
      <c r="K46" s="810"/>
      <c r="L46" s="810"/>
      <c r="M46" s="811"/>
      <c r="N46" s="432"/>
      <c r="O46" s="432"/>
      <c r="P46" s="432"/>
      <c r="Q46" s="432"/>
      <c r="R46" s="432"/>
      <c r="S46" s="432"/>
      <c r="T46" s="432"/>
      <c r="U46" s="432"/>
      <c r="V46" s="432"/>
      <c r="W46" s="432"/>
      <c r="X46" s="432"/>
      <c r="Y46" s="432"/>
    </row>
    <row r="47" spans="1:34" x14ac:dyDescent="0.2">
      <c r="N47" s="432"/>
      <c r="O47" s="432"/>
      <c r="P47" s="432"/>
      <c r="Q47" s="432"/>
      <c r="R47" s="432"/>
      <c r="S47" s="432"/>
      <c r="T47" s="432"/>
      <c r="U47" s="432"/>
      <c r="V47" s="432"/>
      <c r="W47" s="432"/>
      <c r="X47" s="432"/>
      <c r="Y47" s="432"/>
    </row>
    <row r="48" spans="1:34" x14ac:dyDescent="0.2">
      <c r="A48" s="341" t="s">
        <v>483</v>
      </c>
      <c r="B48" s="314"/>
      <c r="C48" s="314"/>
      <c r="D48" s="386"/>
      <c r="E48" s="354"/>
      <c r="F48" s="354"/>
      <c r="G48" s="354"/>
      <c r="H48" s="314"/>
      <c r="I48" s="314"/>
      <c r="J48" s="314"/>
      <c r="K48" s="344"/>
      <c r="L48" s="344"/>
      <c r="M48" s="345"/>
      <c r="N48" s="432"/>
      <c r="O48" s="432"/>
      <c r="P48" s="432"/>
      <c r="Q48" s="432"/>
      <c r="R48" s="432"/>
      <c r="S48" s="432"/>
      <c r="T48" s="432"/>
      <c r="U48" s="432"/>
      <c r="V48" s="432"/>
      <c r="W48" s="432"/>
      <c r="X48" s="432"/>
      <c r="Y48" s="432"/>
    </row>
    <row r="49" spans="1:25" ht="38.25" x14ac:dyDescent="0.2">
      <c r="A49" s="362" t="s">
        <v>467</v>
      </c>
      <c r="B49" s="362" t="s">
        <v>484</v>
      </c>
      <c r="C49" s="384" t="s">
        <v>485</v>
      </c>
      <c r="D49" s="384" t="s">
        <v>486</v>
      </c>
      <c r="E49" s="384" t="s">
        <v>487</v>
      </c>
      <c r="F49" s="384" t="s">
        <v>488</v>
      </c>
      <c r="G49" s="362" t="s">
        <v>481</v>
      </c>
      <c r="H49" s="362" t="s">
        <v>489</v>
      </c>
      <c r="I49" s="362" t="s">
        <v>490</v>
      </c>
      <c r="J49" s="381" t="s">
        <v>479</v>
      </c>
      <c r="K49" s="381" t="s">
        <v>296</v>
      </c>
      <c r="L49" s="314"/>
      <c r="M49" s="315"/>
      <c r="N49" s="433"/>
      <c r="O49" s="433"/>
      <c r="P49" s="433"/>
      <c r="Q49" s="433"/>
      <c r="R49" s="432"/>
      <c r="S49" s="432"/>
      <c r="T49" s="432"/>
      <c r="U49" s="432"/>
      <c r="V49" s="432"/>
      <c r="W49" s="432"/>
      <c r="X49" s="432"/>
      <c r="Y49" s="432"/>
    </row>
    <row r="50" spans="1:25" x14ac:dyDescent="0.2">
      <c r="A50" s="842"/>
      <c r="B50" s="807"/>
      <c r="C50" s="807"/>
      <c r="D50" s="807"/>
      <c r="E50" s="807"/>
      <c r="F50" s="843"/>
      <c r="G50" s="807"/>
      <c r="H50" s="807"/>
      <c r="I50" s="807"/>
      <c r="J50" s="807"/>
      <c r="K50" s="812"/>
      <c r="L50" s="812"/>
      <c r="M50" s="813"/>
      <c r="N50" s="364"/>
      <c r="O50" s="364"/>
      <c r="P50" s="364"/>
      <c r="Q50" s="364"/>
    </row>
    <row r="51" spans="1:25" x14ac:dyDescent="0.2">
      <c r="A51" s="807"/>
      <c r="B51" s="807"/>
      <c r="C51" s="807"/>
      <c r="D51" s="807"/>
      <c r="E51" s="807"/>
      <c r="F51" s="843"/>
      <c r="G51" s="807"/>
      <c r="H51" s="807"/>
      <c r="I51" s="807"/>
      <c r="J51" s="807"/>
      <c r="K51" s="810"/>
      <c r="L51" s="810"/>
      <c r="M51" s="811"/>
      <c r="N51" s="364"/>
      <c r="O51" s="364"/>
      <c r="P51" s="364"/>
      <c r="Q51" s="364"/>
    </row>
    <row r="52" spans="1:25" x14ac:dyDescent="0.2">
      <c r="A52" s="807"/>
      <c r="B52" s="807"/>
      <c r="C52" s="807"/>
      <c r="D52" s="807"/>
      <c r="E52" s="807"/>
      <c r="F52" s="843"/>
      <c r="G52" s="807"/>
      <c r="H52" s="807"/>
      <c r="I52" s="807"/>
      <c r="J52" s="807"/>
      <c r="K52" s="812"/>
      <c r="L52" s="812"/>
      <c r="M52" s="813"/>
    </row>
    <row r="53" spans="1:25" x14ac:dyDescent="0.2">
      <c r="A53" s="807"/>
      <c r="B53" s="807"/>
      <c r="C53" s="807"/>
      <c r="D53" s="807"/>
      <c r="E53" s="807"/>
      <c r="F53" s="843"/>
      <c r="G53" s="807"/>
      <c r="H53" s="807"/>
      <c r="I53" s="807"/>
      <c r="J53" s="807"/>
      <c r="K53" s="810"/>
      <c r="L53" s="810"/>
      <c r="M53" s="811"/>
    </row>
    <row r="54" spans="1:25" x14ac:dyDescent="0.2">
      <c r="A54" s="807"/>
      <c r="B54" s="807"/>
      <c r="C54" s="807"/>
      <c r="D54" s="807"/>
      <c r="E54" s="807"/>
      <c r="F54" s="843"/>
      <c r="G54" s="807"/>
      <c r="H54" s="807"/>
      <c r="I54" s="807"/>
      <c r="J54" s="807"/>
      <c r="K54" s="812"/>
      <c r="L54" s="812"/>
      <c r="M54" s="813"/>
    </row>
    <row r="55" spans="1:25" x14ac:dyDescent="0.2">
      <c r="A55" s="807"/>
      <c r="B55" s="807"/>
      <c r="C55" s="807"/>
      <c r="D55" s="807"/>
      <c r="E55" s="807"/>
      <c r="F55" s="843"/>
      <c r="G55" s="807"/>
      <c r="H55" s="807"/>
      <c r="I55" s="807"/>
      <c r="J55" s="807"/>
      <c r="K55" s="810"/>
      <c r="L55" s="810"/>
      <c r="M55" s="811"/>
    </row>
    <row r="56" spans="1:25" x14ac:dyDescent="0.2">
      <c r="A56" s="807"/>
      <c r="B56" s="807"/>
      <c r="C56" s="807"/>
      <c r="D56" s="807"/>
      <c r="E56" s="807"/>
      <c r="F56" s="843"/>
      <c r="G56" s="807"/>
      <c r="H56" s="807"/>
      <c r="I56" s="807"/>
      <c r="J56" s="807"/>
      <c r="K56" s="812"/>
      <c r="L56" s="812"/>
      <c r="M56" s="813"/>
    </row>
    <row r="57" spans="1:25" x14ac:dyDescent="0.2">
      <c r="A57" s="807"/>
      <c r="B57" s="807"/>
      <c r="C57" s="807"/>
      <c r="D57" s="807"/>
      <c r="E57" s="807"/>
      <c r="F57" s="843"/>
      <c r="G57" s="807"/>
      <c r="H57" s="807"/>
      <c r="I57" s="807"/>
      <c r="J57" s="807"/>
      <c r="K57" s="810"/>
      <c r="L57" s="810"/>
      <c r="M57" s="811"/>
    </row>
    <row r="58" spans="1:25" x14ac:dyDescent="0.2">
      <c r="A58" s="807"/>
      <c r="B58" s="807"/>
      <c r="C58" s="807"/>
      <c r="D58" s="807"/>
      <c r="E58" s="807"/>
      <c r="F58" s="843"/>
      <c r="G58" s="807"/>
      <c r="H58" s="807"/>
      <c r="I58" s="807"/>
      <c r="J58" s="807"/>
      <c r="K58" s="812"/>
      <c r="L58" s="812"/>
      <c r="M58" s="813"/>
    </row>
    <row r="59" spans="1:25" x14ac:dyDescent="0.2">
      <c r="A59" s="807"/>
      <c r="B59" s="807"/>
      <c r="C59" s="807"/>
      <c r="D59" s="807"/>
      <c r="E59" s="807"/>
      <c r="F59" s="843"/>
      <c r="G59" s="807"/>
      <c r="H59" s="807"/>
      <c r="I59" s="807"/>
      <c r="J59" s="807"/>
      <c r="K59" s="810"/>
      <c r="L59" s="810"/>
      <c r="M59" s="811"/>
    </row>
    <row r="60" spans="1:25" x14ac:dyDescent="0.2">
      <c r="A60" s="807"/>
      <c r="B60" s="807"/>
      <c r="C60" s="807"/>
      <c r="D60" s="807"/>
      <c r="E60" s="807"/>
      <c r="F60" s="843"/>
      <c r="G60" s="807"/>
      <c r="H60" s="807"/>
      <c r="I60" s="807"/>
      <c r="J60" s="807"/>
      <c r="K60" s="812"/>
      <c r="L60" s="812"/>
      <c r="M60" s="813"/>
    </row>
    <row r="61" spans="1:25" x14ac:dyDescent="0.2">
      <c r="A61" s="807"/>
      <c r="B61" s="807"/>
      <c r="C61" s="807"/>
      <c r="D61" s="807"/>
      <c r="E61" s="807"/>
      <c r="F61" s="843"/>
      <c r="G61" s="807"/>
      <c r="H61" s="807"/>
      <c r="I61" s="807"/>
      <c r="J61" s="807"/>
      <c r="K61" s="810"/>
      <c r="L61" s="810"/>
      <c r="M61" s="811"/>
    </row>
    <row r="62" spans="1:25" x14ac:dyDescent="0.2">
      <c r="A62" s="807"/>
      <c r="B62" s="807"/>
      <c r="C62" s="807"/>
      <c r="D62" s="807"/>
      <c r="E62" s="807"/>
      <c r="F62" s="843"/>
      <c r="G62" s="807"/>
      <c r="H62" s="807"/>
      <c r="I62" s="807"/>
      <c r="J62" s="807"/>
      <c r="K62" s="812"/>
      <c r="L62" s="812"/>
      <c r="M62" s="813"/>
    </row>
    <row r="63" spans="1:25" x14ac:dyDescent="0.2">
      <c r="A63" s="807"/>
      <c r="B63" s="807"/>
      <c r="C63" s="807"/>
      <c r="D63" s="807"/>
      <c r="E63" s="807"/>
      <c r="F63" s="843"/>
      <c r="G63" s="807"/>
      <c r="H63" s="807"/>
      <c r="I63" s="807"/>
      <c r="J63" s="807"/>
      <c r="K63" s="810"/>
      <c r="L63" s="810"/>
      <c r="M63" s="811"/>
    </row>
    <row r="64" spans="1:25" x14ac:dyDescent="0.2">
      <c r="A64" s="807"/>
      <c r="B64" s="807"/>
      <c r="C64" s="807"/>
      <c r="D64" s="807"/>
      <c r="E64" s="807"/>
      <c r="F64" s="843"/>
      <c r="G64" s="807"/>
      <c r="H64" s="807"/>
      <c r="I64" s="807"/>
      <c r="J64" s="807"/>
      <c r="K64" s="812"/>
      <c r="L64" s="812"/>
      <c r="M64" s="813"/>
    </row>
    <row r="65" spans="1:13" x14ac:dyDescent="0.2">
      <c r="A65" s="807"/>
      <c r="B65" s="807"/>
      <c r="C65" s="807"/>
      <c r="D65" s="807"/>
      <c r="E65" s="807"/>
      <c r="F65" s="843"/>
      <c r="G65" s="807"/>
      <c r="H65" s="807"/>
      <c r="I65" s="807"/>
      <c r="J65" s="807"/>
      <c r="K65" s="810"/>
      <c r="L65" s="810"/>
      <c r="M65" s="811"/>
    </row>
    <row r="66" spans="1:13" x14ac:dyDescent="0.2">
      <c r="A66" s="807"/>
      <c r="B66" s="807"/>
      <c r="C66" s="807"/>
      <c r="D66" s="807"/>
      <c r="E66" s="807"/>
      <c r="F66" s="843"/>
      <c r="G66" s="807"/>
      <c r="H66" s="807"/>
      <c r="I66" s="807"/>
      <c r="J66" s="807"/>
      <c r="K66" s="844"/>
      <c r="L66" s="845"/>
      <c r="M66" s="846"/>
    </row>
    <row r="67" spans="1:13" x14ac:dyDescent="0.2">
      <c r="A67" s="807"/>
      <c r="B67" s="807"/>
      <c r="C67" s="807"/>
      <c r="D67" s="807"/>
      <c r="E67" s="807"/>
      <c r="F67" s="843"/>
      <c r="G67" s="807"/>
      <c r="H67" s="807"/>
      <c r="I67" s="807"/>
      <c r="J67" s="807"/>
      <c r="K67" s="809"/>
      <c r="L67" s="810"/>
      <c r="M67" s="811"/>
    </row>
    <row r="68" spans="1:13" x14ac:dyDescent="0.2">
      <c r="A68" s="807"/>
      <c r="B68" s="807"/>
      <c r="C68" s="807"/>
      <c r="D68" s="807"/>
      <c r="E68" s="807"/>
      <c r="F68" s="843"/>
      <c r="G68" s="807"/>
      <c r="H68" s="807"/>
      <c r="I68" s="807"/>
      <c r="J68" s="807"/>
      <c r="K68" s="847"/>
      <c r="L68" s="823"/>
      <c r="M68" s="824"/>
    </row>
    <row r="69" spans="1:13" x14ac:dyDescent="0.2">
      <c r="A69" s="807"/>
      <c r="B69" s="807"/>
      <c r="C69" s="807"/>
      <c r="D69" s="807"/>
      <c r="E69" s="807"/>
      <c r="F69" s="843"/>
      <c r="G69" s="807"/>
      <c r="H69" s="807"/>
      <c r="I69" s="807"/>
      <c r="J69" s="807"/>
      <c r="K69" s="810"/>
      <c r="L69" s="810"/>
      <c r="M69" s="811"/>
    </row>
    <row r="70" spans="1:13" x14ac:dyDescent="0.2">
      <c r="A70" s="807"/>
      <c r="B70" s="807"/>
      <c r="C70" s="807"/>
      <c r="D70" s="807"/>
      <c r="E70" s="807"/>
      <c r="F70" s="843"/>
      <c r="G70" s="807"/>
      <c r="H70" s="807"/>
      <c r="I70" s="807"/>
      <c r="J70" s="807"/>
      <c r="K70" s="812"/>
      <c r="L70" s="812"/>
      <c r="M70" s="813"/>
    </row>
    <row r="71" spans="1:13" x14ac:dyDescent="0.2">
      <c r="A71" s="807"/>
      <c r="B71" s="807"/>
      <c r="C71" s="807"/>
      <c r="D71" s="807"/>
      <c r="E71" s="807"/>
      <c r="F71" s="843"/>
      <c r="G71" s="807"/>
      <c r="H71" s="807"/>
      <c r="I71" s="807"/>
      <c r="J71" s="807"/>
      <c r="K71" s="810"/>
      <c r="L71" s="810"/>
      <c r="M71" s="811"/>
    </row>
    <row r="72" spans="1:13" x14ac:dyDescent="0.2">
      <c r="A72" s="807"/>
      <c r="B72" s="807"/>
      <c r="C72" s="807"/>
      <c r="D72" s="807"/>
      <c r="E72" s="807"/>
      <c r="F72" s="843"/>
      <c r="G72" s="807"/>
      <c r="H72" s="807"/>
      <c r="I72" s="807"/>
      <c r="J72" s="807"/>
      <c r="K72" s="812"/>
      <c r="L72" s="812"/>
      <c r="M72" s="813"/>
    </row>
    <row r="73" spans="1:13" x14ac:dyDescent="0.2">
      <c r="A73" s="807"/>
      <c r="B73" s="807"/>
      <c r="C73" s="807"/>
      <c r="D73" s="807"/>
      <c r="E73" s="807"/>
      <c r="F73" s="843"/>
      <c r="G73" s="807"/>
      <c r="H73" s="807"/>
      <c r="I73" s="807"/>
      <c r="J73" s="807"/>
      <c r="K73" s="810"/>
      <c r="L73" s="810"/>
      <c r="M73" s="811"/>
    </row>
    <row r="75" spans="1:13" x14ac:dyDescent="0.2">
      <c r="A75" s="341" t="s">
        <v>501</v>
      </c>
      <c r="B75" s="314"/>
      <c r="C75" s="314"/>
      <c r="D75" s="314"/>
      <c r="E75" s="314"/>
      <c r="F75" s="314"/>
      <c r="G75" s="315"/>
      <c r="H75" s="341" t="s">
        <v>497</v>
      </c>
      <c r="I75" s="314"/>
      <c r="J75" s="314"/>
      <c r="K75" s="314"/>
      <c r="L75" s="314"/>
      <c r="M75" s="315"/>
    </row>
    <row r="76" spans="1:13" ht="25.5" x14ac:dyDescent="0.2">
      <c r="A76" s="362" t="s">
        <v>467</v>
      </c>
      <c r="B76" s="389" t="s">
        <v>491</v>
      </c>
      <c r="C76" s="392"/>
      <c r="D76" s="393"/>
      <c r="E76" s="384" t="s">
        <v>492</v>
      </c>
      <c r="F76" s="370" t="s">
        <v>493</v>
      </c>
      <c r="G76" s="385" t="s">
        <v>296</v>
      </c>
      <c r="H76" s="384" t="s">
        <v>459</v>
      </c>
      <c r="I76" s="384" t="s">
        <v>498</v>
      </c>
      <c r="J76" s="384" t="s">
        <v>492</v>
      </c>
      <c r="K76" s="384" t="s">
        <v>495</v>
      </c>
      <c r="L76" s="390" t="s">
        <v>296</v>
      </c>
      <c r="M76" s="388"/>
    </row>
    <row r="77" spans="1:13" x14ac:dyDescent="0.2">
      <c r="A77" s="842"/>
      <c r="B77" s="848"/>
      <c r="C77" s="848"/>
      <c r="D77" s="848"/>
      <c r="E77" s="807"/>
      <c r="F77" s="807"/>
      <c r="G77" s="849"/>
      <c r="H77" s="816"/>
      <c r="I77" s="816"/>
      <c r="J77" s="807"/>
      <c r="K77" s="850"/>
      <c r="L77" s="847"/>
      <c r="M77" s="824"/>
    </row>
    <row r="78" spans="1:13" x14ac:dyDescent="0.2">
      <c r="A78" s="341" t="s">
        <v>494</v>
      </c>
      <c r="B78" s="314"/>
      <c r="C78" s="314"/>
      <c r="D78" s="314"/>
      <c r="E78" s="314"/>
      <c r="F78" s="314"/>
      <c r="G78" s="315"/>
      <c r="H78" s="341" t="s">
        <v>496</v>
      </c>
      <c r="I78" s="314"/>
      <c r="J78" s="314"/>
      <c r="K78" s="314"/>
      <c r="L78" s="314"/>
      <c r="M78" s="315"/>
    </row>
    <row r="79" spans="1:13" ht="25.5" customHeight="1" x14ac:dyDescent="0.2">
      <c r="A79" s="391" t="s">
        <v>471</v>
      </c>
      <c r="B79" s="384" t="s">
        <v>499</v>
      </c>
      <c r="C79" s="362" t="s">
        <v>464</v>
      </c>
      <c r="D79" s="384" t="s">
        <v>495</v>
      </c>
      <c r="E79" s="387" t="s">
        <v>296</v>
      </c>
      <c r="F79" s="314"/>
      <c r="G79" s="315"/>
      <c r="H79" s="384" t="s">
        <v>500</v>
      </c>
      <c r="I79" s="391" t="s">
        <v>492</v>
      </c>
      <c r="J79" s="387" t="s">
        <v>296</v>
      </c>
      <c r="K79" s="314"/>
      <c r="L79" s="314"/>
      <c r="M79" s="315"/>
    </row>
    <row r="80" spans="1:13" x14ac:dyDescent="0.2">
      <c r="A80" s="807"/>
      <c r="B80" s="807"/>
      <c r="C80" s="850"/>
      <c r="D80" s="850"/>
      <c r="E80" s="809"/>
      <c r="F80" s="810"/>
      <c r="G80" s="811"/>
      <c r="H80" s="816"/>
      <c r="I80" s="807"/>
      <c r="J80" s="809"/>
      <c r="K80" s="810"/>
      <c r="L80" s="810"/>
      <c r="M80" s="811"/>
    </row>
    <row r="82" spans="1:13" x14ac:dyDescent="0.2">
      <c r="A82" s="341" t="s">
        <v>502</v>
      </c>
      <c r="B82" s="314"/>
      <c r="C82" s="314"/>
      <c r="D82" s="314"/>
      <c r="E82" s="314"/>
      <c r="F82" s="314"/>
      <c r="G82" s="315"/>
      <c r="H82" s="341" t="s">
        <v>497</v>
      </c>
      <c r="I82" s="314"/>
      <c r="J82" s="314"/>
      <c r="K82" s="314"/>
      <c r="L82" s="314"/>
      <c r="M82" s="315"/>
    </row>
    <row r="83" spans="1:13" ht="25.5" x14ac:dyDescent="0.2">
      <c r="A83" s="362" t="s">
        <v>467</v>
      </c>
      <c r="B83" s="389" t="s">
        <v>491</v>
      </c>
      <c r="C83" s="392"/>
      <c r="D83" s="393"/>
      <c r="E83" s="384" t="s">
        <v>492</v>
      </c>
      <c r="F83" s="370" t="s">
        <v>493</v>
      </c>
      <c r="G83" s="385" t="s">
        <v>296</v>
      </c>
      <c r="H83" s="384" t="s">
        <v>459</v>
      </c>
      <c r="I83" s="384" t="s">
        <v>498</v>
      </c>
      <c r="J83" s="384" t="s">
        <v>492</v>
      </c>
      <c r="K83" s="384" t="s">
        <v>495</v>
      </c>
      <c r="L83" s="390" t="s">
        <v>296</v>
      </c>
      <c r="M83" s="388"/>
    </row>
    <row r="84" spans="1:13" x14ac:dyDescent="0.2">
      <c r="A84" s="842"/>
      <c r="B84" s="848"/>
      <c r="C84" s="848"/>
      <c r="D84" s="848"/>
      <c r="E84" s="807"/>
      <c r="F84" s="807"/>
      <c r="G84" s="849"/>
      <c r="H84" s="816"/>
      <c r="I84" s="816"/>
      <c r="J84" s="807"/>
      <c r="K84" s="850"/>
      <c r="L84" s="847"/>
      <c r="M84" s="824"/>
    </row>
    <row r="85" spans="1:13" x14ac:dyDescent="0.2">
      <c r="A85" s="341" t="s">
        <v>494</v>
      </c>
      <c r="B85" s="314"/>
      <c r="C85" s="314"/>
      <c r="D85" s="314"/>
      <c r="E85" s="314"/>
      <c r="F85" s="314"/>
      <c r="G85" s="315"/>
      <c r="H85" s="341" t="s">
        <v>496</v>
      </c>
      <c r="I85" s="314"/>
      <c r="J85" s="314"/>
      <c r="K85" s="314"/>
      <c r="L85" s="314"/>
      <c r="M85" s="315"/>
    </row>
    <row r="86" spans="1:13" ht="38.25" x14ac:dyDescent="0.2">
      <c r="A86" s="391" t="s">
        <v>471</v>
      </c>
      <c r="B86" s="384" t="s">
        <v>499</v>
      </c>
      <c r="C86" s="362" t="s">
        <v>464</v>
      </c>
      <c r="D86" s="384" t="s">
        <v>495</v>
      </c>
      <c r="E86" s="387" t="s">
        <v>296</v>
      </c>
      <c r="F86" s="314"/>
      <c r="G86" s="315"/>
      <c r="H86" s="384" t="s">
        <v>500</v>
      </c>
      <c r="I86" s="391" t="s">
        <v>492</v>
      </c>
      <c r="J86" s="387" t="s">
        <v>296</v>
      </c>
      <c r="K86" s="314"/>
      <c r="L86" s="314"/>
      <c r="M86" s="315"/>
    </row>
    <row r="87" spans="1:13" x14ac:dyDescent="0.2">
      <c r="A87" s="807"/>
      <c r="B87" s="807"/>
      <c r="C87" s="850"/>
      <c r="D87" s="850"/>
      <c r="E87" s="809"/>
      <c r="F87" s="810"/>
      <c r="G87" s="811"/>
      <c r="H87" s="816"/>
      <c r="I87" s="807"/>
      <c r="J87" s="809"/>
      <c r="K87" s="810"/>
      <c r="L87" s="810"/>
      <c r="M87" s="811"/>
    </row>
    <row r="89" spans="1:13" x14ac:dyDescent="0.2">
      <c r="A89" s="341" t="s">
        <v>503</v>
      </c>
      <c r="B89" s="314"/>
      <c r="C89" s="314"/>
      <c r="D89" s="314"/>
      <c r="E89" s="314"/>
      <c r="F89" s="314"/>
      <c r="G89" s="315"/>
      <c r="H89" s="341" t="s">
        <v>497</v>
      </c>
      <c r="I89" s="314"/>
      <c r="J89" s="314"/>
      <c r="K89" s="314"/>
      <c r="L89" s="314"/>
      <c r="M89" s="315"/>
    </row>
    <row r="90" spans="1:13" ht="25.5" x14ac:dyDescent="0.2">
      <c r="A90" s="362" t="s">
        <v>467</v>
      </c>
      <c r="B90" s="389" t="s">
        <v>491</v>
      </c>
      <c r="C90" s="392"/>
      <c r="D90" s="393"/>
      <c r="E90" s="384" t="s">
        <v>492</v>
      </c>
      <c r="F90" s="370" t="s">
        <v>493</v>
      </c>
      <c r="G90" s="385" t="s">
        <v>296</v>
      </c>
      <c r="H90" s="384" t="s">
        <v>459</v>
      </c>
      <c r="I90" s="384" t="s">
        <v>498</v>
      </c>
      <c r="J90" s="384" t="s">
        <v>492</v>
      </c>
      <c r="K90" s="384" t="s">
        <v>495</v>
      </c>
      <c r="L90" s="390" t="s">
        <v>296</v>
      </c>
      <c r="M90" s="388"/>
    </row>
    <row r="91" spans="1:13" x14ac:dyDescent="0.2">
      <c r="A91" s="842"/>
      <c r="B91" s="848"/>
      <c r="C91" s="848"/>
      <c r="D91" s="848"/>
      <c r="E91" s="807"/>
      <c r="F91" s="807"/>
      <c r="G91" s="849"/>
      <c r="H91" s="816"/>
      <c r="I91" s="816"/>
      <c r="J91" s="807"/>
      <c r="K91" s="850"/>
      <c r="L91" s="847"/>
      <c r="M91" s="824"/>
    </row>
    <row r="92" spans="1:13" x14ac:dyDescent="0.2">
      <c r="A92" s="341" t="s">
        <v>494</v>
      </c>
      <c r="B92" s="314"/>
      <c r="C92" s="314"/>
      <c r="D92" s="314"/>
      <c r="E92" s="314"/>
      <c r="F92" s="314"/>
      <c r="G92" s="315"/>
      <c r="H92" s="341" t="s">
        <v>496</v>
      </c>
      <c r="I92" s="314"/>
      <c r="J92" s="314"/>
      <c r="K92" s="314"/>
      <c r="L92" s="314"/>
      <c r="M92" s="315"/>
    </row>
    <row r="93" spans="1:13" ht="38.25" x14ac:dyDescent="0.2">
      <c r="A93" s="391" t="s">
        <v>471</v>
      </c>
      <c r="B93" s="384" t="s">
        <v>499</v>
      </c>
      <c r="C93" s="362" t="s">
        <v>464</v>
      </c>
      <c r="D93" s="384" t="s">
        <v>495</v>
      </c>
      <c r="E93" s="387" t="s">
        <v>296</v>
      </c>
      <c r="F93" s="314"/>
      <c r="G93" s="315"/>
      <c r="H93" s="384" t="s">
        <v>500</v>
      </c>
      <c r="I93" s="391" t="s">
        <v>492</v>
      </c>
      <c r="J93" s="387" t="s">
        <v>296</v>
      </c>
      <c r="K93" s="314"/>
      <c r="L93" s="314"/>
      <c r="M93" s="315"/>
    </row>
    <row r="94" spans="1:13" x14ac:dyDescent="0.2">
      <c r="A94" s="807"/>
      <c r="B94" s="807"/>
      <c r="C94" s="850"/>
      <c r="D94" s="850"/>
      <c r="E94" s="809"/>
      <c r="F94" s="810"/>
      <c r="G94" s="811"/>
      <c r="H94" s="816"/>
      <c r="I94" s="807"/>
      <c r="J94" s="809"/>
      <c r="K94" s="810"/>
      <c r="L94" s="810"/>
      <c r="M94" s="811"/>
    </row>
    <row r="96" spans="1:13" x14ac:dyDescent="0.2">
      <c r="A96" s="341" t="s">
        <v>504</v>
      </c>
      <c r="B96" s="314"/>
      <c r="C96" s="314"/>
      <c r="D96" s="314"/>
      <c r="E96" s="315"/>
      <c r="F96" s="401" t="s">
        <v>507</v>
      </c>
      <c r="G96" s="314"/>
      <c r="H96" s="314"/>
      <c r="I96" s="344"/>
      <c r="J96" s="344"/>
      <c r="K96" s="344"/>
      <c r="L96" s="344"/>
      <c r="M96" s="345"/>
    </row>
    <row r="97" spans="1:13" ht="36" x14ac:dyDescent="0.2">
      <c r="A97" s="311" t="s">
        <v>506</v>
      </c>
      <c r="B97" s="399" t="s">
        <v>505</v>
      </c>
      <c r="C97" s="314"/>
      <c r="D97" s="314"/>
      <c r="E97" s="315"/>
      <c r="F97" s="384" t="s">
        <v>500</v>
      </c>
      <c r="G97" s="362" t="s">
        <v>473</v>
      </c>
      <c r="H97" s="394" t="s">
        <v>508</v>
      </c>
      <c r="I97" s="397" t="s">
        <v>509</v>
      </c>
      <c r="J97" s="374"/>
      <c r="K97" s="399" t="s">
        <v>515</v>
      </c>
      <c r="L97" s="314"/>
      <c r="M97" s="315"/>
    </row>
    <row r="98" spans="1:13" x14ac:dyDescent="0.2">
      <c r="A98" s="849"/>
      <c r="B98" s="809"/>
      <c r="C98" s="810"/>
      <c r="D98" s="810"/>
      <c r="E98" s="811"/>
      <c r="F98" s="851"/>
      <c r="G98" s="852"/>
      <c r="H98" s="853"/>
      <c r="I98" s="820"/>
      <c r="J98" s="811"/>
      <c r="K98" s="809"/>
      <c r="L98" s="810"/>
      <c r="M98" s="811"/>
    </row>
    <row r="99" spans="1:13" x14ac:dyDescent="0.2">
      <c r="A99" s="401" t="s">
        <v>510</v>
      </c>
      <c r="B99" s="314"/>
      <c r="C99" s="314"/>
      <c r="D99" s="314"/>
      <c r="E99" s="314"/>
      <c r="F99" s="314"/>
      <c r="G99" s="314"/>
      <c r="H99" s="314"/>
      <c r="I99" s="400"/>
      <c r="J99" s="400"/>
      <c r="K99" s="400"/>
      <c r="L99" s="400"/>
      <c r="M99" s="328"/>
    </row>
    <row r="100" spans="1:13" ht="38.25" x14ac:dyDescent="0.2">
      <c r="A100" s="384" t="s">
        <v>500</v>
      </c>
      <c r="B100" s="362" t="s">
        <v>473</v>
      </c>
      <c r="C100" s="394" t="s">
        <v>508</v>
      </c>
      <c r="D100" s="397" t="s">
        <v>511</v>
      </c>
      <c r="E100" s="315"/>
      <c r="F100" s="395" t="s">
        <v>509</v>
      </c>
      <c r="G100" s="387" t="s">
        <v>512</v>
      </c>
      <c r="H100" s="315"/>
      <c r="I100" s="396" t="s">
        <v>513</v>
      </c>
      <c r="J100" s="387" t="s">
        <v>514</v>
      </c>
      <c r="K100" s="314"/>
      <c r="L100" s="314"/>
      <c r="M100" s="315"/>
    </row>
    <row r="101" spans="1:13" x14ac:dyDescent="0.2">
      <c r="A101" s="854"/>
      <c r="B101" s="855"/>
      <c r="C101" s="854"/>
      <c r="D101" s="809"/>
      <c r="E101" s="811"/>
      <c r="F101" s="820"/>
      <c r="G101" s="809"/>
      <c r="H101" s="811"/>
      <c r="I101" s="849"/>
      <c r="J101" s="809"/>
      <c r="K101" s="810"/>
      <c r="L101" s="810"/>
      <c r="M101" s="811"/>
    </row>
  </sheetData>
  <sheetProtection sheet="1" objects="1" scenarios="1"/>
  <dataConsolidate/>
  <dataValidations xWindow="707" yWindow="379" count="112">
    <dataValidation allowBlank="1" showInputMessage="1" showErrorMessage="1" promptTitle="Additional comments" prompt="Identify any additional comments relevant to the general structural information of this house. Include relevant details." sqref="I32"/>
    <dataValidation type="list" allowBlank="1" showInputMessage="1" showErrorMessage="1" promptTitle="Conditioned Stories" prompt="Select the accurate number of conditioned stories for this unit." sqref="M29">
      <formula1>"1, 1.5, 2, 2.5, 3, 3.5, 4, 4.5, 5, 5+"</formula1>
    </dataValidation>
    <dataValidation type="decimal" allowBlank="1" showInputMessage="1" showErrorMessage="1" promptTitle="Ceiling Height" prompt="Input the approximate average ceiling height of the unit." sqref="M28">
      <formula1>5</formula1>
      <formula2>25</formula2>
    </dataValidation>
    <dataValidation allowBlank="1" showInputMessage="1" showErrorMessage="1" promptTitle="Type of Siding" prompt="Write the type of siding exists. Examples: wood, metal, vinyl, stucco, brick, stone, hardiplank, etc." sqref="M22"/>
    <dataValidation type="list" allowBlank="1" showInputMessage="1" showErrorMessage="1" promptTitle="Condition of Siding" prompt="Evaluate the condition of the existing siding. Include notes below if necessary." sqref="M23">
      <formula1>"Good, Fair, Poor, Other"</formula1>
    </dataValidation>
    <dataValidation allowBlank="1" showInputMessage="1" showErrorMessage="1" promptTitle="Type of Foundation" prompt="Write the type of foundation that exists. Examples: slab, pier and beam, mobile home belly, etc." sqref="M24"/>
    <dataValidation type="list" allowBlank="1" showInputMessage="1" showErrorMessage="1" promptTitle="Condition of Foundation" prompt="Evaluate the condition of the existing foundation. Include notes below if necessary." sqref="M25">
      <formula1>"Good, Fair, Poor, Other"</formula1>
    </dataValidation>
    <dataValidation type="list" allowBlank="1" showInputMessage="1" showErrorMessage="1" promptTitle="Clearance under the house" prompt="If the house is not a slab foundation, how much clearance is there underneath the house? Would it be possible to insulate the floor?" sqref="M26">
      <formula1>"Less than 24"", 24"" or greater, NA"</formula1>
    </dataValidation>
    <dataValidation type="list" allowBlank="1" showInputMessage="1" showErrorMessage="1" promptTitle="Floor insulated?" prompt="If applicable, identify if the floor is insulated." sqref="M27">
      <formula1>"Yes, No, NA"</formula1>
    </dataValidation>
    <dataValidation type="list" allowBlank="1" showInputMessage="1" showErrorMessage="1" promptTitle="Number of bedrooms" prompt="Select the accurate number of bedrooms for this unit." sqref="M30">
      <formula1>"1, 2, 3, 4, 5, 6, 7, 8, 9, 10, 11, 12"</formula1>
    </dataValidation>
    <dataValidation allowBlank="1" showInputMessage="1" showErrorMessage="1" promptTitle="Additional Notes" prompt="Input any relevant notes regarding the floor sill being evaluated. If there is something about this floor sill that will require repair measures or added cost, identify that here." sqref="J80 J94 J87"/>
    <dataValidation type="list" allowBlank="1" showInputMessage="1" showErrorMessage="1" promptTitle="Floor Joist Size" prompt="Select the joist size for the area being evaluated." sqref="A101 F98">
      <formula1>"2x4, 2x6, 2x8, 2x12, Other"</formula1>
    </dataValidation>
    <dataValidation type="list" allowBlank="1" showInputMessage="1" showErrorMessage="1" promptTitle="Existing Insulation Type" prompt="Select the existing insulation type currently in the evaluated space._x000a__x000a_Common R Values per inch_x000a_Loose fill cellulose = 3.7, Fiberglass batt =3.0, Loose fill fiberglass = 2.8" sqref="B101 G98">
      <formula1>"Loose Fill, Batt, Other, None"</formula1>
    </dataValidation>
    <dataValidation type="whole" allowBlank="1" showInputMessage="1" showErrorMessage="1" promptTitle="Thickness" prompt="Enter the average thickness of the existing insulation in the mobile home wing being evaluated." sqref="H98">
      <formula1>0</formula1>
      <formula2>12</formula2>
    </dataValidation>
    <dataValidation type="list" allowBlank="1" showInputMessage="1" showErrorMessage="1" promptTitle="Floor Joist Size" prompt="Select the joist size for the floor area being evaluated." sqref="H80 H94 H87">
      <formula1>"2x2, 2x4, 2x6, 2x8, 2x10, 2x12, 2x16, 2x24, Other"</formula1>
    </dataValidation>
    <dataValidation type="decimal" allowBlank="1" showInputMessage="1" showErrorMessage="1" promptTitle="Perimeter" prompt="Enter the perimeter of the foundation wall, in linear feet." sqref="J77 J91 J84">
      <formula1>0</formula1>
      <formula2>500</formula2>
    </dataValidation>
    <dataValidation allowBlank="1" showInputMessage="1" showErrorMessage="1" promptTitle="Additional Notes" prompt="Input any relevant notes regarding the window being evaluated. If there is something about this window that will require repair measures or added cost, identify that here." sqref="K50:K73"/>
    <dataValidation type="list" allowBlank="1" showInputMessage="1" showErrorMessage="1" promptTitle="Existing Insulation Type" prompt="Select the existing insulation type currently in the evaluated space._x000a__x000a_Common R Values per inch_x000a_Dense pack cellulose = 3.2, Fiberglass batt =3.0, Loose fill fiberglass = 2.8, Rockwool = 3.0" sqref="T4">
      <formula1>"Aesbestos, LF Cellulose, FBG batt, LF FBG, Rockwool, Other"</formula1>
    </dataValidation>
    <dataValidation allowBlank="1" showInputMessage="1" showErrorMessage="1" promptTitle="Additional comments" prompt="Identify any additional comments relevant to wall inspection. Include relevant details." sqref="D48 N37 D39"/>
    <dataValidation allowBlank="1" showInputMessage="1" showErrorMessage="1" promptTitle="Identifying number/code" prompt="Input the identifying number or code used for this window, for auditing purposes." sqref="A51:A73"/>
    <dataValidation type="list" allowBlank="1" showInputMessage="1" showErrorMessage="1" promptTitle="Window Type" prompt="Select the type of window being evaluated." sqref="B50:B73">
      <formula1>"Jalouise, Awning, Slider, Fixed, Door Window, SGD"</formula1>
    </dataValidation>
    <dataValidation type="list" allowBlank="1" showInputMessage="1" showErrorMessage="1" promptTitle="Frame Type" prompt="Select the type of framing for the window being evaluated." sqref="C50:C73">
      <formula1>"Wood, Vinyl, Metal, Improved Metal, Other"</formula1>
    </dataValidation>
    <dataValidation type="list" allowBlank="1" showInputMessage="1" showErrorMessage="1" promptTitle="Window Glazing" prompt="Select the appropriate window glazing for the window being evaluated." sqref="D50:D73">
      <formula1>"Single Pane, Single w storm, Single w poor storm, DI, Low-E, Other"</formula1>
    </dataValidation>
    <dataValidation type="list" allowBlank="1" showInputMessage="1" showErrorMessage="1" promptTitle="Solar Screen present" prompt="Identify if there is a solar screen present on the window being evaluated." sqref="E50:E73">
      <formula1>"Yes, No"</formula1>
    </dataValidation>
    <dataValidation type="decimal" allowBlank="1" showInputMessage="1" showErrorMessage="1" promptTitle="Exterior Shading" prompt="Input the percentage of the day this window is shaded." sqref="F50:F73">
      <formula1>0</formula1>
      <formula2>100</formula2>
    </dataValidation>
    <dataValidation type="list" allowBlank="1" showInputMessage="1" showErrorMessage="1" promptTitle="Tightness" prompt="Select the level of leakiness that is appropriate for the window being evaluated. Make sure there is sufficient documentation to support a window reported as &quot;loose.&quot;" sqref="G50:G73">
      <formula1>"Tight, Medium, Loose"</formula1>
    </dataValidation>
    <dataValidation type="decimal" allowBlank="1" showInputMessage="1" showErrorMessage="1" promptTitle="Window Height" prompt="Enter the heighth of the window being evaluated in inches." sqref="H50:H73">
      <formula1>0</formula1>
      <formula2>50</formula2>
    </dataValidation>
    <dataValidation type="decimal" allowBlank="1" showInputMessage="1" showErrorMessage="1" promptTitle="Window Width" prompt="Enter the width of the window being evaluated in inches." sqref="I50:I73">
      <formula1>0</formula1>
      <formula2>50</formula2>
    </dataValidation>
    <dataValidation allowBlank="1" showInputMessage="1" showErrorMessage="1" promptTitle="Corresponding Wall Code" prompt="Input the appropriate wall code that this window is on, for auditing purposes." sqref="J50:J73"/>
    <dataValidation allowBlank="1" showInputMessage="1" showErrorMessage="1" promptTitle="Identifying number/code" prompt="Input the identifying number or code used for this window, for auditing purposes_x000a_If there are any duplicate windows of same size and type, on this same wall, for audting purposes, list those window codes in this box as well." sqref="A50"/>
    <dataValidation allowBlank="1" showInputMessage="1" showErrorMessage="1" promptTitle="Area" prompt="Input the square footage of the door being evaluated. Input the number in square feet." sqref="C41:C46"/>
    <dataValidation type="list" allowBlank="1" showInputMessage="1" showErrorMessage="1" promptTitle="Condition of Storm Door" prompt="Select the condition of the existing storm door." sqref="D41:D46">
      <formula1>"Adequate, Deteriorated, NA"</formula1>
    </dataValidation>
    <dataValidation allowBlank="1" showInputMessage="1" showErrorMessage="1" promptTitle="Corresponding Wall Code" prompt="Input the appropriate wall code that this door is on, for auditing purposes." sqref="E41:E46"/>
    <dataValidation type="whole" allowBlank="1" showInputMessage="1" showErrorMessage="1" promptTitle="Duplicate Doors" prompt="Identify if there are any duplicate doors of same size and type, on this same wall, for audting purposes." sqref="F41:F46">
      <formula1>0</formula1>
      <formula2>10</formula2>
    </dataValidation>
    <dataValidation type="list" allowBlank="1" showInputMessage="1" showErrorMessage="1" promptTitle="Tightness" prompt="Select the level of leakiness that is appropriate for the door being evaluated. Make sure there is sufficient documentation to support a door reported as &quot;loose.&quot;" sqref="G41:G46">
      <formula1>"Tight, Medium, Loose"</formula1>
    </dataValidation>
    <dataValidation allowBlank="1" showInputMessage="1" showErrorMessage="1" promptTitle="Additional Notes" prompt="Input any relevant notes regarding the door being evaluated. If there is something about this door that will require repair measures or added cost, identify that here." sqref="H41:H46"/>
    <dataValidation type="list" allowBlank="1" showInputMessage="1" showErrorMessage="1" promptTitle="Heat sources blocked" prompt="Identify if all the heat sources in the attic are properly blocked. If heat sources aren't properly, make sure you note the heat sources and have that corrected by the final inspection." sqref="H25">
      <formula1>"Yes, No, NA"</formula1>
    </dataValidation>
    <dataValidation type="list" allowBlank="1" showInputMessage="1" showErrorMessage="1" promptTitle="Recessed lighting" prompt="Identify if there is currently any recessed lighting in the house. Make note of location and if they are rated to be covered with insulation, or if they need to be blocked." sqref="H24">
      <formula1>"Yes, No, NA"</formula1>
    </dataValidation>
    <dataValidation type="list" allowBlank="1" showInputMessage="1" showErrorMessage="1" promptTitle="Access to the attic" prompt="Identify if there is currently any access to the attic." sqref="H20">
      <formula1>"Yes, No, NA"</formula1>
    </dataValidation>
    <dataValidation type="list" allowBlank="1" showInputMessage="1" showErrorMessage="1" promptTitle="Insulated attic hatch" prompt="Identify if the current attic hatch is insulated." sqref="H21">
      <formula1>"Yes, No, NA"</formula1>
    </dataValidation>
    <dataValidation type="list" allowBlank="1" showInputMessage="1" showErrorMessage="1" promptTitle="Operable knob and tube" prompt="Identify if there is currently operable knob and tube wiring in the attic. If yes, include the attic layout with the diagram of how the wiring is run." sqref="H22">
      <formula1>"Yes, No, NA"</formula1>
    </dataValidation>
    <dataValidation type="list" allowBlank="1" showInputMessage="1" showErrorMessage="1" promptTitle="Repairs for wiring" prompt="Identify if there is any existing wiring that requires repairs. Make note where the repairs are needed if necessary." sqref="H23">
      <formula1>"Yes, No, NA"</formula1>
    </dataValidation>
    <dataValidation type="list" allowBlank="1" showInputMessage="1" showErrorMessage="1" promptTitle="Ceiling sustainable" prompt="Select whether or not the ceiling can sustain the weight of the existing or retrofit installed insulation." sqref="H26">
      <formula1>"Yes, No, NA"</formula1>
    </dataValidation>
    <dataValidation type="list" allowBlank="1" showInputMessage="1" showErrorMessage="1" promptTitle="Roof leaks" prompt="Identify if there is any evidence of any current roof leaks, or any past roof leaks." sqref="H27">
      <formula1>"Yes, No, NA"</formula1>
    </dataValidation>
    <dataValidation allowBlank="1" showInputMessage="1" showErrorMessage="1" promptTitle="Roof leaks notes" prompt="Identify any notes regarding the roof leaks. Include relevant details." sqref="A29"/>
    <dataValidation type="list" allowBlank="1" showInputMessage="1" showErrorMessage="1" promptTitle="Attic ventilation" prompt="Identify if there is any existing attic ventilation. If ~50% of the venting is high and ~50% is low, the ventilation requirement is 1 sq ft of ventilation/300 sq ft of attic space. If the ventilation isn't split half and half, use 1/150 ratio." sqref="H30">
      <formula1>"Yes, No, NA"</formula1>
    </dataValidation>
    <dataValidation allowBlank="1" showInputMessage="1" showErrorMessage="1" promptTitle="Attic ventilation notes" prompt="Identify any notes regarding attic ventilation. Include relevant details." sqref="A32"/>
    <dataValidation type="list" allowBlank="1" showInputMessage="1" showErrorMessage="1" promptTitle="Exhaust ventilation termination" prompt="Identify if all the exhaust ventilation terminates outside. For ASHRAE compliance, all exhaust ventilation (bath fans, vent hoods, dryers, etc) must terminate outside. If termination isn't outside, that needs to be corrected in the scope of work." sqref="H33">
      <formula1>"Yes, No, NA"</formula1>
    </dataValidation>
    <dataValidation allowBlank="1" showInputMessage="1" showErrorMessage="1" promptTitle="Exhaust ventilation notes" prompt="Identify any notes regarding exhaust ventilation. Include relevant details." sqref="A35"/>
    <dataValidation allowBlank="1" showInputMessage="1" showErrorMessage="1" promptTitle="Additional comments" prompt="Identify any additional comments relevant to the attic inspection. Include relevant details." sqref="A37"/>
    <dataValidation type="list" allowBlank="1" showInputMessage="1" showErrorMessage="1" promptTitle="Attic Type" prompt="Select the wall type for the wall being evaluated. Use your professional judgment to determine." sqref="C5:C15">
      <formula1>"Unfloored, Floored, Cathedral/Flat"</formula1>
    </dataValidation>
    <dataValidation type="whole" allowBlank="1" showInputMessage="1" showErrorMessage="1" promptTitle="Joist Spacing" prompt="Input the spacing between the joists in the attic." sqref="D4:D15">
      <formula1>6</formula1>
      <formula2>36</formula2>
    </dataValidation>
    <dataValidation allowBlank="1" showInputMessage="1" showErrorMessage="1" promptTitle="Area" prompt="Input the square footage of the attic space being evaluated. Input the number in square feet." sqref="E4:E15"/>
    <dataValidation type="whole" allowBlank="1" showInputMessage="1" showErrorMessage="1" promptTitle="Depth of Existing Insulation" prompt="Enter the depth of the existing insulation in inches." sqref="F4:F15">
      <formula1>0</formula1>
      <formula2>36</formula2>
    </dataValidation>
    <dataValidation type="list" allowBlank="1" showInputMessage="1" showErrorMessage="1" promptTitle="Finished or Unfinished Space" prompt="Select if the attic space being evaluated is finished or unfinished." sqref="A4:A15">
      <formula1>"Finished, Unfinished"</formula1>
    </dataValidation>
    <dataValidation allowBlank="1" showInputMessage="1" showErrorMessage="1" promptTitle="Identifying number/code" prompt="Input the identifying number or code used for this attic space, for auditing purposes." sqref="B4:B15"/>
    <dataValidation type="list" allowBlank="1" showInputMessage="1" showErrorMessage="1" promptTitle="Attic Type" prompt="Select the attic type for the space being evaluated." sqref="C4">
      <formula1>"Unfloored, Floored, Cathedral/Flat"</formula1>
    </dataValidation>
    <dataValidation type="list" allowBlank="1" showInputMessage="1" showErrorMessage="1" promptTitle="Existing R value" prompt="Input the existing R value in the walls." sqref="Y30">
      <formula1>"Less than R6, R7-R10, R11-R15, R16-18, R19-21, R22-24, R25-R30, R30+"</formula1>
    </dataValidation>
    <dataValidation type="list" allowBlank="1" showInputMessage="1" showErrorMessage="1" promptTitle="Type of Wall" prompt="Select the material from the list the wall being evaluated  is covered with." sqref="W4:W28">
      <formula1>"Aluminum, Aesbestos, Brick, Concrete, Hardiback, Stucco, Wood, Vinyl, Other"</formula1>
    </dataValidation>
    <dataValidation type="decimal" allowBlank="1" showInputMessage="1" showErrorMessage="1" promptTitle="Wall Length" prompt="Enter the length of the wall being evaluated in feet." sqref="V4:V28">
      <formula1>0</formula1>
      <formula2>150</formula2>
    </dataValidation>
    <dataValidation type="decimal" allowBlank="1" showInputMessage="1" showErrorMessage="1" promptTitle="Wall Height" prompt="Enter the heighth of the wall being evaluated in feet." sqref="U4:U28">
      <formula1>0</formula1>
      <formula2>50</formula2>
    </dataValidation>
    <dataValidation type="list" allowBlank="1" showInputMessage="1" showErrorMessage="1" promptTitle="Wall Insulated" prompt="Select whether the wall being evaluated is currently insulated." sqref="S4:S28">
      <formula1>"Yes, No, NA"</formula1>
    </dataValidation>
    <dataValidation type="whole" allowBlank="1" showInputMessage="1" showErrorMessage="1" promptTitle="Identifying number" prompt="Input the identifying number used for this wall, for auditing purposes." sqref="O5:O28">
      <formula1>0</formula1>
      <formula2>99</formula2>
    </dataValidation>
    <dataValidation type="list" allowBlank="1" showInputMessage="1" showErrorMessage="1" promptTitle="Direction" prompt="Select the appropriate direction the wall being evaluated is facing." sqref="N4:N28">
      <formula1>"North, South, East, West"</formula1>
    </dataValidation>
    <dataValidation type="list" allowBlank="1" showInputMessage="1" showErrorMessage="1" promptTitle="Visible damage" prompt="Select whether or not there is impactful damage to the wall being evaluated." sqref="X4:X28">
      <formula1>"Yes, No"</formula1>
    </dataValidation>
    <dataValidation type="list" allowBlank="1" showInputMessage="1" showErrorMessage="1" promptTitle="Wall Type" prompt="Select the wall type for the wall being evaluated. Use your professional judgment to determine." sqref="Q4:Q28">
      <formula1>"Balloon Frame, Platform Frame, Masonry/Stone, Concrete Block, Other"</formula1>
    </dataValidation>
    <dataValidation type="list" allowBlank="1" showInputMessage="1" showErrorMessage="1" promptTitle="Stud Size" prompt="Select the stud size for the wall being evaluated." sqref="R4:R28">
      <formula1>"2x2, 2x4, 2x6, 2x8, Other"</formula1>
    </dataValidation>
    <dataValidation type="list" allowBlank="1" showInputMessage="1" showErrorMessage="1" promptTitle="Exposure" prompt="Select the appropriate exposure level for the wall being evaluated." sqref="P4:P28">
      <formula1>"Outside, Buffered, Attic, Other"</formula1>
    </dataValidation>
    <dataValidation type="list" allowBlank="1" showInputMessage="1" showErrorMessage="1" promptTitle="Existing Insulation Type" prompt="Select the existing insulation type currently in the walls." sqref="T5:T28">
      <formula1>"Aesbestos, Cellulose, Fiberglass, Rockwool, Other"</formula1>
    </dataValidation>
    <dataValidation allowBlank="1" showInputMessage="1" showErrorMessage="1" promptTitle="Additional Notes" prompt="Input any relevant notes regarding the wall being evaluated. If there is something about this wall that will require repair measures or added cost, this would be a good place to identify that." sqref="Y4:Y28"/>
    <dataValidation allowBlank="1" showInputMessage="1" showErrorMessage="1" promptTitle="Aesbestos siding notes" prompt="Identify any notes regarding aesbestos siding. Include relevant details." sqref="N35"/>
    <dataValidation type="list" allowBlank="1" showInputMessage="1" showErrorMessage="1" promptTitle="Aesbestos siding" prompt="Identify if there is any aesbestos siding existing." sqref="Y33">
      <formula1>"Yes, No, NA"</formula1>
    </dataValidation>
    <dataValidation type="list" allowBlank="1" showInputMessage="1" showErrorMessage="1" promptTitle="Wall sustainable" prompt="Select whether or not the walls can sustain the weight of retrofit installed insulation." sqref="Y32">
      <formula1>"Yes, No, NA"</formula1>
    </dataValidation>
    <dataValidation type="list" allowBlank="1" showInputMessage="1" showErrorMessage="1" promptTitle="Operable knob and tube" prompt="Identify if there is currently operable knob and tube wiring in the walls. If yes, include a diagram of how the wiring is run, if possible." sqref="Y31">
      <formula1>"Yes, No, NA"</formula1>
    </dataValidation>
    <dataValidation type="whole" allowBlank="1" showInputMessage="1" showErrorMessage="1" promptTitle="Identifying number/code" prompt="Input the identifying number or code used for this wall, for auditing purposes." sqref="O4">
      <formula1>0</formula1>
      <formula2>99</formula2>
    </dataValidation>
    <dataValidation allowBlank="1" showInputMessage="1" showErrorMessage="1" promptTitle="Identifying number/code" prompt="Input the identifying number or code used for this door, for auditing purposes." sqref="A41:A46"/>
    <dataValidation type="list" allowBlank="1" showInputMessage="1" showErrorMessage="1" promptTitle="Existing Insulation Type" prompt="Select the existing insulation type currently in the evaluated space._x000a__x000a_Common R Values per inch_x000a_Loose fill cellulose = 3.7, Dense pack cellulose = 3.2, Fiberglass batt =3.0, Loose fill fiberglass = 2.8, Rockwool = 3.0" sqref="G5:G15">
      <formula1>"Aesbestos, LF Cellulose, FBG batt, LF FBG, Rockwool, Other"</formula1>
    </dataValidation>
    <dataValidation type="list" allowBlank="1" showInputMessage="1" showErrorMessage="1" promptTitle="Existing Insulation Type" prompt="Select the existing insulation type currently in the evaluated space._x000a__x000a_Common R Values per inch_x000a_Loose fill cellulose = 3.7, Fiberglass batt =3.0, Loose fill fiberglass = 2.8, Rockwool = 3.0" sqref="G4">
      <formula1>"Aesbestos, LF Cellulose, FBG batt, LF FBG, Rockwool, Other"</formula1>
    </dataValidation>
    <dataValidation allowBlank="1" showInputMessage="1" showErrorMessage="1" promptTitle="Identifying number/code" prompt="Input the identifying number or code used for this foundation, for auditing purposes." sqref="A77 A91 A84"/>
    <dataValidation type="list" allowBlank="1" showInputMessage="1" showErrorMessage="1" promptTitle="Foundation Type" prompt="Select the type of foundation being evaluated." sqref="B77 B91 B84">
      <formula1>"Conditioned, Non Conditioned, Vented non conditioned, Unintentionally conditioned, Uninsulated slab, Insulated Slab, Exposed Floor, Other"</formula1>
    </dataValidation>
    <dataValidation type="decimal" allowBlank="1" showInputMessage="1" showErrorMessage="1" promptTitle="Perimeter" prompt="Enter the perimeter of the foundation, in linear feet." sqref="E77 E91 E84">
      <formula1>0</formula1>
      <formula2>500</formula2>
    </dataValidation>
    <dataValidation type="decimal" allowBlank="1" showInputMessage="1" showErrorMessage="1" promptTitle="Perimeter" prompt="Enter the perimeter of the floor sill, in linear feet." sqref="I80 I94 I87">
      <formula1>0</formula1>
      <formula2>500</formula2>
    </dataValidation>
    <dataValidation type="list" allowBlank="1" showInputMessage="1" showErrorMessage="1" promptTitle="Foundation insulated" prompt="Select if the foundation is currently insulated." sqref="F77 F91 F84">
      <formula1>"Yes, No"</formula1>
    </dataValidation>
    <dataValidation type="list" allowBlank="1" showInputMessage="1" showErrorMessage="1" promptTitle="Floor insulated" prompt="Select if the floor is currently insulated." sqref="B80 B94 B87">
      <formula1>"Yes, No, NA"</formula1>
    </dataValidation>
    <dataValidation allowBlank="1" showInputMessage="1" showErrorMessage="1" promptTitle="Additional Notes" prompt="Input any relevant notes regarding the foundation being evaluated. If there is something about this foundation that will require repair measures or added cost, identify that here." sqref="G77 G91 G84"/>
    <dataValidation allowBlank="1" showInputMessage="1" showErrorMessage="1" promptTitle="Additional Notes" prompt="Input any relevant notes regarding the foundation wall being evaluated. If there is something about this foundation wall that will require repair measures or added cost, identify that here." sqref="L77 L91 L84"/>
    <dataValidation allowBlank="1" showInputMessage="1" showErrorMessage="1" promptTitle="Additional Notes" prompt="Input any relevant notes regarding the floor being evaluated. If there is something about this floor that will require repair measures or added cost, identify that here." sqref="E80 E94 E87"/>
    <dataValidation type="decimal" allowBlank="1" showInputMessage="1" showErrorMessage="1" promptTitle="Foundation Wall Height" prompt="Enter the heighth of the foundation wall being evaluated in feet." sqref="H77 H91 H84">
      <formula1>0</formula1>
      <formula2>50</formula2>
    </dataValidation>
    <dataValidation type="decimal" allowBlank="1" showInputMessage="1" showErrorMessage="1" promptTitle="Foundation Wall Height Exposed" prompt="Enter the percent of the foundation wall that is exposed." sqref="I77 I91 I84">
      <formula1>0</formula1>
      <formula2>50</formula2>
    </dataValidation>
    <dataValidation type="whole" allowBlank="1" showInputMessage="1" showErrorMessage="1" promptTitle="Existing R Value" prompt="Based off the existing insulation and thickness, input the approximate R value for the foundation wall." sqref="K77 K91 K84">
      <formula1>0</formula1>
      <formula2>30</formula2>
    </dataValidation>
    <dataValidation type="list" allowBlank="1" showInputMessage="1" showErrorMessage="1" promptTitle="Existing Insulation Type" prompt="Select the existing insulation type currently in the evaluated space._x000a__x000a_Common R Values per inch_x000a_Dense pack cellulose = 3.2, Fiberglass batt =3.0, Loose fill fiberglass = 2.8, Rockwool = 3.0" sqref="C80 C94 C87">
      <formula1>"Aesbestos, FBG batt, Rockwool, Other"</formula1>
    </dataValidation>
    <dataValidation type="whole" allowBlank="1" showInputMessage="1" showErrorMessage="1" promptTitle="Existing R Value" prompt="Based off the existing insulation and thickness, input the approximate R value for the floor." sqref="D80 D94 D87">
      <formula1>0</formula1>
      <formula2>30</formula2>
    </dataValidation>
    <dataValidation type="whole" allowBlank="1" showInputMessage="1" showErrorMessage="1" promptTitle="Area Square Footage" prompt="Enter the total square footage of the floor area being evaluated." sqref="A80 A94 A87">
      <formula1>0</formula1>
      <formula2>5000</formula2>
    </dataValidation>
    <dataValidation type="list" allowBlank="1" showInputMessage="1" showErrorMessage="1" promptTitle="Skirted" prompt="Select whether or not the mobile home is adequately skirted." sqref="A98">
      <formula1>"Yes, No"</formula1>
    </dataValidation>
    <dataValidation type="list" allowBlank="1" showInputMessage="1" showErrorMessage="1" promptTitle="Floor Joist Direction" prompt="Select the direction the floor joists are running." sqref="B98">
      <formula1>"Length-wise, Width-wise"</formula1>
    </dataValidation>
    <dataValidation type="list" allowBlank="1" showInputMessage="1" showErrorMessage="1" promptTitle="Existing Insulation Location" prompt="Select the location of the insulation in the mobile home wing being evaluated." sqref="I98">
      <formula1>"Attached to floor, Between joist, Under joist, Draped below joist, Other, None"</formula1>
    </dataValidation>
    <dataValidation type="whole" allowBlank="1" showInputMessage="1" showErrorMessage="1" promptTitle="Thickness" prompt="Enter the average thickness of the existing insulation in the mobile home belly being evaluated." sqref="C101">
      <formula1>0</formula1>
      <formula2>24</formula2>
    </dataValidation>
    <dataValidation type="list" allowBlank="1" showInputMessage="1" showErrorMessage="1" promptTitle="Belly Configuration" prompt="Select the appropriate belly configuration." sqref="D101">
      <formula1>"Square, Rounded, Flat, Other, None"</formula1>
    </dataValidation>
    <dataValidation type="list" allowBlank="1" showInputMessage="1" showErrorMessage="1" promptTitle="Existing Insulation Location" prompt="Select the location of the insulation in the mobile home belly being evaluated." sqref="F101">
      <formula1>"Attached to floor, Between joist, Under joist, Draped below joist, Other, None"</formula1>
    </dataValidation>
    <dataValidation type="list" allowBlank="1" showInputMessage="1" showErrorMessage="1" promptTitle="Condition of the Belly" prompt="Select the appropriate condition of the belly." sqref="G101">
      <formula1>"Good, Average, Poor, None"</formula1>
    </dataValidation>
    <dataValidation type="whole" allowBlank="1" showInputMessage="1" showErrorMessage="1" promptTitle="Max Depth of Belly" prompt="Enter the max depth of the belly, in inches." sqref="I101">
      <formula1>0</formula1>
      <formula2>48</formula2>
    </dataValidation>
    <dataValidation allowBlank="1" showInputMessage="1" showErrorMessage="1" promptTitle="Additional Notes" prompt="Input any relevant notes regarding the mobile home wing being evaluated. If there is something about this space that will require repair measures or added cost, identify that here." sqref="K98"/>
    <dataValidation allowBlank="1" showInputMessage="1" showErrorMessage="1" promptTitle="Additional Notes" prompt="Input any relevant notes regarding the mobile home belly being evaluated. If there is something about this space that will require repair measures or added cost, identify that here." sqref="J101"/>
    <dataValidation type="list" allowBlank="1" showInputMessage="1" showErrorMessage="1" promptTitle="Door Type" prompt="Select the type of door being evaluated." sqref="B41:B46">
      <formula1>"Standard MH Door, Hollow Core, Solid Core, Insulated Steel, Single Pane SGD, DI SGD, Other"</formula1>
    </dataValidation>
    <dataValidation type="list" allowBlank="1" showInputMessage="1" showErrorMessage="1" promptTitle="Existing Insulation Type" prompt="Select the existing insulation type currently in the evaluated space._x000a__x000a_Common R Values per inch_x000a_Loose fill cellulose = 3.7, Dense pack cellulose = 3.2, Fiberglass batt =3.0, Loose fill fiberglass = 2.8, Rockwool = 3.0" sqref="D18">
      <formula1>"Loose Fill, Batt, Foam Core, Other"</formula1>
    </dataValidation>
    <dataValidation type="list" allowBlank="1" showInputMessage="1" showErrorMessage="1" promptTitle="Finished or Unfinished Space" prompt="Select the appropriate roof type for this mobile home." sqref="A18">
      <formula1>"Flat, Bowstring, Pitched, Other"</formula1>
    </dataValidation>
    <dataValidation type="list" allowBlank="1" showInputMessage="1" showErrorMessage="1" promptTitle="Roof Color/Shading" prompt="Select the appropriate color/shading for this mobile home." sqref="B18">
      <formula1>"White/Reflective/Shaded, Normal/Weathered"</formula1>
    </dataValidation>
    <dataValidation type="list" allowBlank="1" showInputMessage="1" showErrorMessage="1" promptTitle="Ceiling Joist Size" prompt="Select the appropriate size of the ceiling joists for this mobile home." sqref="C18">
      <formula1>"2x4, 2x6, 2x8"</formula1>
    </dataValidation>
    <dataValidation allowBlank="1" showInputMessage="1" showErrorMessage="1" promptTitle="Additional Notes" prompt="Input any relevant notes regarding the mobile home roof or ceiling being evaluated. If there is something about this spacel that will require repair measures or added cost, identify that here." sqref="I18"/>
    <dataValidation type="whole" allowBlank="1" showInputMessage="1" showErrorMessage="1" promptTitle="Cathedral Ceiling" prompt="Identify what percentage of the ceiling is vaulted/catherdral." sqref="G18">
      <formula1>0</formula1>
      <formula2>100</formula2>
    </dataValidation>
    <dataValidation allowBlank="1" showInputMessage="1" showErrorMessage="1" promptTitle="Additional Notes" prompt="Input any relevant notes regarding the attic space being evaluated. If there is something about this spacel that will require repair measures or added cost, identify that here. Take into account if it is reflective, shaded, weathered, etc." sqref="H4:H15"/>
    <dataValidation type="whole" allowBlank="1" showInputMessage="1" showErrorMessage="1" promptTitle="House Square Footage" prompt="Enter the house square footage." sqref="M21">
      <formula1>0</formula1>
      <formula2>5000</formula2>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topLeftCell="A61" workbookViewId="0"/>
  </sheetViews>
  <sheetFormatPr defaultRowHeight="12.75" x14ac:dyDescent="0.2"/>
  <cols>
    <col min="1" max="12" width="6.7109375" customWidth="1"/>
    <col min="13" max="13" width="7.7109375" customWidth="1"/>
    <col min="14" max="14" width="20.7109375" customWidth="1"/>
    <col min="15" max="15" width="4.7109375" customWidth="1"/>
    <col min="16" max="16" width="16.7109375" customWidth="1"/>
    <col min="17" max="17" width="4.7109375" customWidth="1"/>
    <col min="18" max="18" width="8.7109375" customWidth="1"/>
    <col min="19" max="19" width="9.7109375" customWidth="1"/>
    <col min="20" max="20" width="7.7109375" customWidth="1"/>
    <col min="21" max="21" width="10.7109375" customWidth="1"/>
  </cols>
  <sheetData>
    <row r="1" spans="1:23" x14ac:dyDescent="0.2">
      <c r="A1" s="1" t="s">
        <v>65</v>
      </c>
      <c r="B1" s="193"/>
      <c r="C1" s="193"/>
      <c r="D1" s="193"/>
      <c r="E1" s="193"/>
      <c r="F1" s="193"/>
      <c r="G1" s="48" t="s">
        <v>7</v>
      </c>
      <c r="H1" s="193"/>
      <c r="I1" s="193"/>
      <c r="J1" s="193"/>
      <c r="K1" s="193"/>
      <c r="L1" s="193"/>
      <c r="M1" s="193"/>
      <c r="N1" s="464" t="s">
        <v>568</v>
      </c>
      <c r="O1" s="312"/>
      <c r="P1" s="312"/>
      <c r="Q1" s="312"/>
      <c r="R1" s="312"/>
      <c r="S1" s="312"/>
      <c r="T1" s="312"/>
      <c r="U1" s="366"/>
    </row>
    <row r="2" spans="1:23" ht="15.75" x14ac:dyDescent="0.25">
      <c r="A2" s="47"/>
      <c r="B2" s="194"/>
      <c r="C2" s="194"/>
      <c r="D2" s="194"/>
      <c r="E2" s="194"/>
      <c r="F2" s="194"/>
      <c r="G2" s="195" t="s">
        <v>722</v>
      </c>
      <c r="H2" s="194"/>
      <c r="I2" s="194"/>
      <c r="J2" s="194"/>
      <c r="K2" s="194"/>
      <c r="L2" s="194"/>
      <c r="M2" s="194"/>
      <c r="N2" s="460" t="s">
        <v>548</v>
      </c>
      <c r="O2" s="450"/>
      <c r="P2" s="460" t="s">
        <v>551</v>
      </c>
      <c r="Q2" s="450"/>
      <c r="R2" s="462" t="s">
        <v>354</v>
      </c>
      <c r="S2" s="462" t="s">
        <v>150</v>
      </c>
      <c r="T2" s="462" t="s">
        <v>377</v>
      </c>
      <c r="U2" s="463" t="s">
        <v>564</v>
      </c>
    </row>
    <row r="3" spans="1:23" x14ac:dyDescent="0.2">
      <c r="A3" s="47"/>
      <c r="B3" s="47"/>
      <c r="C3" s="47"/>
      <c r="D3" s="47"/>
      <c r="E3" s="47"/>
      <c r="F3" s="47"/>
      <c r="G3" s="47"/>
      <c r="H3" s="47"/>
      <c r="I3" s="47"/>
      <c r="J3" s="47"/>
      <c r="K3" s="47"/>
      <c r="L3" s="47"/>
      <c r="M3" s="47"/>
      <c r="N3" s="460" t="s">
        <v>549</v>
      </c>
      <c r="O3" s="450"/>
      <c r="P3" s="460" t="s">
        <v>552</v>
      </c>
      <c r="Q3" s="450"/>
      <c r="R3" s="451" t="s">
        <v>560</v>
      </c>
      <c r="S3" s="452" t="s">
        <v>369</v>
      </c>
      <c r="T3" s="453"/>
      <c r="U3" s="454"/>
    </row>
    <row r="4" spans="1:23" x14ac:dyDescent="0.2">
      <c r="A4" s="196" t="s">
        <v>185</v>
      </c>
      <c r="B4" s="197"/>
      <c r="C4" s="949">
        <f>'Contact Info'!B7</f>
        <v>0</v>
      </c>
      <c r="D4" s="950"/>
      <c r="E4" s="950"/>
      <c r="F4" s="950"/>
      <c r="G4" s="950"/>
      <c r="H4" s="950"/>
      <c r="I4" s="47"/>
      <c r="J4" s="47"/>
      <c r="K4" s="196" t="s">
        <v>27</v>
      </c>
      <c r="L4" s="439">
        <f>'Contact Info'!B6</f>
        <v>0</v>
      </c>
      <c r="M4" s="951"/>
      <c r="N4" s="460" t="s">
        <v>550</v>
      </c>
      <c r="O4" s="450"/>
      <c r="P4" s="460" t="s">
        <v>553</v>
      </c>
      <c r="Q4" s="450"/>
      <c r="R4" s="451" t="s">
        <v>561</v>
      </c>
      <c r="S4" s="452" t="s">
        <v>369</v>
      </c>
      <c r="T4" s="453"/>
      <c r="U4" s="454"/>
    </row>
    <row r="5" spans="1:23" x14ac:dyDescent="0.2">
      <c r="A5" s="47"/>
      <c r="B5" s="47"/>
      <c r="C5" s="47"/>
      <c r="D5" s="47"/>
      <c r="E5" s="47"/>
      <c r="F5" s="47"/>
      <c r="G5" s="47"/>
      <c r="H5" s="47"/>
      <c r="I5" s="47"/>
      <c r="J5" s="47"/>
      <c r="K5" s="47"/>
      <c r="L5" s="47"/>
      <c r="M5" s="47"/>
      <c r="N5" s="460" t="s">
        <v>556</v>
      </c>
      <c r="O5" s="450"/>
      <c r="P5" s="460" t="s">
        <v>554</v>
      </c>
      <c r="Q5" s="450"/>
      <c r="R5" s="451" t="s">
        <v>562</v>
      </c>
      <c r="S5" s="452" t="s">
        <v>370</v>
      </c>
      <c r="T5" s="453"/>
      <c r="U5" s="454"/>
    </row>
    <row r="6" spans="1:23" x14ac:dyDescent="0.2">
      <c r="A6" s="198" t="s">
        <v>186</v>
      </c>
      <c r="B6" s="44"/>
      <c r="C6" s="438">
        <f>'Structural Info'!M21</f>
        <v>0</v>
      </c>
      <c r="D6" s="200"/>
      <c r="E6" s="196" t="s">
        <v>188</v>
      </c>
      <c r="F6" s="193"/>
      <c r="G6" s="47"/>
      <c r="H6" s="781">
        <f>'Structural Info'!M28</f>
        <v>0</v>
      </c>
      <c r="I6" s="196" t="s">
        <v>189</v>
      </c>
      <c r="J6" s="193"/>
      <c r="K6" s="201">
        <f>C6*H6</f>
        <v>0</v>
      </c>
      <c r="L6" s="952" t="s">
        <v>526</v>
      </c>
      <c r="M6" s="939" t="str">
        <f>IF(E9&lt;2000,("9"),IF(E9&lt;3000,("10"),IF(E9&lt;4000,("11"),IF(E9&lt;5000, ("12"), "13"))))</f>
        <v>9</v>
      </c>
      <c r="N6" s="460" t="s">
        <v>557</v>
      </c>
      <c r="O6" s="450"/>
      <c r="P6" s="460" t="s">
        <v>555</v>
      </c>
      <c r="Q6" s="450"/>
      <c r="R6" s="451" t="s">
        <v>563</v>
      </c>
      <c r="S6" s="452" t="s">
        <v>370</v>
      </c>
      <c r="T6" s="453"/>
      <c r="U6" s="454"/>
    </row>
    <row r="7" spans="1:23" x14ac:dyDescent="0.2">
      <c r="A7" s="202"/>
      <c r="B7" s="202"/>
      <c r="C7" s="202"/>
      <c r="D7" s="202"/>
      <c r="E7" s="202"/>
      <c r="F7" s="202"/>
      <c r="G7" s="203" t="s">
        <v>62</v>
      </c>
      <c r="H7" s="202"/>
      <c r="I7" s="202"/>
      <c r="J7" s="202"/>
      <c r="K7" s="202"/>
      <c r="L7" s="202"/>
      <c r="M7" s="202"/>
      <c r="N7" s="461" t="s">
        <v>558</v>
      </c>
      <c r="O7" s="455"/>
      <c r="P7" s="461" t="s">
        <v>559</v>
      </c>
      <c r="Q7" s="455"/>
      <c r="R7" s="455" t="s">
        <v>161</v>
      </c>
      <c r="S7" s="456" t="s">
        <v>370</v>
      </c>
      <c r="T7" s="457"/>
      <c r="U7" s="458"/>
      <c r="V7">
        <f>((0.35*K6)/60)*18.5</f>
        <v>0</v>
      </c>
      <c r="W7" t="s">
        <v>524</v>
      </c>
    </row>
    <row r="8" spans="1:23" x14ac:dyDescent="0.2">
      <c r="A8" s="782" t="s">
        <v>700</v>
      </c>
      <c r="B8" s="783">
        <f>(M6*K6)/60</f>
        <v>0</v>
      </c>
      <c r="C8" s="782"/>
      <c r="D8" s="782" t="s">
        <v>525</v>
      </c>
      <c r="E8" s="784">
        <f>(J8+H8)/2</f>
        <v>0</v>
      </c>
      <c r="F8" s="782"/>
      <c r="G8" s="782" t="s">
        <v>701</v>
      </c>
      <c r="H8" s="782">
        <f>IF(E9&lt;1500,(E9*0.9), IF(E9&lt;2500,(E9*0.75),IF(E9&lt;4000,(E9*0.7),IF(E9&lt;5000,(E9*0.6),(E9*0.5)))))</f>
        <v>0</v>
      </c>
      <c r="I8" s="782" t="s">
        <v>524</v>
      </c>
      <c r="J8" s="784">
        <f>(0.35*18.5*K6)/60</f>
        <v>0</v>
      </c>
      <c r="K8" s="785"/>
      <c r="L8" s="785"/>
      <c r="M8" s="940" t="s">
        <v>24</v>
      </c>
      <c r="N8" s="387" t="s">
        <v>50</v>
      </c>
      <c r="O8" s="344"/>
      <c r="P8" s="344"/>
      <c r="Q8" s="344"/>
      <c r="R8" s="344"/>
      <c r="S8" s="344"/>
      <c r="T8" s="344"/>
      <c r="U8" s="345"/>
      <c r="V8" t="str">
        <f>IF(E9&gt;0,IF(E9&lt;V7,"VENT",IF(E9&lt;800,"NONE",IF(E9&lt;1600,"O.A.S",IF(E9&lt;2751,(E9*0.75),IF(E9&lt;4251,(E9*0.7),IF(E9&lt;5501,(E9*0.6),IF(E9&lt;7501,(E9*0.55),(E9*0.5)))))))),"")</f>
        <v/>
      </c>
      <c r="W8" t="s">
        <v>525</v>
      </c>
    </row>
    <row r="9" spans="1:23" x14ac:dyDescent="0.2">
      <c r="A9" s="196" t="s">
        <v>527</v>
      </c>
      <c r="B9" s="193"/>
      <c r="C9" s="193"/>
      <c r="D9" s="193"/>
      <c r="E9" s="204"/>
      <c r="F9" s="205" t="s">
        <v>187</v>
      </c>
      <c r="G9" s="48" t="s">
        <v>0</v>
      </c>
      <c r="H9" s="199"/>
      <c r="I9" s="47" t="s">
        <v>1</v>
      </c>
      <c r="J9" s="193" t="s">
        <v>8</v>
      </c>
      <c r="K9" s="193"/>
      <c r="L9" s="206"/>
      <c r="M9" s="216">
        <f>MIN(B8:E8)</f>
        <v>0</v>
      </c>
      <c r="N9" s="459"/>
      <c r="O9" s="312"/>
      <c r="P9" s="312"/>
      <c r="Q9" s="312"/>
      <c r="R9" s="312"/>
      <c r="S9" s="312"/>
      <c r="T9" s="312"/>
      <c r="U9" s="366"/>
      <c r="V9" s="310" t="e">
        <f>(V7+V8)/2</f>
        <v>#VALUE!</v>
      </c>
      <c r="W9" s="310" t="s">
        <v>541</v>
      </c>
    </row>
    <row r="10" spans="1:23" x14ac:dyDescent="0.2">
      <c r="A10" s="47"/>
      <c r="B10" s="47"/>
      <c r="C10" s="47"/>
      <c r="D10" s="785"/>
      <c r="E10" s="941"/>
      <c r="F10" s="785"/>
      <c r="G10" s="785"/>
      <c r="H10" s="785"/>
      <c r="I10" s="785"/>
      <c r="J10" s="941"/>
      <c r="K10" s="20"/>
      <c r="L10" s="942"/>
      <c r="M10" s="943"/>
      <c r="N10" s="464" t="s">
        <v>569</v>
      </c>
      <c r="O10" s="312"/>
      <c r="P10" s="312"/>
      <c r="Q10" s="312"/>
      <c r="R10" s="312"/>
      <c r="S10" s="312"/>
      <c r="T10" s="312"/>
      <c r="U10" s="366"/>
    </row>
    <row r="11" spans="1:23" x14ac:dyDescent="0.2">
      <c r="A11" s="196" t="s">
        <v>528</v>
      </c>
      <c r="B11" s="193"/>
      <c r="C11" s="193"/>
      <c r="D11" s="193"/>
      <c r="E11" s="204"/>
      <c r="F11" s="205" t="s">
        <v>187</v>
      </c>
      <c r="G11" s="48" t="s">
        <v>0</v>
      </c>
      <c r="H11" s="199"/>
      <c r="I11" s="47" t="s">
        <v>1</v>
      </c>
      <c r="J11" s="193" t="s">
        <v>2</v>
      </c>
      <c r="K11" s="193"/>
      <c r="L11" s="206"/>
      <c r="M11" s="216" t="b">
        <f>IF(E11&gt;0, (C6*0.12))</f>
        <v>0</v>
      </c>
      <c r="N11" s="460" t="s">
        <v>548</v>
      </c>
      <c r="O11" s="450"/>
      <c r="P11" s="460" t="s">
        <v>551</v>
      </c>
      <c r="Q11" s="450"/>
      <c r="R11" s="462" t="s">
        <v>354</v>
      </c>
      <c r="S11" s="462" t="s">
        <v>150</v>
      </c>
      <c r="T11" s="462" t="s">
        <v>377</v>
      </c>
      <c r="U11" s="463" t="s">
        <v>564</v>
      </c>
    </row>
    <row r="12" spans="1:23" x14ac:dyDescent="0.2">
      <c r="A12" s="47"/>
      <c r="B12" s="47"/>
      <c r="C12" s="47"/>
      <c r="D12" s="47"/>
      <c r="E12" s="207"/>
      <c r="F12" s="48"/>
      <c r="G12" s="47"/>
      <c r="H12" s="207"/>
      <c r="I12" s="47"/>
      <c r="J12" s="47"/>
      <c r="K12" s="47"/>
      <c r="L12" s="48"/>
      <c r="M12" s="429"/>
      <c r="N12" s="460" t="s">
        <v>549</v>
      </c>
      <c r="O12" s="450"/>
      <c r="P12" s="460" t="s">
        <v>552</v>
      </c>
      <c r="Q12" s="450"/>
      <c r="R12" s="451" t="s">
        <v>560</v>
      </c>
      <c r="S12" s="452" t="s">
        <v>369</v>
      </c>
      <c r="T12" s="453"/>
      <c r="U12" s="454"/>
      <c r="V12" s="449"/>
    </row>
    <row r="13" spans="1:23" x14ac:dyDescent="0.2">
      <c r="A13" s="196" t="s">
        <v>529</v>
      </c>
      <c r="B13" s="193"/>
      <c r="C13" s="193"/>
      <c r="D13" s="193"/>
      <c r="E13" s="204"/>
      <c r="F13" s="205" t="s">
        <v>187</v>
      </c>
      <c r="G13" s="48" t="s">
        <v>0</v>
      </c>
      <c r="H13" s="199"/>
      <c r="I13" s="47" t="s">
        <v>1</v>
      </c>
      <c r="J13" s="193" t="s">
        <v>2</v>
      </c>
      <c r="K13" s="193"/>
      <c r="L13" s="206"/>
      <c r="M13" s="216" t="b">
        <f>IF(E13&gt;0, (C6*0.08))</f>
        <v>0</v>
      </c>
      <c r="N13" s="460" t="s">
        <v>550</v>
      </c>
      <c r="O13" s="450"/>
      <c r="P13" s="460" t="s">
        <v>553</v>
      </c>
      <c r="Q13" s="450"/>
      <c r="R13" s="451" t="s">
        <v>561</v>
      </c>
      <c r="S13" s="452" t="s">
        <v>369</v>
      </c>
      <c r="T13" s="453"/>
      <c r="U13" s="454"/>
      <c r="V13" s="239"/>
    </row>
    <row r="14" spans="1:23" x14ac:dyDescent="0.2">
      <c r="A14" s="47"/>
      <c r="B14" s="47"/>
      <c r="C14" s="47"/>
      <c r="D14" s="47"/>
      <c r="E14" s="47"/>
      <c r="F14" s="47"/>
      <c r="G14" s="47"/>
      <c r="H14" s="47"/>
      <c r="I14" s="47"/>
      <c r="J14" s="47"/>
      <c r="K14" s="47"/>
      <c r="L14" s="47"/>
      <c r="M14" s="47"/>
      <c r="N14" s="460" t="s">
        <v>556</v>
      </c>
      <c r="O14" s="450"/>
      <c r="P14" s="460" t="s">
        <v>554</v>
      </c>
      <c r="Q14" s="450"/>
      <c r="R14" s="451" t="s">
        <v>562</v>
      </c>
      <c r="S14" s="452" t="s">
        <v>370</v>
      </c>
      <c r="T14" s="453"/>
      <c r="U14" s="454"/>
      <c r="V14" s="239"/>
    </row>
    <row r="15" spans="1:23" x14ac:dyDescent="0.2">
      <c r="A15" s="196" t="s">
        <v>530</v>
      </c>
      <c r="B15" s="193"/>
      <c r="C15" s="193"/>
      <c r="D15" s="193"/>
      <c r="E15" s="193"/>
      <c r="F15" s="193"/>
      <c r="G15" s="208" t="s">
        <v>3</v>
      </c>
      <c r="H15" s="293"/>
      <c r="I15" s="209"/>
      <c r="J15" s="208" t="s">
        <v>4</v>
      </c>
      <c r="K15" s="293"/>
      <c r="L15" s="209"/>
      <c r="M15" s="210"/>
      <c r="N15" s="460" t="s">
        <v>557</v>
      </c>
      <c r="O15" s="450"/>
      <c r="P15" s="460" t="s">
        <v>555</v>
      </c>
      <c r="Q15" s="450"/>
      <c r="R15" s="451" t="s">
        <v>563</v>
      </c>
      <c r="S15" s="452" t="s">
        <v>370</v>
      </c>
      <c r="T15" s="453"/>
      <c r="U15" s="454"/>
      <c r="V15" s="239"/>
    </row>
    <row r="16" spans="1:23" x14ac:dyDescent="0.2">
      <c r="A16" s="944" t="s">
        <v>25</v>
      </c>
      <c r="B16" s="211"/>
      <c r="C16" s="211"/>
      <c r="D16" s="211"/>
      <c r="E16" s="211"/>
      <c r="F16" s="211"/>
      <c r="G16" s="211"/>
      <c r="H16" s="211"/>
      <c r="I16" s="211"/>
      <c r="J16" s="211"/>
      <c r="K16" s="211"/>
      <c r="L16" s="211"/>
      <c r="M16" s="211"/>
      <c r="N16" s="461" t="s">
        <v>558</v>
      </c>
      <c r="O16" s="455"/>
      <c r="P16" s="461" t="s">
        <v>559</v>
      </c>
      <c r="Q16" s="455"/>
      <c r="R16" s="455" t="s">
        <v>161</v>
      </c>
      <c r="S16" s="456" t="s">
        <v>370</v>
      </c>
      <c r="T16" s="457"/>
      <c r="U16" s="458"/>
      <c r="V16" s="239"/>
    </row>
    <row r="17" spans="1:22" x14ac:dyDescent="0.2">
      <c r="A17" s="212"/>
      <c r="B17" s="212"/>
      <c r="C17" s="212"/>
      <c r="D17" s="212"/>
      <c r="E17" s="212"/>
      <c r="F17" s="212"/>
      <c r="G17" s="212"/>
      <c r="H17" s="212"/>
      <c r="I17" s="212"/>
      <c r="J17" s="212"/>
      <c r="K17" s="212"/>
      <c r="L17" s="212"/>
      <c r="M17" s="212"/>
      <c r="N17" s="387" t="s">
        <v>50</v>
      </c>
      <c r="O17" s="344"/>
      <c r="P17" s="344"/>
      <c r="Q17" s="344"/>
      <c r="R17" s="344"/>
      <c r="S17" s="344"/>
      <c r="T17" s="344"/>
      <c r="U17" s="345"/>
      <c r="V17" s="239"/>
    </row>
    <row r="18" spans="1:22" x14ac:dyDescent="0.2">
      <c r="A18" s="198" t="s">
        <v>531</v>
      </c>
      <c r="B18" s="211"/>
      <c r="C18" s="211"/>
      <c r="D18" s="211"/>
      <c r="E18" s="211"/>
      <c r="F18" s="211"/>
      <c r="G18" s="211"/>
      <c r="H18" s="211"/>
      <c r="I18" s="211"/>
      <c r="J18" s="945" t="s">
        <v>532</v>
      </c>
      <c r="K18" s="211"/>
      <c r="L18" s="211"/>
      <c r="M18" s="213"/>
      <c r="N18" s="459"/>
      <c r="O18" s="312"/>
      <c r="P18" s="312"/>
      <c r="Q18" s="312"/>
      <c r="R18" s="312"/>
      <c r="S18" s="312"/>
      <c r="T18" s="312"/>
      <c r="U18" s="366"/>
    </row>
    <row r="19" spans="1:22" ht="25.5" x14ac:dyDescent="0.2">
      <c r="A19" s="14" t="s">
        <v>26</v>
      </c>
      <c r="B19" s="14" t="s">
        <v>9</v>
      </c>
      <c r="C19" s="14" t="s">
        <v>10</v>
      </c>
      <c r="D19" s="14" t="s">
        <v>11</v>
      </c>
      <c r="E19" s="14" t="s">
        <v>12</v>
      </c>
      <c r="F19" s="14" t="s">
        <v>13</v>
      </c>
      <c r="G19" s="14" t="s">
        <v>14</v>
      </c>
      <c r="H19" s="14" t="s">
        <v>15</v>
      </c>
      <c r="I19" s="47"/>
      <c r="J19" s="214"/>
      <c r="K19" s="215" t="s">
        <v>29</v>
      </c>
      <c r="L19" s="215" t="s">
        <v>193</v>
      </c>
      <c r="M19" s="465" t="s">
        <v>190</v>
      </c>
      <c r="N19" s="464" t="s">
        <v>570</v>
      </c>
      <c r="O19" s="312"/>
      <c r="P19" s="312"/>
      <c r="Q19" s="312"/>
      <c r="R19" s="312"/>
      <c r="S19" s="312"/>
      <c r="T19" s="312"/>
      <c r="U19" s="366"/>
    </row>
    <row r="20" spans="1:22" x14ac:dyDescent="0.2">
      <c r="A20" s="946"/>
      <c r="B20" s="946"/>
      <c r="C20" s="946"/>
      <c r="D20" s="946"/>
      <c r="E20" s="946"/>
      <c r="F20" s="946"/>
      <c r="G20" s="946"/>
      <c r="H20" s="946"/>
      <c r="I20" s="47"/>
      <c r="J20" s="14" t="s">
        <v>191</v>
      </c>
      <c r="K20" s="947"/>
      <c r="L20" s="948"/>
      <c r="M20" s="948"/>
      <c r="N20" s="460" t="s">
        <v>548</v>
      </c>
      <c r="O20" s="450"/>
      <c r="P20" s="460" t="s">
        <v>551</v>
      </c>
      <c r="Q20" s="450"/>
      <c r="R20" s="462" t="s">
        <v>354</v>
      </c>
      <c r="S20" s="462" t="s">
        <v>150</v>
      </c>
      <c r="T20" s="462" t="s">
        <v>377</v>
      </c>
      <c r="U20" s="463" t="s">
        <v>564</v>
      </c>
    </row>
    <row r="21" spans="1:22" x14ac:dyDescent="0.2">
      <c r="A21" s="14" t="s">
        <v>16</v>
      </c>
      <c r="B21" s="14" t="s">
        <v>21</v>
      </c>
      <c r="C21" s="14" t="s">
        <v>22</v>
      </c>
      <c r="D21" s="14" t="s">
        <v>23</v>
      </c>
      <c r="E21" s="14" t="s">
        <v>192</v>
      </c>
      <c r="F21" s="14" t="s">
        <v>194</v>
      </c>
      <c r="G21" s="14" t="s">
        <v>195</v>
      </c>
      <c r="H21" s="19" t="s">
        <v>17</v>
      </c>
      <c r="I21" s="47"/>
      <c r="J21" s="14" t="s">
        <v>18</v>
      </c>
      <c r="K21" s="947"/>
      <c r="L21" s="948"/>
      <c r="M21" s="948"/>
      <c r="N21" s="460" t="s">
        <v>549</v>
      </c>
      <c r="O21" s="450"/>
      <c r="P21" s="460" t="s">
        <v>552</v>
      </c>
      <c r="Q21" s="450"/>
      <c r="R21" s="451" t="s">
        <v>560</v>
      </c>
      <c r="S21" s="452" t="s">
        <v>369</v>
      </c>
      <c r="T21" s="453"/>
      <c r="U21" s="454"/>
    </row>
    <row r="22" spans="1:22" x14ac:dyDescent="0.2">
      <c r="A22" s="946"/>
      <c r="B22" s="946"/>
      <c r="C22" s="946"/>
      <c r="D22" s="946"/>
      <c r="E22" s="946"/>
      <c r="F22" s="946"/>
      <c r="G22" s="946"/>
      <c r="H22" s="216">
        <f>SUM(A20:H20)+SUM(A22:G22)</f>
        <v>0</v>
      </c>
      <c r="I22" s="47"/>
      <c r="J22" s="217" t="s">
        <v>19</v>
      </c>
      <c r="K22" s="947"/>
      <c r="L22" s="948"/>
      <c r="M22" s="948"/>
      <c r="N22" s="460" t="s">
        <v>550</v>
      </c>
      <c r="O22" s="450"/>
      <c r="P22" s="460" t="s">
        <v>553</v>
      </c>
      <c r="Q22" s="450"/>
      <c r="R22" s="451" t="s">
        <v>561</v>
      </c>
      <c r="S22" s="452" t="s">
        <v>369</v>
      </c>
      <c r="T22" s="453"/>
      <c r="U22" s="454"/>
    </row>
    <row r="23" spans="1:22" x14ac:dyDescent="0.2">
      <c r="A23" s="47"/>
      <c r="B23" s="47"/>
      <c r="C23" s="47"/>
      <c r="D23" s="47"/>
      <c r="E23" s="47"/>
      <c r="F23" s="47"/>
      <c r="G23" s="47"/>
      <c r="H23" s="34"/>
      <c r="I23" s="47"/>
      <c r="J23" s="217" t="s">
        <v>20</v>
      </c>
      <c r="K23" s="947"/>
      <c r="L23" s="948"/>
      <c r="M23" s="948"/>
      <c r="N23" s="460" t="s">
        <v>556</v>
      </c>
      <c r="O23" s="450"/>
      <c r="P23" s="460" t="s">
        <v>554</v>
      </c>
      <c r="Q23" s="450"/>
      <c r="R23" s="451" t="s">
        <v>562</v>
      </c>
      <c r="S23" s="452" t="s">
        <v>370</v>
      </c>
      <c r="T23" s="453"/>
      <c r="U23" s="454"/>
    </row>
    <row r="24" spans="1:22" x14ac:dyDescent="0.2">
      <c r="A24" s="47"/>
      <c r="B24" s="47"/>
      <c r="C24" s="47"/>
      <c r="D24" s="47"/>
      <c r="E24" s="47"/>
      <c r="F24" s="47"/>
      <c r="G24" s="47"/>
      <c r="H24" s="34"/>
      <c r="I24" s="47"/>
      <c r="J24" s="218" t="s">
        <v>197</v>
      </c>
      <c r="K24" s="219"/>
      <c r="L24" s="947"/>
      <c r="M24" s="214"/>
      <c r="N24" s="460" t="s">
        <v>557</v>
      </c>
      <c r="O24" s="450"/>
      <c r="P24" s="460" t="s">
        <v>555</v>
      </c>
      <c r="Q24" s="450"/>
      <c r="R24" s="451" t="s">
        <v>563</v>
      </c>
      <c r="S24" s="452" t="s">
        <v>370</v>
      </c>
      <c r="T24" s="453"/>
      <c r="U24" s="454"/>
    </row>
    <row r="25" spans="1:22" x14ac:dyDescent="0.2">
      <c r="A25" s="47"/>
      <c r="B25" s="47"/>
      <c r="C25" s="47"/>
      <c r="D25" s="47"/>
      <c r="E25" s="47"/>
      <c r="F25" s="47"/>
      <c r="G25" s="47"/>
      <c r="H25" s="34"/>
      <c r="I25" s="47"/>
      <c r="J25" s="220" t="s">
        <v>198</v>
      </c>
      <c r="K25" s="221"/>
      <c r="L25" s="947"/>
      <c r="M25" s="214"/>
      <c r="N25" s="461" t="s">
        <v>558</v>
      </c>
      <c r="O25" s="455"/>
      <c r="P25" s="461" t="s">
        <v>559</v>
      </c>
      <c r="Q25" s="455"/>
      <c r="R25" s="455" t="s">
        <v>161</v>
      </c>
      <c r="S25" s="456" t="s">
        <v>370</v>
      </c>
      <c r="T25" s="457"/>
      <c r="U25" s="458"/>
    </row>
    <row r="26" spans="1:22" x14ac:dyDescent="0.2">
      <c r="A26" s="202"/>
      <c r="B26" s="202"/>
      <c r="C26" s="202"/>
      <c r="D26" s="202"/>
      <c r="E26" s="202"/>
      <c r="F26" s="202"/>
      <c r="G26" s="203" t="s">
        <v>63</v>
      </c>
      <c r="H26" s="202"/>
      <c r="I26" s="202"/>
      <c r="J26" s="202"/>
      <c r="K26" s="202"/>
      <c r="L26" s="202"/>
      <c r="M26" s="202"/>
      <c r="N26" s="387" t="s">
        <v>50</v>
      </c>
      <c r="O26" s="344"/>
      <c r="P26" s="344"/>
      <c r="Q26" s="344"/>
      <c r="R26" s="344"/>
      <c r="S26" s="344"/>
      <c r="T26" s="344"/>
      <c r="U26" s="345"/>
    </row>
    <row r="27" spans="1:22" ht="25.5" customHeight="1" x14ac:dyDescent="0.2">
      <c r="A27" s="47"/>
      <c r="B27" s="47"/>
      <c r="C27" s="47"/>
      <c r="D27" s="47"/>
      <c r="E27" s="47"/>
      <c r="F27" s="47"/>
      <c r="G27" s="47"/>
      <c r="H27" s="47"/>
      <c r="I27" s="47"/>
      <c r="J27" s="47"/>
      <c r="K27" s="47"/>
      <c r="L27" s="48"/>
      <c r="M27" s="430" t="s">
        <v>723</v>
      </c>
      <c r="N27" s="459"/>
      <c r="O27" s="312"/>
      <c r="P27" s="312"/>
      <c r="Q27" s="312"/>
      <c r="R27" s="312"/>
      <c r="S27" s="312"/>
      <c r="T27" s="312"/>
      <c r="U27" s="366"/>
    </row>
    <row r="28" spans="1:22" x14ac:dyDescent="0.2">
      <c r="A28" s="196" t="s">
        <v>533</v>
      </c>
      <c r="B28" s="193"/>
      <c r="C28" s="193"/>
      <c r="D28" s="193"/>
      <c r="E28" s="204"/>
      <c r="F28" s="205" t="s">
        <v>187</v>
      </c>
      <c r="G28" s="48" t="s">
        <v>0</v>
      </c>
      <c r="H28" s="199"/>
      <c r="I28" s="47" t="s">
        <v>1</v>
      </c>
      <c r="J28" s="193" t="s">
        <v>8</v>
      </c>
      <c r="K28" s="193"/>
      <c r="L28" s="206"/>
      <c r="M28" s="222" t="str">
        <f>IFERROR((E9-E28)/E9," ")</f>
        <v xml:space="preserve"> </v>
      </c>
      <c r="N28" s="464" t="s">
        <v>571</v>
      </c>
      <c r="O28" s="312"/>
      <c r="P28" s="312"/>
      <c r="Q28" s="312"/>
      <c r="R28" s="312"/>
      <c r="S28" s="312"/>
      <c r="T28" s="312"/>
      <c r="U28" s="366"/>
    </row>
    <row r="29" spans="1:22" x14ac:dyDescent="0.2">
      <c r="A29" s="47"/>
      <c r="B29" s="47"/>
      <c r="C29" s="47"/>
      <c r="D29" s="47"/>
      <c r="E29" s="207"/>
      <c r="F29" s="48"/>
      <c r="G29" s="47"/>
      <c r="H29" s="207"/>
      <c r="I29" s="47"/>
      <c r="J29" s="47"/>
      <c r="K29" s="47"/>
      <c r="L29" s="48"/>
      <c r="M29" s="223"/>
      <c r="N29" s="460" t="s">
        <v>548</v>
      </c>
      <c r="O29" s="450"/>
      <c r="P29" s="460" t="s">
        <v>551</v>
      </c>
      <c r="Q29" s="450"/>
      <c r="R29" s="462" t="s">
        <v>354</v>
      </c>
      <c r="S29" s="462" t="s">
        <v>150</v>
      </c>
      <c r="T29" s="462" t="s">
        <v>377</v>
      </c>
      <c r="U29" s="463" t="s">
        <v>564</v>
      </c>
    </row>
    <row r="30" spans="1:22" x14ac:dyDescent="0.2">
      <c r="A30" s="196" t="s">
        <v>534</v>
      </c>
      <c r="B30" s="193"/>
      <c r="C30" s="193"/>
      <c r="D30" s="193"/>
      <c r="E30" s="204"/>
      <c r="F30" s="205" t="s">
        <v>187</v>
      </c>
      <c r="G30" s="48" t="s">
        <v>0</v>
      </c>
      <c r="H30" s="199"/>
      <c r="I30" s="47" t="s">
        <v>1</v>
      </c>
      <c r="J30" s="193" t="s">
        <v>2</v>
      </c>
      <c r="K30" s="193"/>
      <c r="L30" s="206"/>
      <c r="M30" s="222" t="str">
        <f>IFERROR((E11-E30)/E11," ")</f>
        <v xml:space="preserve"> </v>
      </c>
      <c r="N30" s="460" t="s">
        <v>549</v>
      </c>
      <c r="O30" s="450"/>
      <c r="P30" s="460" t="s">
        <v>552</v>
      </c>
      <c r="Q30" s="450"/>
      <c r="R30" s="451" t="s">
        <v>560</v>
      </c>
      <c r="S30" s="452" t="s">
        <v>369</v>
      </c>
      <c r="T30" s="453"/>
      <c r="U30" s="454"/>
    </row>
    <row r="31" spans="1:22" x14ac:dyDescent="0.2">
      <c r="A31" s="47"/>
      <c r="B31" s="47"/>
      <c r="C31" s="47"/>
      <c r="D31" s="47"/>
      <c r="E31" s="207"/>
      <c r="F31" s="48"/>
      <c r="G31" s="47"/>
      <c r="H31" s="207"/>
      <c r="I31" s="47"/>
      <c r="J31" s="47"/>
      <c r="K31" s="47"/>
      <c r="L31" s="48"/>
      <c r="M31" s="223"/>
      <c r="N31" s="460" t="s">
        <v>550</v>
      </c>
      <c r="O31" s="450"/>
      <c r="P31" s="460" t="s">
        <v>553</v>
      </c>
      <c r="Q31" s="450"/>
      <c r="R31" s="451" t="s">
        <v>561</v>
      </c>
      <c r="S31" s="452" t="s">
        <v>369</v>
      </c>
      <c r="T31" s="453"/>
      <c r="U31" s="454"/>
    </row>
    <row r="32" spans="1:22" x14ac:dyDescent="0.2">
      <c r="A32" s="196" t="s">
        <v>535</v>
      </c>
      <c r="B32" s="193"/>
      <c r="C32" s="193"/>
      <c r="D32" s="193"/>
      <c r="E32" s="204"/>
      <c r="F32" s="205" t="s">
        <v>187</v>
      </c>
      <c r="G32" s="48" t="s">
        <v>0</v>
      </c>
      <c r="H32" s="199"/>
      <c r="I32" s="47" t="s">
        <v>1</v>
      </c>
      <c r="J32" s="193" t="s">
        <v>2</v>
      </c>
      <c r="K32" s="193"/>
      <c r="L32" s="206"/>
      <c r="M32" s="222" t="str">
        <f>IFERROR((E13-E32)/E13," ")</f>
        <v xml:space="preserve"> </v>
      </c>
      <c r="N32" s="460" t="s">
        <v>556</v>
      </c>
      <c r="O32" s="450"/>
      <c r="P32" s="460" t="s">
        <v>554</v>
      </c>
      <c r="Q32" s="450"/>
      <c r="R32" s="451" t="s">
        <v>562</v>
      </c>
      <c r="S32" s="452" t="s">
        <v>370</v>
      </c>
      <c r="T32" s="453"/>
      <c r="U32" s="454"/>
    </row>
    <row r="33" spans="1:21" x14ac:dyDescent="0.2">
      <c r="A33" s="47"/>
      <c r="B33" s="47"/>
      <c r="C33" s="47"/>
      <c r="D33" s="47"/>
      <c r="E33" s="47"/>
      <c r="F33" s="47"/>
      <c r="G33" s="47"/>
      <c r="H33" s="47"/>
      <c r="I33" s="47"/>
      <c r="J33" s="47"/>
      <c r="K33" s="47"/>
      <c r="L33" s="47"/>
      <c r="M33" s="47"/>
      <c r="N33" s="460" t="s">
        <v>557</v>
      </c>
      <c r="O33" s="450"/>
      <c r="P33" s="460" t="s">
        <v>555</v>
      </c>
      <c r="Q33" s="450"/>
      <c r="R33" s="451" t="s">
        <v>563</v>
      </c>
      <c r="S33" s="452" t="s">
        <v>370</v>
      </c>
      <c r="T33" s="453"/>
      <c r="U33" s="454"/>
    </row>
    <row r="34" spans="1:21" x14ac:dyDescent="0.2">
      <c r="A34" s="196" t="s">
        <v>536</v>
      </c>
      <c r="B34" s="193"/>
      <c r="C34" s="193"/>
      <c r="D34" s="193"/>
      <c r="E34" s="193"/>
      <c r="F34" s="193"/>
      <c r="G34" s="208" t="s">
        <v>3</v>
      </c>
      <c r="H34" s="293"/>
      <c r="I34" s="209"/>
      <c r="J34" s="208" t="s">
        <v>4</v>
      </c>
      <c r="K34" s="293"/>
      <c r="L34" s="209"/>
      <c r="M34" s="210"/>
      <c r="N34" s="461" t="s">
        <v>558</v>
      </c>
      <c r="O34" s="455"/>
      <c r="P34" s="461" t="s">
        <v>559</v>
      </c>
      <c r="Q34" s="455"/>
      <c r="R34" s="455" t="s">
        <v>161</v>
      </c>
      <c r="S34" s="456" t="s">
        <v>370</v>
      </c>
      <c r="T34" s="457"/>
      <c r="U34" s="458"/>
    </row>
    <row r="35" spans="1:21" x14ac:dyDescent="0.2">
      <c r="A35" s="212"/>
      <c r="B35" s="212"/>
      <c r="C35" s="212"/>
      <c r="D35" s="212"/>
      <c r="E35" s="212"/>
      <c r="F35" s="212"/>
      <c r="G35" s="212"/>
      <c r="H35" s="212"/>
      <c r="I35" s="212"/>
      <c r="J35" s="212"/>
      <c r="K35" s="212"/>
      <c r="L35" s="212"/>
      <c r="M35" s="212"/>
      <c r="N35" s="460" t="s">
        <v>620</v>
      </c>
      <c r="O35" s="475"/>
      <c r="P35" s="460" t="s">
        <v>603</v>
      </c>
      <c r="Q35" s="475"/>
      <c r="R35" s="434"/>
      <c r="S35" s="434"/>
      <c r="T35" s="434"/>
      <c r="U35" s="435"/>
    </row>
    <row r="36" spans="1:21" x14ac:dyDescent="0.2">
      <c r="A36" s="198" t="s">
        <v>537</v>
      </c>
      <c r="B36" s="211"/>
      <c r="C36" s="211"/>
      <c r="D36" s="211"/>
      <c r="E36" s="211"/>
      <c r="F36" s="211"/>
      <c r="G36" s="211"/>
      <c r="H36" s="211"/>
      <c r="I36" s="211"/>
      <c r="J36" s="198" t="s">
        <v>538</v>
      </c>
      <c r="K36" s="211"/>
      <c r="L36" s="211"/>
      <c r="M36" s="213"/>
      <c r="N36" s="460" t="s">
        <v>604</v>
      </c>
      <c r="O36" s="592"/>
      <c r="P36" s="460" t="s">
        <v>605</v>
      </c>
      <c r="Q36" s="475"/>
      <c r="R36" s="434"/>
      <c r="S36" s="434"/>
      <c r="T36" s="434"/>
      <c r="U36" s="435"/>
    </row>
    <row r="37" spans="1:21" ht="25.5" x14ac:dyDescent="0.2">
      <c r="A37" s="14" t="s">
        <v>26</v>
      </c>
      <c r="B37" s="14" t="s">
        <v>9</v>
      </c>
      <c r="C37" s="14" t="s">
        <v>10</v>
      </c>
      <c r="D37" s="14" t="s">
        <v>11</v>
      </c>
      <c r="E37" s="14" t="s">
        <v>12</v>
      </c>
      <c r="F37" s="14" t="s">
        <v>13</v>
      </c>
      <c r="G37" s="14" t="s">
        <v>14</v>
      </c>
      <c r="H37" s="14" t="s">
        <v>15</v>
      </c>
      <c r="I37" s="47"/>
      <c r="J37" s="214"/>
      <c r="K37" s="215" t="s">
        <v>29</v>
      </c>
      <c r="L37" s="215" t="s">
        <v>193</v>
      </c>
      <c r="M37" s="465" t="s">
        <v>190</v>
      </c>
      <c r="N37" s="387" t="s">
        <v>50</v>
      </c>
      <c r="O37" s="344"/>
      <c r="P37" s="344"/>
      <c r="Q37" s="344"/>
      <c r="R37" s="344"/>
      <c r="S37" s="344"/>
      <c r="T37" s="344"/>
      <c r="U37" s="345"/>
    </row>
    <row r="38" spans="1:21" x14ac:dyDescent="0.2">
      <c r="A38" s="946"/>
      <c r="B38" s="946"/>
      <c r="C38" s="946"/>
      <c r="D38" s="946"/>
      <c r="E38" s="946"/>
      <c r="F38" s="946"/>
      <c r="G38" s="946"/>
      <c r="H38" s="946"/>
      <c r="I38" s="47"/>
      <c r="J38" s="14" t="s">
        <v>191</v>
      </c>
      <c r="K38" s="947"/>
      <c r="L38" s="948"/>
      <c r="M38" s="948"/>
      <c r="N38" s="459"/>
      <c r="O38" s="312"/>
      <c r="P38" s="312"/>
      <c r="Q38" s="312"/>
      <c r="R38" s="312"/>
      <c r="S38" s="312"/>
      <c r="T38" s="312"/>
      <c r="U38" s="366"/>
    </row>
    <row r="39" spans="1:21" x14ac:dyDescent="0.2">
      <c r="A39" s="14" t="s">
        <v>16</v>
      </c>
      <c r="B39" s="14" t="s">
        <v>21</v>
      </c>
      <c r="C39" s="14" t="s">
        <v>22</v>
      </c>
      <c r="D39" s="14" t="s">
        <v>23</v>
      </c>
      <c r="E39" s="14" t="s">
        <v>192</v>
      </c>
      <c r="F39" s="14" t="s">
        <v>194</v>
      </c>
      <c r="G39" s="14" t="s">
        <v>195</v>
      </c>
      <c r="H39" s="19" t="s">
        <v>17</v>
      </c>
      <c r="I39" s="47"/>
      <c r="J39" s="14" t="s">
        <v>18</v>
      </c>
      <c r="K39" s="947"/>
      <c r="L39" s="948"/>
      <c r="M39" s="948"/>
      <c r="N39" s="464" t="s">
        <v>572</v>
      </c>
      <c r="O39" s="312"/>
      <c r="P39" s="312"/>
      <c r="Q39" s="312"/>
      <c r="R39" s="312"/>
      <c r="S39" s="312"/>
      <c r="T39" s="312"/>
      <c r="U39" s="366"/>
    </row>
    <row r="40" spans="1:21" x14ac:dyDescent="0.2">
      <c r="A40" s="946"/>
      <c r="B40" s="946"/>
      <c r="C40" s="946"/>
      <c r="D40" s="946"/>
      <c r="E40" s="946"/>
      <c r="F40" s="946"/>
      <c r="G40" s="946"/>
      <c r="H40" s="216">
        <f>SUM(A38:H38)+SUM(A40:G40)</f>
        <v>0</v>
      </c>
      <c r="I40" s="47"/>
      <c r="J40" s="217" t="s">
        <v>19</v>
      </c>
      <c r="K40" s="947"/>
      <c r="L40" s="948"/>
      <c r="M40" s="948"/>
      <c r="N40" s="460" t="s">
        <v>548</v>
      </c>
      <c r="O40" s="450"/>
      <c r="P40" s="460" t="s">
        <v>551</v>
      </c>
      <c r="Q40" s="450"/>
      <c r="R40" s="462" t="s">
        <v>354</v>
      </c>
      <c r="S40" s="462" t="s">
        <v>150</v>
      </c>
      <c r="T40" s="462" t="s">
        <v>377</v>
      </c>
      <c r="U40" s="463" t="s">
        <v>564</v>
      </c>
    </row>
    <row r="41" spans="1:21" x14ac:dyDescent="0.2">
      <c r="A41" s="26" t="s">
        <v>196</v>
      </c>
      <c r="B41" s="10"/>
      <c r="C41" s="10"/>
      <c r="D41" s="43"/>
      <c r="E41" s="224" t="str">
        <f>IFERROR((H22-H40)/H22," ")</f>
        <v xml:space="preserve"> </v>
      </c>
      <c r="F41" s="47"/>
      <c r="G41" s="47"/>
      <c r="H41" s="34"/>
      <c r="I41" s="47"/>
      <c r="J41" s="217" t="s">
        <v>20</v>
      </c>
      <c r="K41" s="947"/>
      <c r="L41" s="948"/>
      <c r="M41" s="948"/>
      <c r="N41" s="460" t="s">
        <v>549</v>
      </c>
      <c r="O41" s="450"/>
      <c r="P41" s="460" t="s">
        <v>552</v>
      </c>
      <c r="Q41" s="450"/>
      <c r="R41" s="451" t="s">
        <v>560</v>
      </c>
      <c r="S41" s="452" t="s">
        <v>369</v>
      </c>
      <c r="T41" s="453"/>
      <c r="U41" s="454"/>
    </row>
    <row r="42" spans="1:21" x14ac:dyDescent="0.2">
      <c r="A42" s="44"/>
      <c r="B42" s="44"/>
      <c r="C42" s="45"/>
      <c r="D42" s="45"/>
      <c r="E42" s="45"/>
      <c r="F42" s="34"/>
      <c r="G42" s="44"/>
      <c r="H42" s="34"/>
      <c r="I42" s="225"/>
      <c r="J42" s="225"/>
      <c r="K42" s="225"/>
      <c r="L42" s="225"/>
      <c r="M42" s="225"/>
      <c r="N42" s="460" t="s">
        <v>550</v>
      </c>
      <c r="O42" s="450"/>
      <c r="P42" s="460" t="s">
        <v>553</v>
      </c>
      <c r="Q42" s="450"/>
      <c r="R42" s="451" t="s">
        <v>561</v>
      </c>
      <c r="S42" s="452" t="s">
        <v>369</v>
      </c>
      <c r="T42" s="453"/>
      <c r="U42" s="454"/>
    </row>
    <row r="43" spans="1:21" x14ac:dyDescent="0.2">
      <c r="A43" s="193" t="s">
        <v>539</v>
      </c>
      <c r="B43" s="193"/>
      <c r="C43" s="193"/>
      <c r="D43" s="193"/>
      <c r="E43" s="193"/>
      <c r="F43" s="193"/>
      <c r="G43" s="193"/>
      <c r="H43" s="193"/>
      <c r="I43" s="18" t="str">
        <f>IF((E28&gt;M9), "NOT Met", "Met Target")</f>
        <v>Met Target</v>
      </c>
      <c r="J43" s="11"/>
      <c r="K43" s="193"/>
      <c r="L43" s="47"/>
      <c r="M43" s="34"/>
      <c r="N43" s="460" t="s">
        <v>556</v>
      </c>
      <c r="O43" s="450"/>
      <c r="P43" s="460" t="s">
        <v>554</v>
      </c>
      <c r="Q43" s="450"/>
      <c r="R43" s="451" t="s">
        <v>562</v>
      </c>
      <c r="S43" s="452" t="s">
        <v>370</v>
      </c>
      <c r="T43" s="453"/>
      <c r="U43" s="454"/>
    </row>
    <row r="44" spans="1:21" x14ac:dyDescent="0.2">
      <c r="A44" s="226" t="s">
        <v>30</v>
      </c>
      <c r="B44" s="227"/>
      <c r="C44" s="227"/>
      <c r="D44" s="227"/>
      <c r="E44" s="227"/>
      <c r="F44" s="227"/>
      <c r="G44" s="227"/>
      <c r="H44" s="227"/>
      <c r="I44" s="227"/>
      <c r="J44" s="227"/>
      <c r="K44" s="227"/>
      <c r="L44" s="227"/>
      <c r="M44" s="227"/>
      <c r="N44" s="460" t="s">
        <v>557</v>
      </c>
      <c r="O44" s="450"/>
      <c r="P44" s="460" t="s">
        <v>555</v>
      </c>
      <c r="Q44" s="450"/>
      <c r="R44" s="451" t="s">
        <v>563</v>
      </c>
      <c r="S44" s="452" t="s">
        <v>370</v>
      </c>
      <c r="T44" s="453"/>
      <c r="U44" s="454"/>
    </row>
    <row r="45" spans="1:21" x14ac:dyDescent="0.2">
      <c r="A45" s="193" t="s">
        <v>540</v>
      </c>
      <c r="B45" s="193"/>
      <c r="C45" s="193"/>
      <c r="D45" s="193"/>
      <c r="E45" s="193"/>
      <c r="F45" s="193"/>
      <c r="G45" s="193"/>
      <c r="H45" s="193"/>
      <c r="I45" s="18" t="str">
        <f>IF((E30&gt;M11), "NOT Met", "Met Target")</f>
        <v>Met Target</v>
      </c>
      <c r="J45" s="11"/>
      <c r="K45" s="193"/>
      <c r="L45" s="193"/>
      <c r="M45" s="34"/>
      <c r="N45" s="461" t="s">
        <v>558</v>
      </c>
      <c r="O45" s="455"/>
      <c r="P45" s="461" t="s">
        <v>559</v>
      </c>
      <c r="Q45" s="455"/>
      <c r="R45" s="455" t="s">
        <v>161</v>
      </c>
      <c r="S45" s="456" t="s">
        <v>370</v>
      </c>
      <c r="T45" s="457"/>
      <c r="U45" s="458"/>
    </row>
    <row r="46" spans="1:21" x14ac:dyDescent="0.2">
      <c r="A46" s="228" t="s">
        <v>702</v>
      </c>
      <c r="B46" s="228"/>
      <c r="C46" s="228"/>
      <c r="D46" s="228"/>
      <c r="E46" s="228"/>
      <c r="F46" s="228"/>
      <c r="G46" s="228"/>
      <c r="H46" s="228"/>
      <c r="I46" s="18" t="str">
        <f>IF((E32&gt;M13), "NOT Met", "Met Target")</f>
        <v>Met Target</v>
      </c>
      <c r="J46" s="11"/>
      <c r="K46" s="228"/>
      <c r="L46" s="228"/>
      <c r="M46" s="34"/>
      <c r="N46" s="460" t="s">
        <v>620</v>
      </c>
      <c r="O46" s="475"/>
      <c r="P46" s="460" t="s">
        <v>603</v>
      </c>
      <c r="Q46" s="475"/>
      <c r="R46" s="434"/>
      <c r="S46" s="434"/>
      <c r="T46" s="434"/>
      <c r="U46" s="435"/>
    </row>
    <row r="47" spans="1:21" x14ac:dyDescent="0.2">
      <c r="A47" s="226" t="s">
        <v>31</v>
      </c>
      <c r="B47" s="227"/>
      <c r="C47" s="227"/>
      <c r="D47" s="227"/>
      <c r="E47" s="227"/>
      <c r="F47" s="227"/>
      <c r="G47" s="227"/>
      <c r="H47" s="227"/>
      <c r="I47" s="227"/>
      <c r="J47" s="227"/>
      <c r="K47" s="227"/>
      <c r="L47" s="227"/>
      <c r="M47" s="227"/>
      <c r="N47" s="460" t="s">
        <v>604</v>
      </c>
      <c r="O47" s="592"/>
      <c r="P47" s="460" t="s">
        <v>605</v>
      </c>
      <c r="Q47" s="475"/>
      <c r="R47" s="434"/>
      <c r="S47" s="434"/>
      <c r="T47" s="434"/>
      <c r="U47" s="435"/>
    </row>
    <row r="48" spans="1:21" x14ac:dyDescent="0.2">
      <c r="A48" s="228" t="s">
        <v>724</v>
      </c>
      <c r="B48" s="47"/>
      <c r="C48" s="47"/>
      <c r="D48" s="47"/>
      <c r="E48" s="47"/>
      <c r="F48" s="47"/>
      <c r="G48" s="47"/>
      <c r="H48" s="47"/>
      <c r="I48" s="47"/>
      <c r="J48" s="47"/>
      <c r="K48" s="47"/>
      <c r="L48" s="47"/>
      <c r="M48" s="47"/>
      <c r="N48" s="387" t="s">
        <v>50</v>
      </c>
      <c r="O48" s="344"/>
      <c r="P48" s="344"/>
      <c r="Q48" s="344"/>
      <c r="R48" s="344"/>
      <c r="S48" s="344"/>
      <c r="T48" s="344"/>
      <c r="U48" s="345"/>
    </row>
    <row r="49" spans="1:21" x14ac:dyDescent="0.2">
      <c r="A49" s="47"/>
      <c r="B49" s="47" t="s">
        <v>725</v>
      </c>
      <c r="C49" s="47"/>
      <c r="D49" s="47"/>
      <c r="E49" s="20"/>
      <c r="F49" s="47"/>
      <c r="G49" s="47"/>
      <c r="H49" s="47"/>
      <c r="I49" s="959"/>
      <c r="J49" s="960"/>
      <c r="K49" s="47"/>
      <c r="L49" s="47"/>
      <c r="M49" s="47"/>
      <c r="N49" s="459"/>
      <c r="O49" s="312"/>
      <c r="P49" s="312"/>
      <c r="Q49" s="312"/>
      <c r="R49" s="312"/>
      <c r="S49" s="312"/>
      <c r="T49" s="312"/>
      <c r="U49" s="366"/>
    </row>
    <row r="50" spans="1:21" x14ac:dyDescent="0.2">
      <c r="A50" s="196" t="s">
        <v>28</v>
      </c>
      <c r="B50" s="196"/>
      <c r="C50" s="196"/>
      <c r="D50" s="196"/>
      <c r="E50" s="196"/>
      <c r="F50" s="196"/>
      <c r="G50" s="196"/>
      <c r="H50" s="196"/>
      <c r="I50" s="196"/>
      <c r="J50" s="196"/>
      <c r="K50" s="196"/>
      <c r="L50" s="196"/>
      <c r="M50" s="196"/>
      <c r="N50" s="409" t="s">
        <v>607</v>
      </c>
      <c r="O50" s="344"/>
      <c r="P50" s="344"/>
      <c r="Q50" s="344"/>
      <c r="R50" s="344"/>
      <c r="S50" s="344"/>
      <c r="T50" s="344"/>
      <c r="U50" s="345"/>
    </row>
    <row r="51" spans="1:21" x14ac:dyDescent="0.2">
      <c r="A51" s="229"/>
      <c r="B51" s="229"/>
      <c r="C51" s="34"/>
      <c r="D51" s="34"/>
      <c r="E51" s="47"/>
      <c r="F51" s="47"/>
      <c r="G51" s="47"/>
      <c r="H51" s="47"/>
      <c r="I51" s="47"/>
      <c r="J51" s="47"/>
      <c r="K51" s="47"/>
      <c r="L51" s="47"/>
      <c r="M51" s="47"/>
      <c r="N51" s="476"/>
      <c r="O51" s="322"/>
      <c r="P51" s="322"/>
      <c r="Q51" s="322"/>
      <c r="R51" s="322"/>
      <c r="S51" s="322"/>
      <c r="T51" s="322"/>
      <c r="U51" s="323"/>
    </row>
    <row r="52" spans="1:21" x14ac:dyDescent="0.2">
      <c r="A52" s="921">
        <f>'Contact Info'!B20</f>
        <v>0</v>
      </c>
      <c r="B52" s="838"/>
      <c r="C52" s="838"/>
      <c r="D52" s="838"/>
      <c r="E52" s="838"/>
      <c r="F52" s="838"/>
      <c r="G52" s="838"/>
      <c r="H52" s="838"/>
      <c r="I52" s="953"/>
      <c r="J52" s="32"/>
      <c r="K52" s="32"/>
      <c r="L52" s="921">
        <f>'Contact Info'!B18</f>
        <v>0</v>
      </c>
      <c r="M52" s="954"/>
      <c r="N52" s="324"/>
      <c r="O52" s="325"/>
      <c r="P52" s="325"/>
      <c r="Q52" s="325"/>
      <c r="R52" s="325"/>
      <c r="S52" s="325"/>
      <c r="T52" s="325"/>
      <c r="U52" s="326"/>
    </row>
    <row r="53" spans="1:21" x14ac:dyDescent="0.2">
      <c r="A53" s="9" t="s">
        <v>5</v>
      </c>
      <c r="B53" s="47"/>
      <c r="C53" s="9"/>
      <c r="D53" s="9"/>
      <c r="E53" s="9"/>
      <c r="F53" s="9"/>
      <c r="G53" s="9"/>
      <c r="H53" s="9"/>
      <c r="I53" s="9"/>
      <c r="J53" s="9"/>
      <c r="K53" s="9"/>
      <c r="L53" s="9" t="s">
        <v>6</v>
      </c>
      <c r="M53" s="9"/>
      <c r="N53" s="464" t="s">
        <v>606</v>
      </c>
      <c r="O53" s="312"/>
      <c r="P53" s="312"/>
      <c r="Q53" s="312"/>
      <c r="R53" s="312"/>
      <c r="S53" s="312"/>
      <c r="T53" s="312"/>
      <c r="U53" s="366"/>
    </row>
    <row r="54" spans="1:21" x14ac:dyDescent="0.2">
      <c r="A54" s="731" t="s">
        <v>609</v>
      </c>
      <c r="B54" s="732"/>
      <c r="C54" s="732"/>
      <c r="D54" s="732"/>
      <c r="E54" s="732"/>
      <c r="F54" s="732"/>
      <c r="G54" s="732"/>
      <c r="H54" s="732"/>
      <c r="I54" s="732"/>
      <c r="J54" s="732"/>
      <c r="K54" s="732"/>
      <c r="L54" s="732"/>
      <c r="M54" s="733"/>
      <c r="N54" s="460" t="s">
        <v>548</v>
      </c>
      <c r="O54" s="450"/>
      <c r="P54" s="460" t="s">
        <v>551</v>
      </c>
      <c r="Q54" s="450"/>
      <c r="R54" s="462" t="s">
        <v>354</v>
      </c>
      <c r="S54" s="462" t="s">
        <v>150</v>
      </c>
      <c r="T54" s="462" t="s">
        <v>377</v>
      </c>
      <c r="U54" s="463" t="s">
        <v>564</v>
      </c>
    </row>
    <row r="55" spans="1:21" x14ac:dyDescent="0.2">
      <c r="A55" s="734" t="s">
        <v>610</v>
      </c>
      <c r="B55" s="735"/>
      <c r="C55" s="735"/>
      <c r="D55" s="735"/>
      <c r="E55" s="735"/>
      <c r="F55" s="735"/>
      <c r="G55" s="735"/>
      <c r="H55" s="735"/>
      <c r="I55" s="735"/>
      <c r="J55" s="735"/>
      <c r="K55" s="735"/>
      <c r="L55" s="735"/>
      <c r="M55" s="736"/>
      <c r="N55" s="460" t="s">
        <v>549</v>
      </c>
      <c r="O55" s="450"/>
      <c r="P55" s="460" t="s">
        <v>552</v>
      </c>
      <c r="Q55" s="450"/>
      <c r="R55" s="451" t="s">
        <v>560</v>
      </c>
      <c r="S55" s="452" t="s">
        <v>369</v>
      </c>
      <c r="T55" s="453"/>
      <c r="U55" s="454"/>
    </row>
    <row r="56" spans="1:21" x14ac:dyDescent="0.2">
      <c r="A56" s="734" t="s">
        <v>611</v>
      </c>
      <c r="B56" s="735"/>
      <c r="C56" s="735"/>
      <c r="D56" s="735"/>
      <c r="E56" s="735"/>
      <c r="F56" s="735"/>
      <c r="G56" s="735"/>
      <c r="H56" s="735"/>
      <c r="I56" s="735"/>
      <c r="J56" s="735"/>
      <c r="K56" s="735"/>
      <c r="L56" s="735"/>
      <c r="M56" s="736"/>
      <c r="N56" s="460" t="s">
        <v>550</v>
      </c>
      <c r="O56" s="450"/>
      <c r="P56" s="460" t="s">
        <v>553</v>
      </c>
      <c r="Q56" s="450"/>
      <c r="R56" s="451" t="s">
        <v>561</v>
      </c>
      <c r="S56" s="452" t="s">
        <v>369</v>
      </c>
      <c r="T56" s="453"/>
      <c r="U56" s="454"/>
    </row>
    <row r="57" spans="1:21" x14ac:dyDescent="0.2">
      <c r="A57" s="734" t="s">
        <v>612</v>
      </c>
      <c r="B57" s="735"/>
      <c r="C57" s="735"/>
      <c r="D57" s="735"/>
      <c r="E57" s="735"/>
      <c r="F57" s="735"/>
      <c r="G57" s="735"/>
      <c r="H57" s="735"/>
      <c r="I57" s="735"/>
      <c r="J57" s="735"/>
      <c r="K57" s="735"/>
      <c r="L57" s="735"/>
      <c r="M57" s="736"/>
      <c r="N57" s="460" t="s">
        <v>556</v>
      </c>
      <c r="O57" s="450"/>
      <c r="P57" s="460" t="s">
        <v>554</v>
      </c>
      <c r="Q57" s="450"/>
      <c r="R57" s="451" t="s">
        <v>562</v>
      </c>
      <c r="S57" s="452" t="s">
        <v>370</v>
      </c>
      <c r="T57" s="453"/>
      <c r="U57" s="454"/>
    </row>
    <row r="58" spans="1:21" x14ac:dyDescent="0.2">
      <c r="A58" s="734" t="s">
        <v>613</v>
      </c>
      <c r="B58" s="735"/>
      <c r="C58" s="735"/>
      <c r="D58" s="735"/>
      <c r="E58" s="735"/>
      <c r="F58" s="735"/>
      <c r="G58" s="735"/>
      <c r="H58" s="735"/>
      <c r="I58" s="735"/>
      <c r="J58" s="735"/>
      <c r="K58" s="735"/>
      <c r="L58" s="735"/>
      <c r="M58" s="736"/>
      <c r="N58" s="460" t="s">
        <v>557</v>
      </c>
      <c r="O58" s="450"/>
      <c r="P58" s="460" t="s">
        <v>555</v>
      </c>
      <c r="Q58" s="450"/>
      <c r="R58" s="451" t="s">
        <v>563</v>
      </c>
      <c r="S58" s="452" t="s">
        <v>370</v>
      </c>
      <c r="T58" s="453"/>
      <c r="U58" s="454"/>
    </row>
    <row r="59" spans="1:21" x14ac:dyDescent="0.2">
      <c r="A59" s="734" t="s">
        <v>614</v>
      </c>
      <c r="B59" s="735"/>
      <c r="C59" s="735"/>
      <c r="D59" s="735"/>
      <c r="E59" s="735"/>
      <c r="F59" s="735"/>
      <c r="G59" s="735"/>
      <c r="H59" s="735"/>
      <c r="I59" s="735"/>
      <c r="J59" s="735"/>
      <c r="K59" s="735"/>
      <c r="L59" s="735"/>
      <c r="M59" s="736"/>
      <c r="N59" s="461" t="s">
        <v>558</v>
      </c>
      <c r="O59" s="455"/>
      <c r="P59" s="461" t="s">
        <v>559</v>
      </c>
      <c r="Q59" s="455"/>
      <c r="R59" s="455" t="s">
        <v>161</v>
      </c>
      <c r="S59" s="456" t="s">
        <v>370</v>
      </c>
      <c r="T59" s="457"/>
      <c r="U59" s="458"/>
    </row>
    <row r="60" spans="1:21" x14ac:dyDescent="0.2">
      <c r="A60" s="737" t="s">
        <v>615</v>
      </c>
      <c r="B60" s="738"/>
      <c r="C60" s="738"/>
      <c r="D60" s="738"/>
      <c r="E60" s="738"/>
      <c r="F60" s="738"/>
      <c r="G60" s="738"/>
      <c r="H60" s="738"/>
      <c r="I60" s="738"/>
      <c r="J60" s="738"/>
      <c r="K60" s="738"/>
      <c r="L60" s="738"/>
      <c r="M60" s="739"/>
      <c r="N60" s="460" t="s">
        <v>620</v>
      </c>
      <c r="O60" s="475"/>
      <c r="P60" s="460" t="s">
        <v>603</v>
      </c>
      <c r="Q60" s="475"/>
      <c r="R60" s="434"/>
      <c r="S60" s="434"/>
      <c r="T60" s="434"/>
      <c r="U60" s="435"/>
    </row>
    <row r="61" spans="1:21" x14ac:dyDescent="0.2">
      <c r="N61" s="460" t="s">
        <v>619</v>
      </c>
      <c r="O61" s="592"/>
      <c r="P61" s="460" t="s">
        <v>618</v>
      </c>
      <c r="Q61" s="475"/>
      <c r="R61" s="434"/>
      <c r="S61" s="434"/>
      <c r="T61" s="434"/>
      <c r="U61" s="435"/>
    </row>
    <row r="62" spans="1:21" x14ac:dyDescent="0.2">
      <c r="A62" s="341" t="s">
        <v>547</v>
      </c>
      <c r="B62" s="314"/>
      <c r="C62" s="314"/>
      <c r="D62" s="314"/>
      <c r="E62" s="314"/>
      <c r="F62" s="314"/>
      <c r="G62" s="314"/>
      <c r="H62" s="314"/>
      <c r="I62" s="314"/>
      <c r="J62" s="314"/>
      <c r="K62" s="314"/>
      <c r="L62" s="314"/>
      <c r="M62" s="315"/>
      <c r="N62" s="387" t="s">
        <v>50</v>
      </c>
      <c r="O62" s="344"/>
      <c r="P62" s="344"/>
      <c r="Q62" s="344"/>
      <c r="R62" s="344"/>
      <c r="S62" s="344"/>
      <c r="T62" s="344"/>
      <c r="U62" s="345"/>
    </row>
    <row r="63" spans="1:21" x14ac:dyDescent="0.2">
      <c r="A63" s="471" t="s">
        <v>548</v>
      </c>
      <c r="B63" s="346"/>
      <c r="C63" s="347"/>
      <c r="D63" s="475"/>
      <c r="E63" s="473" t="s">
        <v>551</v>
      </c>
      <c r="F63" s="344"/>
      <c r="G63" s="345"/>
      <c r="H63" s="475"/>
      <c r="I63" s="462" t="s">
        <v>354</v>
      </c>
      <c r="J63" s="462" t="s">
        <v>150</v>
      </c>
      <c r="K63" s="462" t="s">
        <v>377</v>
      </c>
      <c r="L63" s="474" t="s">
        <v>564</v>
      </c>
      <c r="M63" s="315"/>
      <c r="N63" s="459"/>
      <c r="O63" s="312"/>
      <c r="P63" s="312"/>
      <c r="Q63" s="312"/>
      <c r="R63" s="312"/>
      <c r="S63" s="312"/>
      <c r="T63" s="312"/>
      <c r="U63" s="366"/>
    </row>
    <row r="64" spans="1:21" x14ac:dyDescent="0.2">
      <c r="A64" s="472" t="s">
        <v>549</v>
      </c>
      <c r="B64" s="314"/>
      <c r="C64" s="315"/>
      <c r="D64" s="475"/>
      <c r="E64" s="472" t="s">
        <v>552</v>
      </c>
      <c r="F64" s="314"/>
      <c r="G64" s="315"/>
      <c r="H64" s="475"/>
      <c r="I64" s="468" t="s">
        <v>560</v>
      </c>
      <c r="J64" s="425" t="s">
        <v>369</v>
      </c>
      <c r="K64" s="469"/>
      <c r="L64" s="466"/>
      <c r="M64" s="321"/>
    </row>
    <row r="65" spans="1:21" x14ac:dyDescent="0.2">
      <c r="A65" s="471" t="s">
        <v>550</v>
      </c>
      <c r="B65" s="346"/>
      <c r="C65" s="347"/>
      <c r="D65" s="475"/>
      <c r="E65" s="471" t="s">
        <v>553</v>
      </c>
      <c r="F65" s="346"/>
      <c r="G65" s="347"/>
      <c r="H65" s="475"/>
      <c r="I65" s="468" t="s">
        <v>561</v>
      </c>
      <c r="J65" s="425" t="s">
        <v>369</v>
      </c>
      <c r="K65" s="469"/>
      <c r="L65" s="470"/>
      <c r="M65" s="366"/>
      <c r="N65" s="464" t="s">
        <v>376</v>
      </c>
      <c r="O65" s="312"/>
      <c r="P65" s="312"/>
      <c r="Q65" s="312"/>
      <c r="R65" s="312"/>
      <c r="S65" s="312"/>
      <c r="T65" s="312"/>
      <c r="U65" s="366"/>
    </row>
    <row r="66" spans="1:21" x14ac:dyDescent="0.2">
      <c r="A66" s="472" t="s">
        <v>556</v>
      </c>
      <c r="B66" s="314"/>
      <c r="C66" s="315"/>
      <c r="D66" s="475"/>
      <c r="E66" s="472" t="s">
        <v>554</v>
      </c>
      <c r="F66" s="314"/>
      <c r="G66" s="315"/>
      <c r="H66" s="475"/>
      <c r="I66" s="468" t="s">
        <v>562</v>
      </c>
      <c r="J66" s="425" t="s">
        <v>370</v>
      </c>
      <c r="K66" s="469"/>
      <c r="L66" s="466"/>
      <c r="M66" s="321"/>
      <c r="N66" s="460" t="s">
        <v>548</v>
      </c>
      <c r="O66" s="450"/>
      <c r="P66" s="460" t="s">
        <v>551</v>
      </c>
      <c r="Q66" s="450"/>
      <c r="R66" s="462" t="s">
        <v>354</v>
      </c>
      <c r="S66" s="462" t="s">
        <v>150</v>
      </c>
      <c r="T66" s="462" t="s">
        <v>377</v>
      </c>
      <c r="U66" s="463" t="s">
        <v>564</v>
      </c>
    </row>
    <row r="67" spans="1:21" x14ac:dyDescent="0.2">
      <c r="A67" s="471" t="s">
        <v>557</v>
      </c>
      <c r="B67" s="346"/>
      <c r="C67" s="347"/>
      <c r="D67" s="475"/>
      <c r="E67" s="471" t="s">
        <v>555</v>
      </c>
      <c r="F67" s="346"/>
      <c r="G67" s="347"/>
      <c r="H67" s="475"/>
      <c r="I67" s="468" t="s">
        <v>563</v>
      </c>
      <c r="J67" s="425" t="s">
        <v>370</v>
      </c>
      <c r="K67" s="469"/>
      <c r="L67" s="470"/>
      <c r="M67" s="366"/>
      <c r="N67" s="460" t="s">
        <v>549</v>
      </c>
      <c r="O67" s="450"/>
      <c r="P67" s="460" t="s">
        <v>552</v>
      </c>
      <c r="Q67" s="450"/>
      <c r="R67" s="451" t="s">
        <v>560</v>
      </c>
      <c r="S67" s="452" t="s">
        <v>369</v>
      </c>
      <c r="T67" s="453"/>
      <c r="U67" s="454"/>
    </row>
    <row r="68" spans="1:21" x14ac:dyDescent="0.2">
      <c r="A68" s="472" t="s">
        <v>558</v>
      </c>
      <c r="B68" s="314"/>
      <c r="C68" s="315"/>
      <c r="D68" s="475"/>
      <c r="E68" s="472" t="s">
        <v>559</v>
      </c>
      <c r="F68" s="314"/>
      <c r="G68" s="315"/>
      <c r="H68" s="475"/>
      <c r="I68" s="475" t="s">
        <v>161</v>
      </c>
      <c r="J68" s="425" t="s">
        <v>370</v>
      </c>
      <c r="K68" s="469"/>
      <c r="L68" s="466"/>
      <c r="M68" s="321"/>
      <c r="N68" s="460" t="s">
        <v>550</v>
      </c>
      <c r="O68" s="450"/>
      <c r="P68" s="460" t="s">
        <v>553</v>
      </c>
      <c r="Q68" s="450"/>
      <c r="R68" s="451" t="s">
        <v>561</v>
      </c>
      <c r="S68" s="452" t="s">
        <v>369</v>
      </c>
      <c r="T68" s="453"/>
      <c r="U68" s="454"/>
    </row>
    <row r="69" spans="1:21" x14ac:dyDescent="0.2">
      <c r="A69" s="387" t="s">
        <v>50</v>
      </c>
      <c r="B69" s="314"/>
      <c r="C69" s="314"/>
      <c r="D69" s="314"/>
      <c r="E69" s="314"/>
      <c r="F69" s="314"/>
      <c r="G69" s="314"/>
      <c r="H69" s="314"/>
      <c r="I69" s="314"/>
      <c r="J69" s="314"/>
      <c r="K69" s="314"/>
      <c r="L69" s="314"/>
      <c r="M69" s="315"/>
      <c r="N69" s="460" t="s">
        <v>556</v>
      </c>
      <c r="O69" s="450"/>
      <c r="P69" s="460" t="s">
        <v>554</v>
      </c>
      <c r="Q69" s="450"/>
      <c r="R69" s="451" t="s">
        <v>562</v>
      </c>
      <c r="S69" s="452" t="s">
        <v>370</v>
      </c>
      <c r="T69" s="453"/>
      <c r="U69" s="454"/>
    </row>
    <row r="70" spans="1:21" x14ac:dyDescent="0.2">
      <c r="A70" s="467"/>
      <c r="B70" s="325"/>
      <c r="C70" s="325"/>
      <c r="D70" s="325"/>
      <c r="E70" s="325"/>
      <c r="F70" s="325"/>
      <c r="G70" s="325"/>
      <c r="H70" s="325"/>
      <c r="I70" s="325"/>
      <c r="J70" s="325"/>
      <c r="K70" s="325"/>
      <c r="L70" s="325"/>
      <c r="M70" s="326"/>
      <c r="N70" s="460" t="s">
        <v>557</v>
      </c>
      <c r="O70" s="450"/>
      <c r="P70" s="460" t="s">
        <v>555</v>
      </c>
      <c r="Q70" s="450"/>
      <c r="R70" s="451" t="s">
        <v>563</v>
      </c>
      <c r="S70" s="452" t="s">
        <v>370</v>
      </c>
      <c r="T70" s="453"/>
      <c r="U70" s="454"/>
    </row>
    <row r="71" spans="1:21" x14ac:dyDescent="0.2">
      <c r="A71" s="341" t="s">
        <v>565</v>
      </c>
      <c r="B71" s="314"/>
      <c r="C71" s="314"/>
      <c r="D71" s="314"/>
      <c r="E71" s="314"/>
      <c r="F71" s="314"/>
      <c r="G71" s="314"/>
      <c r="H71" s="314"/>
      <c r="I71" s="314"/>
      <c r="J71" s="314"/>
      <c r="K71" s="314"/>
      <c r="L71" s="314"/>
      <c r="M71" s="315"/>
      <c r="N71" s="461" t="s">
        <v>558</v>
      </c>
      <c r="O71" s="455"/>
      <c r="P71" s="461" t="s">
        <v>559</v>
      </c>
      <c r="Q71" s="455"/>
      <c r="R71" s="455" t="s">
        <v>161</v>
      </c>
      <c r="S71" s="456" t="s">
        <v>370</v>
      </c>
      <c r="T71" s="457"/>
      <c r="U71" s="458"/>
    </row>
    <row r="72" spans="1:21" x14ac:dyDescent="0.2">
      <c r="A72" s="471" t="s">
        <v>548</v>
      </c>
      <c r="B72" s="346"/>
      <c r="C72" s="347"/>
      <c r="D72" s="475"/>
      <c r="E72" s="473" t="s">
        <v>551</v>
      </c>
      <c r="F72" s="344"/>
      <c r="G72" s="345"/>
      <c r="H72" s="475"/>
      <c r="I72" s="462" t="s">
        <v>354</v>
      </c>
      <c r="J72" s="462" t="s">
        <v>150</v>
      </c>
      <c r="K72" s="462" t="s">
        <v>377</v>
      </c>
      <c r="L72" s="474" t="s">
        <v>564</v>
      </c>
      <c r="M72" s="315"/>
      <c r="N72" s="387" t="s">
        <v>50</v>
      </c>
      <c r="O72" s="344"/>
      <c r="P72" s="344"/>
      <c r="Q72" s="344"/>
      <c r="R72" s="344"/>
      <c r="S72" s="344"/>
      <c r="T72" s="344"/>
      <c r="U72" s="345"/>
    </row>
    <row r="73" spans="1:21" x14ac:dyDescent="0.2">
      <c r="A73" s="472" t="s">
        <v>549</v>
      </c>
      <c r="B73" s="314"/>
      <c r="C73" s="315"/>
      <c r="D73" s="475"/>
      <c r="E73" s="472" t="s">
        <v>552</v>
      </c>
      <c r="F73" s="314"/>
      <c r="G73" s="315"/>
      <c r="H73" s="475"/>
      <c r="I73" s="468" t="s">
        <v>560</v>
      </c>
      <c r="J73" s="425" t="s">
        <v>369</v>
      </c>
      <c r="K73" s="469"/>
      <c r="L73" s="466"/>
      <c r="M73" s="321"/>
      <c r="N73" s="459"/>
      <c r="O73" s="312"/>
      <c r="P73" s="312"/>
      <c r="Q73" s="312"/>
      <c r="R73" s="312"/>
      <c r="S73" s="312"/>
      <c r="T73" s="312"/>
      <c r="U73" s="366"/>
    </row>
    <row r="74" spans="1:21" x14ac:dyDescent="0.2">
      <c r="A74" s="471" t="s">
        <v>550</v>
      </c>
      <c r="B74" s="346"/>
      <c r="C74" s="347"/>
      <c r="D74" s="475"/>
      <c r="E74" s="471" t="s">
        <v>553</v>
      </c>
      <c r="F74" s="346"/>
      <c r="G74" s="347"/>
      <c r="H74" s="475"/>
      <c r="I74" s="468" t="s">
        <v>561</v>
      </c>
      <c r="J74" s="425" t="s">
        <v>369</v>
      </c>
      <c r="K74" s="469"/>
      <c r="L74" s="470"/>
      <c r="M74" s="366"/>
    </row>
    <row r="75" spans="1:21" x14ac:dyDescent="0.2">
      <c r="A75" s="472" t="s">
        <v>556</v>
      </c>
      <c r="B75" s="314"/>
      <c r="C75" s="315"/>
      <c r="D75" s="475"/>
      <c r="E75" s="472" t="s">
        <v>554</v>
      </c>
      <c r="F75" s="314"/>
      <c r="G75" s="315"/>
      <c r="H75" s="475"/>
      <c r="I75" s="468" t="s">
        <v>562</v>
      </c>
      <c r="J75" s="425" t="s">
        <v>370</v>
      </c>
      <c r="K75" s="469"/>
      <c r="L75" s="466"/>
      <c r="M75" s="321"/>
      <c r="N75" s="464" t="s">
        <v>376</v>
      </c>
      <c r="O75" s="312"/>
      <c r="P75" s="312"/>
      <c r="Q75" s="312"/>
      <c r="R75" s="312"/>
      <c r="S75" s="312"/>
      <c r="T75" s="312"/>
      <c r="U75" s="366"/>
    </row>
    <row r="76" spans="1:21" x14ac:dyDescent="0.2">
      <c r="A76" s="471" t="s">
        <v>557</v>
      </c>
      <c r="B76" s="346"/>
      <c r="C76" s="347"/>
      <c r="D76" s="475"/>
      <c r="E76" s="471" t="s">
        <v>555</v>
      </c>
      <c r="F76" s="346"/>
      <c r="G76" s="347"/>
      <c r="H76" s="475"/>
      <c r="I76" s="468" t="s">
        <v>563</v>
      </c>
      <c r="J76" s="425" t="s">
        <v>370</v>
      </c>
      <c r="K76" s="469"/>
      <c r="L76" s="470"/>
      <c r="M76" s="366"/>
      <c r="N76" s="460" t="s">
        <v>548</v>
      </c>
      <c r="O76" s="450"/>
      <c r="P76" s="460" t="s">
        <v>551</v>
      </c>
      <c r="Q76" s="450"/>
      <c r="R76" s="462" t="s">
        <v>354</v>
      </c>
      <c r="S76" s="462" t="s">
        <v>150</v>
      </c>
      <c r="T76" s="462" t="s">
        <v>377</v>
      </c>
      <c r="U76" s="463" t="s">
        <v>564</v>
      </c>
    </row>
    <row r="77" spans="1:21" x14ac:dyDescent="0.2">
      <c r="A77" s="472" t="s">
        <v>558</v>
      </c>
      <c r="B77" s="314"/>
      <c r="C77" s="315"/>
      <c r="D77" s="475"/>
      <c r="E77" s="472" t="s">
        <v>559</v>
      </c>
      <c r="F77" s="314"/>
      <c r="G77" s="315"/>
      <c r="H77" s="475"/>
      <c r="I77" s="475" t="s">
        <v>161</v>
      </c>
      <c r="J77" s="425" t="s">
        <v>370</v>
      </c>
      <c r="K77" s="469"/>
      <c r="L77" s="466"/>
      <c r="M77" s="321"/>
      <c r="N77" s="460" t="s">
        <v>549</v>
      </c>
      <c r="O77" s="450"/>
      <c r="P77" s="460" t="s">
        <v>552</v>
      </c>
      <c r="Q77" s="450"/>
      <c r="R77" s="451" t="s">
        <v>560</v>
      </c>
      <c r="S77" s="452" t="s">
        <v>369</v>
      </c>
      <c r="T77" s="453"/>
      <c r="U77" s="454"/>
    </row>
    <row r="78" spans="1:21" x14ac:dyDescent="0.2">
      <c r="A78" s="387" t="s">
        <v>50</v>
      </c>
      <c r="B78" s="314"/>
      <c r="C78" s="314"/>
      <c r="D78" s="314"/>
      <c r="E78" s="314"/>
      <c r="F78" s="314"/>
      <c r="G78" s="314"/>
      <c r="H78" s="314"/>
      <c r="I78" s="314"/>
      <c r="J78" s="314"/>
      <c r="K78" s="314"/>
      <c r="L78" s="314"/>
      <c r="M78" s="315"/>
      <c r="N78" s="460" t="s">
        <v>550</v>
      </c>
      <c r="O78" s="450"/>
      <c r="P78" s="460" t="s">
        <v>553</v>
      </c>
      <c r="Q78" s="450"/>
      <c r="R78" s="451" t="s">
        <v>561</v>
      </c>
      <c r="S78" s="452" t="s">
        <v>369</v>
      </c>
      <c r="T78" s="453"/>
      <c r="U78" s="454"/>
    </row>
    <row r="79" spans="1:21" x14ac:dyDescent="0.2">
      <c r="A79" s="467"/>
      <c r="B79" s="325"/>
      <c r="C79" s="325"/>
      <c r="D79" s="325"/>
      <c r="E79" s="325"/>
      <c r="F79" s="325"/>
      <c r="G79" s="325"/>
      <c r="H79" s="325"/>
      <c r="I79" s="325"/>
      <c r="J79" s="325"/>
      <c r="K79" s="325"/>
      <c r="L79" s="325"/>
      <c r="M79" s="326"/>
      <c r="N79" s="460" t="s">
        <v>556</v>
      </c>
      <c r="O79" s="450"/>
      <c r="P79" s="460" t="s">
        <v>554</v>
      </c>
      <c r="Q79" s="450"/>
      <c r="R79" s="451" t="s">
        <v>562</v>
      </c>
      <c r="S79" s="452" t="s">
        <v>370</v>
      </c>
      <c r="T79" s="453"/>
      <c r="U79" s="454"/>
    </row>
    <row r="80" spans="1:21" x14ac:dyDescent="0.2">
      <c r="A80" s="341" t="s">
        <v>573</v>
      </c>
      <c r="B80" s="314"/>
      <c r="C80" s="314"/>
      <c r="D80" s="314"/>
      <c r="E80" s="314"/>
      <c r="F80" s="314"/>
      <c r="G80" s="314"/>
      <c r="H80" s="314"/>
      <c r="I80" s="314"/>
      <c r="J80" s="314"/>
      <c r="K80" s="314"/>
      <c r="L80" s="314"/>
      <c r="M80" s="315"/>
      <c r="N80" s="460" t="s">
        <v>557</v>
      </c>
      <c r="O80" s="450"/>
      <c r="P80" s="460" t="s">
        <v>555</v>
      </c>
      <c r="Q80" s="450"/>
      <c r="R80" s="451" t="s">
        <v>563</v>
      </c>
      <c r="S80" s="452" t="s">
        <v>370</v>
      </c>
      <c r="T80" s="453"/>
      <c r="U80" s="454"/>
    </row>
    <row r="81" spans="1:21" x14ac:dyDescent="0.2">
      <c r="A81" s="471" t="s">
        <v>548</v>
      </c>
      <c r="B81" s="346"/>
      <c r="C81" s="347"/>
      <c r="D81" s="475"/>
      <c r="E81" s="473" t="s">
        <v>551</v>
      </c>
      <c r="F81" s="344"/>
      <c r="G81" s="345"/>
      <c r="H81" s="475"/>
      <c r="I81" s="462" t="s">
        <v>354</v>
      </c>
      <c r="J81" s="462" t="s">
        <v>150</v>
      </c>
      <c r="K81" s="462" t="s">
        <v>377</v>
      </c>
      <c r="L81" s="474" t="s">
        <v>564</v>
      </c>
      <c r="M81" s="315"/>
      <c r="N81" s="461" t="s">
        <v>558</v>
      </c>
      <c r="O81" s="455"/>
      <c r="P81" s="461" t="s">
        <v>559</v>
      </c>
      <c r="Q81" s="455"/>
      <c r="R81" s="455" t="s">
        <v>161</v>
      </c>
      <c r="S81" s="456" t="s">
        <v>370</v>
      </c>
      <c r="T81" s="457"/>
      <c r="U81" s="458"/>
    </row>
    <row r="82" spans="1:21" x14ac:dyDescent="0.2">
      <c r="A82" s="472" t="s">
        <v>549</v>
      </c>
      <c r="B82" s="314"/>
      <c r="C82" s="315"/>
      <c r="D82" s="475"/>
      <c r="E82" s="472" t="s">
        <v>552</v>
      </c>
      <c r="F82" s="314"/>
      <c r="G82" s="315"/>
      <c r="H82" s="475"/>
      <c r="I82" s="468" t="s">
        <v>560</v>
      </c>
      <c r="J82" s="425" t="s">
        <v>369</v>
      </c>
      <c r="K82" s="469"/>
      <c r="L82" s="466"/>
      <c r="M82" s="321"/>
      <c r="N82" s="387" t="s">
        <v>50</v>
      </c>
      <c r="O82" s="344"/>
      <c r="P82" s="344"/>
      <c r="Q82" s="344"/>
      <c r="R82" s="344"/>
      <c r="S82" s="344"/>
      <c r="T82" s="344"/>
      <c r="U82" s="345"/>
    </row>
    <row r="83" spans="1:21" x14ac:dyDescent="0.2">
      <c r="A83" s="471" t="s">
        <v>550</v>
      </c>
      <c r="B83" s="346"/>
      <c r="C83" s="347"/>
      <c r="D83" s="475"/>
      <c r="E83" s="471" t="s">
        <v>553</v>
      </c>
      <c r="F83" s="346"/>
      <c r="G83" s="347"/>
      <c r="H83" s="475"/>
      <c r="I83" s="468" t="s">
        <v>561</v>
      </c>
      <c r="J83" s="425" t="s">
        <v>369</v>
      </c>
      <c r="K83" s="469"/>
      <c r="L83" s="470"/>
      <c r="M83" s="366"/>
      <c r="N83" s="459"/>
      <c r="O83" s="312"/>
      <c r="P83" s="312"/>
      <c r="Q83" s="312"/>
      <c r="R83" s="312"/>
      <c r="S83" s="312"/>
      <c r="T83" s="312"/>
      <c r="U83" s="366"/>
    </row>
    <row r="84" spans="1:21" x14ac:dyDescent="0.2">
      <c r="A84" s="472" t="s">
        <v>556</v>
      </c>
      <c r="B84" s="314"/>
      <c r="C84" s="315"/>
      <c r="D84" s="475"/>
      <c r="E84" s="472" t="s">
        <v>554</v>
      </c>
      <c r="F84" s="314"/>
      <c r="G84" s="315"/>
      <c r="H84" s="475"/>
      <c r="I84" s="468" t="s">
        <v>562</v>
      </c>
      <c r="J84" s="425" t="s">
        <v>370</v>
      </c>
      <c r="K84" s="469"/>
      <c r="L84" s="466"/>
      <c r="M84" s="321"/>
    </row>
    <row r="85" spans="1:21" x14ac:dyDescent="0.2">
      <c r="A85" s="471" t="s">
        <v>557</v>
      </c>
      <c r="B85" s="346"/>
      <c r="C85" s="347"/>
      <c r="D85" s="475"/>
      <c r="E85" s="471" t="s">
        <v>555</v>
      </c>
      <c r="F85" s="346"/>
      <c r="G85" s="347"/>
      <c r="H85" s="475"/>
      <c r="I85" s="468" t="s">
        <v>563</v>
      </c>
      <c r="J85" s="425" t="s">
        <v>370</v>
      </c>
      <c r="K85" s="469"/>
      <c r="L85" s="470"/>
      <c r="M85" s="366"/>
      <c r="N85" s="464" t="s">
        <v>376</v>
      </c>
      <c r="O85" s="312"/>
      <c r="P85" s="312"/>
      <c r="Q85" s="312"/>
      <c r="R85" s="312"/>
      <c r="S85" s="312"/>
      <c r="T85" s="312"/>
      <c r="U85" s="366"/>
    </row>
    <row r="86" spans="1:21" x14ac:dyDescent="0.2">
      <c r="A86" s="472" t="s">
        <v>558</v>
      </c>
      <c r="B86" s="314"/>
      <c r="C86" s="315"/>
      <c r="D86" s="475"/>
      <c r="E86" s="472" t="s">
        <v>559</v>
      </c>
      <c r="F86" s="314"/>
      <c r="G86" s="315"/>
      <c r="H86" s="475"/>
      <c r="I86" s="475" t="s">
        <v>161</v>
      </c>
      <c r="J86" s="425" t="s">
        <v>370</v>
      </c>
      <c r="K86" s="469"/>
      <c r="L86" s="466"/>
      <c r="M86" s="321"/>
      <c r="N86" s="460" t="s">
        <v>548</v>
      </c>
      <c r="O86" s="450"/>
      <c r="P86" s="460" t="s">
        <v>551</v>
      </c>
      <c r="Q86" s="450"/>
      <c r="R86" s="462" t="s">
        <v>354</v>
      </c>
      <c r="S86" s="462" t="s">
        <v>150</v>
      </c>
      <c r="T86" s="462" t="s">
        <v>377</v>
      </c>
      <c r="U86" s="463" t="s">
        <v>564</v>
      </c>
    </row>
    <row r="87" spans="1:21" x14ac:dyDescent="0.2">
      <c r="A87" s="387" t="s">
        <v>50</v>
      </c>
      <c r="B87" s="314"/>
      <c r="C87" s="314"/>
      <c r="D87" s="314"/>
      <c r="E87" s="314"/>
      <c r="F87" s="314"/>
      <c r="G87" s="314"/>
      <c r="H87" s="314"/>
      <c r="I87" s="314"/>
      <c r="J87" s="314"/>
      <c r="K87" s="314"/>
      <c r="L87" s="314"/>
      <c r="M87" s="315"/>
      <c r="N87" s="460" t="s">
        <v>549</v>
      </c>
      <c r="O87" s="450"/>
      <c r="P87" s="460" t="s">
        <v>552</v>
      </c>
      <c r="Q87" s="450"/>
      <c r="R87" s="451" t="s">
        <v>560</v>
      </c>
      <c r="S87" s="452" t="s">
        <v>369</v>
      </c>
      <c r="T87" s="453"/>
      <c r="U87" s="454"/>
    </row>
    <row r="88" spans="1:21" x14ac:dyDescent="0.2">
      <c r="A88" s="467"/>
      <c r="B88" s="325"/>
      <c r="C88" s="325"/>
      <c r="D88" s="325"/>
      <c r="E88" s="325"/>
      <c r="F88" s="325"/>
      <c r="G88" s="325"/>
      <c r="H88" s="325"/>
      <c r="I88" s="325"/>
      <c r="J88" s="325"/>
      <c r="K88" s="325"/>
      <c r="L88" s="325"/>
      <c r="M88" s="326"/>
      <c r="N88" s="460" t="s">
        <v>550</v>
      </c>
      <c r="O88" s="450"/>
      <c r="P88" s="460" t="s">
        <v>553</v>
      </c>
      <c r="Q88" s="450"/>
      <c r="R88" s="451" t="s">
        <v>561</v>
      </c>
      <c r="S88" s="452" t="s">
        <v>369</v>
      </c>
      <c r="T88" s="453"/>
      <c r="U88" s="454"/>
    </row>
    <row r="89" spans="1:21" x14ac:dyDescent="0.2">
      <c r="A89" s="341" t="s">
        <v>566</v>
      </c>
      <c r="B89" s="314"/>
      <c r="C89" s="314"/>
      <c r="D89" s="314"/>
      <c r="E89" s="314"/>
      <c r="F89" s="314"/>
      <c r="G89" s="314"/>
      <c r="H89" s="314"/>
      <c r="I89" s="314"/>
      <c r="J89" s="314"/>
      <c r="K89" s="314"/>
      <c r="L89" s="314"/>
      <c r="M89" s="315"/>
      <c r="N89" s="460" t="s">
        <v>556</v>
      </c>
      <c r="O89" s="450"/>
      <c r="P89" s="460" t="s">
        <v>554</v>
      </c>
      <c r="Q89" s="450"/>
      <c r="R89" s="451" t="s">
        <v>562</v>
      </c>
      <c r="S89" s="452" t="s">
        <v>370</v>
      </c>
      <c r="T89" s="453"/>
      <c r="U89" s="454"/>
    </row>
    <row r="90" spans="1:21" x14ac:dyDescent="0.2">
      <c r="A90" s="471" t="s">
        <v>548</v>
      </c>
      <c r="B90" s="346"/>
      <c r="C90" s="347"/>
      <c r="D90" s="475"/>
      <c r="E90" s="473" t="s">
        <v>603</v>
      </c>
      <c r="F90" s="344"/>
      <c r="G90" s="345"/>
      <c r="H90" s="475"/>
      <c r="I90" s="462" t="s">
        <v>354</v>
      </c>
      <c r="J90" s="462" t="s">
        <v>150</v>
      </c>
      <c r="K90" s="462" t="s">
        <v>377</v>
      </c>
      <c r="L90" s="474" t="s">
        <v>564</v>
      </c>
      <c r="M90" s="315"/>
      <c r="N90" s="460" t="s">
        <v>557</v>
      </c>
      <c r="O90" s="450"/>
      <c r="P90" s="460" t="s">
        <v>555</v>
      </c>
      <c r="Q90" s="450"/>
      <c r="R90" s="451" t="s">
        <v>563</v>
      </c>
      <c r="S90" s="452" t="s">
        <v>370</v>
      </c>
      <c r="T90" s="453"/>
      <c r="U90" s="454"/>
    </row>
    <row r="91" spans="1:21" x14ac:dyDescent="0.2">
      <c r="A91" s="472" t="s">
        <v>549</v>
      </c>
      <c r="B91" s="314"/>
      <c r="C91" s="315"/>
      <c r="D91" s="475"/>
      <c r="E91" s="473" t="s">
        <v>551</v>
      </c>
      <c r="F91" s="344"/>
      <c r="G91" s="345"/>
      <c r="H91" s="475"/>
      <c r="I91" s="468" t="s">
        <v>560</v>
      </c>
      <c r="J91" s="425" t="s">
        <v>369</v>
      </c>
      <c r="K91" s="469"/>
      <c r="L91" s="466"/>
      <c r="M91" s="321"/>
      <c r="N91" s="461" t="s">
        <v>558</v>
      </c>
      <c r="O91" s="455"/>
      <c r="P91" s="461" t="s">
        <v>559</v>
      </c>
      <c r="Q91" s="455"/>
      <c r="R91" s="455" t="s">
        <v>161</v>
      </c>
      <c r="S91" s="456" t="s">
        <v>370</v>
      </c>
      <c r="T91" s="457"/>
      <c r="U91" s="458"/>
    </row>
    <row r="92" spans="1:21" x14ac:dyDescent="0.2">
      <c r="A92" s="471" t="s">
        <v>550</v>
      </c>
      <c r="B92" s="346"/>
      <c r="C92" s="347"/>
      <c r="D92" s="475"/>
      <c r="E92" s="472" t="s">
        <v>552</v>
      </c>
      <c r="F92" s="314"/>
      <c r="G92" s="315"/>
      <c r="H92" s="475"/>
      <c r="I92" s="468" t="s">
        <v>561</v>
      </c>
      <c r="J92" s="425" t="s">
        <v>369</v>
      </c>
      <c r="K92" s="469"/>
      <c r="L92" s="470"/>
      <c r="M92" s="366"/>
      <c r="N92" s="387" t="s">
        <v>50</v>
      </c>
      <c r="O92" s="344"/>
      <c r="P92" s="344"/>
      <c r="Q92" s="344"/>
      <c r="R92" s="344"/>
      <c r="S92" s="344"/>
      <c r="T92" s="344"/>
      <c r="U92" s="345"/>
    </row>
    <row r="93" spans="1:21" x14ac:dyDescent="0.2">
      <c r="A93" s="472" t="s">
        <v>556</v>
      </c>
      <c r="B93" s="314"/>
      <c r="C93" s="315"/>
      <c r="D93" s="475"/>
      <c r="E93" s="472" t="s">
        <v>553</v>
      </c>
      <c r="F93" s="314"/>
      <c r="G93" s="315"/>
      <c r="H93" s="475"/>
      <c r="I93" s="468" t="s">
        <v>562</v>
      </c>
      <c r="J93" s="425" t="s">
        <v>370</v>
      </c>
      <c r="K93" s="469"/>
      <c r="L93" s="466"/>
      <c r="M93" s="321"/>
      <c r="N93" s="459"/>
      <c r="O93" s="312"/>
      <c r="P93" s="312"/>
      <c r="Q93" s="312"/>
      <c r="R93" s="312"/>
      <c r="S93" s="312"/>
      <c r="T93" s="312"/>
      <c r="U93" s="366"/>
    </row>
    <row r="94" spans="1:21" x14ac:dyDescent="0.2">
      <c r="A94" s="471" t="s">
        <v>557</v>
      </c>
      <c r="B94" s="346"/>
      <c r="C94" s="347"/>
      <c r="D94" s="475"/>
      <c r="E94" s="471" t="s">
        <v>555</v>
      </c>
      <c r="F94" s="346"/>
      <c r="G94" s="347"/>
      <c r="H94" s="475"/>
      <c r="I94" s="468" t="s">
        <v>563</v>
      </c>
      <c r="J94" s="425" t="s">
        <v>370</v>
      </c>
      <c r="K94" s="469"/>
      <c r="L94" s="470"/>
      <c r="M94" s="366"/>
    </row>
    <row r="95" spans="1:21" x14ac:dyDescent="0.2">
      <c r="A95" s="472" t="s">
        <v>558</v>
      </c>
      <c r="B95" s="314"/>
      <c r="C95" s="315"/>
      <c r="D95" s="475"/>
      <c r="E95" s="472" t="s">
        <v>559</v>
      </c>
      <c r="F95" s="314"/>
      <c r="G95" s="315"/>
      <c r="H95" s="475"/>
      <c r="I95" s="475" t="s">
        <v>161</v>
      </c>
      <c r="J95" s="425" t="s">
        <v>370</v>
      </c>
      <c r="K95" s="469"/>
      <c r="L95" s="470"/>
      <c r="M95" s="366"/>
      <c r="N95" s="464" t="s">
        <v>376</v>
      </c>
      <c r="O95" s="312"/>
      <c r="P95" s="312"/>
      <c r="Q95" s="312"/>
      <c r="R95" s="312"/>
      <c r="S95" s="312"/>
      <c r="T95" s="312"/>
      <c r="U95" s="366"/>
    </row>
    <row r="96" spans="1:21" x14ac:dyDescent="0.2">
      <c r="A96" s="460" t="s">
        <v>603</v>
      </c>
      <c r="B96" s="314"/>
      <c r="C96" s="315"/>
      <c r="D96" s="475"/>
      <c r="E96" s="343"/>
      <c r="F96" s="314"/>
      <c r="G96" s="314"/>
      <c r="H96" s="314"/>
      <c r="I96" s="314"/>
      <c r="J96" s="314"/>
      <c r="K96" s="314"/>
      <c r="L96" s="314"/>
      <c r="M96" s="315"/>
      <c r="N96" s="460" t="s">
        <v>548</v>
      </c>
      <c r="O96" s="450"/>
      <c r="P96" s="460" t="s">
        <v>551</v>
      </c>
      <c r="Q96" s="450"/>
      <c r="R96" s="462" t="s">
        <v>354</v>
      </c>
      <c r="S96" s="462" t="s">
        <v>150</v>
      </c>
      <c r="T96" s="462" t="s">
        <v>377</v>
      </c>
      <c r="U96" s="463" t="s">
        <v>564</v>
      </c>
    </row>
    <row r="97" spans="1:21" x14ac:dyDescent="0.2">
      <c r="A97" s="387" t="s">
        <v>50</v>
      </c>
      <c r="B97" s="314"/>
      <c r="C97" s="314"/>
      <c r="D97" s="314"/>
      <c r="E97" s="314"/>
      <c r="F97" s="314"/>
      <c r="G97" s="314"/>
      <c r="H97" s="314"/>
      <c r="I97" s="314"/>
      <c r="J97" s="314"/>
      <c r="K97" s="314"/>
      <c r="L97" s="314"/>
      <c r="M97" s="315"/>
      <c r="N97" s="460" t="s">
        <v>549</v>
      </c>
      <c r="O97" s="450"/>
      <c r="P97" s="460" t="s">
        <v>552</v>
      </c>
      <c r="Q97" s="450"/>
      <c r="R97" s="451" t="s">
        <v>560</v>
      </c>
      <c r="S97" s="452" t="s">
        <v>369</v>
      </c>
      <c r="T97" s="453"/>
      <c r="U97" s="454"/>
    </row>
    <row r="98" spans="1:21" x14ac:dyDescent="0.2">
      <c r="A98" s="467"/>
      <c r="B98" s="325"/>
      <c r="C98" s="325"/>
      <c r="D98" s="325"/>
      <c r="E98" s="325"/>
      <c r="F98" s="325"/>
      <c r="G98" s="325"/>
      <c r="H98" s="325"/>
      <c r="I98" s="325"/>
      <c r="J98" s="325"/>
      <c r="K98" s="325"/>
      <c r="L98" s="325"/>
      <c r="M98" s="326"/>
      <c r="N98" s="460" t="s">
        <v>550</v>
      </c>
      <c r="O98" s="450"/>
      <c r="P98" s="460" t="s">
        <v>553</v>
      </c>
      <c r="Q98" s="450"/>
      <c r="R98" s="451" t="s">
        <v>561</v>
      </c>
      <c r="S98" s="452" t="s">
        <v>369</v>
      </c>
      <c r="T98" s="453"/>
      <c r="U98" s="454"/>
    </row>
    <row r="99" spans="1:21" x14ac:dyDescent="0.2">
      <c r="A99" s="341" t="s">
        <v>567</v>
      </c>
      <c r="B99" s="314"/>
      <c r="C99" s="314"/>
      <c r="D99" s="314"/>
      <c r="E99" s="314"/>
      <c r="F99" s="314"/>
      <c r="G99" s="314"/>
      <c r="H99" s="314"/>
      <c r="I99" s="314"/>
      <c r="J99" s="314"/>
      <c r="K99" s="314"/>
      <c r="L99" s="314"/>
      <c r="M99" s="315"/>
      <c r="N99" s="460" t="s">
        <v>556</v>
      </c>
      <c r="O99" s="450"/>
      <c r="P99" s="460" t="s">
        <v>554</v>
      </c>
      <c r="Q99" s="450"/>
      <c r="R99" s="451" t="s">
        <v>562</v>
      </c>
      <c r="S99" s="452" t="s">
        <v>370</v>
      </c>
      <c r="T99" s="453"/>
      <c r="U99" s="454"/>
    </row>
    <row r="100" spans="1:21" x14ac:dyDescent="0.2">
      <c r="A100" s="471" t="s">
        <v>548</v>
      </c>
      <c r="B100" s="346"/>
      <c r="C100" s="347"/>
      <c r="D100" s="475"/>
      <c r="E100" s="473" t="s">
        <v>551</v>
      </c>
      <c r="F100" s="344"/>
      <c r="G100" s="345"/>
      <c r="H100" s="475"/>
      <c r="I100" s="462" t="s">
        <v>354</v>
      </c>
      <c r="J100" s="462" t="s">
        <v>150</v>
      </c>
      <c r="K100" s="462" t="s">
        <v>377</v>
      </c>
      <c r="L100" s="474" t="s">
        <v>564</v>
      </c>
      <c r="M100" s="315"/>
      <c r="N100" s="460" t="s">
        <v>557</v>
      </c>
      <c r="O100" s="450"/>
      <c r="P100" s="460" t="s">
        <v>555</v>
      </c>
      <c r="Q100" s="450"/>
      <c r="R100" s="451" t="s">
        <v>563</v>
      </c>
      <c r="S100" s="452" t="s">
        <v>370</v>
      </c>
      <c r="T100" s="453"/>
      <c r="U100" s="454"/>
    </row>
    <row r="101" spans="1:21" x14ac:dyDescent="0.2">
      <c r="A101" s="472" t="s">
        <v>549</v>
      </c>
      <c r="B101" s="314"/>
      <c r="C101" s="315"/>
      <c r="D101" s="475"/>
      <c r="E101" s="472" t="s">
        <v>552</v>
      </c>
      <c r="F101" s="314"/>
      <c r="G101" s="315"/>
      <c r="H101" s="475"/>
      <c r="I101" s="468" t="s">
        <v>560</v>
      </c>
      <c r="J101" s="425" t="s">
        <v>369</v>
      </c>
      <c r="K101" s="469"/>
      <c r="L101" s="466"/>
      <c r="M101" s="321"/>
      <c r="N101" s="461" t="s">
        <v>558</v>
      </c>
      <c r="O101" s="455"/>
      <c r="P101" s="461" t="s">
        <v>559</v>
      </c>
      <c r="Q101" s="455"/>
      <c r="R101" s="455" t="s">
        <v>161</v>
      </c>
      <c r="S101" s="456" t="s">
        <v>370</v>
      </c>
      <c r="T101" s="457"/>
      <c r="U101" s="458"/>
    </row>
    <row r="102" spans="1:21" x14ac:dyDescent="0.2">
      <c r="A102" s="471" t="s">
        <v>550</v>
      </c>
      <c r="B102" s="346"/>
      <c r="C102" s="347"/>
      <c r="D102" s="475"/>
      <c r="E102" s="471" t="s">
        <v>553</v>
      </c>
      <c r="F102" s="346"/>
      <c r="G102" s="347"/>
      <c r="H102" s="475"/>
      <c r="I102" s="468" t="s">
        <v>561</v>
      </c>
      <c r="J102" s="425" t="s">
        <v>369</v>
      </c>
      <c r="K102" s="469"/>
      <c r="L102" s="470"/>
      <c r="M102" s="366"/>
      <c r="N102" s="387" t="s">
        <v>50</v>
      </c>
      <c r="O102" s="344"/>
      <c r="P102" s="344"/>
      <c r="Q102" s="344"/>
      <c r="R102" s="344"/>
      <c r="S102" s="344"/>
      <c r="T102" s="344"/>
      <c r="U102" s="345"/>
    </row>
    <row r="103" spans="1:21" x14ac:dyDescent="0.2">
      <c r="A103" s="472" t="s">
        <v>556</v>
      </c>
      <c r="B103" s="314"/>
      <c r="C103" s="315"/>
      <c r="D103" s="475"/>
      <c r="E103" s="472" t="s">
        <v>554</v>
      </c>
      <c r="F103" s="314"/>
      <c r="G103" s="315"/>
      <c r="H103" s="475"/>
      <c r="I103" s="468" t="s">
        <v>562</v>
      </c>
      <c r="J103" s="425" t="s">
        <v>370</v>
      </c>
      <c r="K103" s="469"/>
      <c r="L103" s="466"/>
      <c r="M103" s="321"/>
      <c r="N103" s="459"/>
      <c r="O103" s="312"/>
      <c r="P103" s="312"/>
      <c r="Q103" s="312"/>
      <c r="R103" s="312"/>
      <c r="S103" s="312"/>
      <c r="T103" s="312"/>
      <c r="U103" s="366"/>
    </row>
    <row r="104" spans="1:21" x14ac:dyDescent="0.2">
      <c r="A104" s="471" t="s">
        <v>557</v>
      </c>
      <c r="B104" s="346"/>
      <c r="C104" s="347"/>
      <c r="D104" s="475"/>
      <c r="E104" s="471" t="s">
        <v>555</v>
      </c>
      <c r="F104" s="346"/>
      <c r="G104" s="347"/>
      <c r="H104" s="475"/>
      <c r="I104" s="468" t="s">
        <v>563</v>
      </c>
      <c r="J104" s="425" t="s">
        <v>370</v>
      </c>
      <c r="K104" s="469"/>
      <c r="L104" s="470"/>
      <c r="M104" s="366"/>
    </row>
    <row r="105" spans="1:21" x14ac:dyDescent="0.2">
      <c r="A105" s="472" t="s">
        <v>558</v>
      </c>
      <c r="B105" s="314"/>
      <c r="C105" s="315"/>
      <c r="D105" s="475"/>
      <c r="E105" s="472" t="s">
        <v>559</v>
      </c>
      <c r="F105" s="314"/>
      <c r="G105" s="315"/>
      <c r="H105" s="475"/>
      <c r="I105" s="475" t="s">
        <v>161</v>
      </c>
      <c r="J105" s="425" t="s">
        <v>370</v>
      </c>
      <c r="K105" s="469"/>
      <c r="L105" s="466"/>
      <c r="M105" s="321"/>
      <c r="N105" s="582" t="s">
        <v>608</v>
      </c>
      <c r="O105" s="344"/>
      <c r="P105" s="344"/>
      <c r="Q105" s="344"/>
      <c r="R105" s="344"/>
      <c r="S105" s="344"/>
      <c r="T105" s="344"/>
      <c r="U105" s="345"/>
    </row>
    <row r="106" spans="1:21" x14ac:dyDescent="0.2">
      <c r="A106" s="409" t="s">
        <v>50</v>
      </c>
      <c r="B106" s="344"/>
      <c r="C106" s="344"/>
      <c r="D106" s="344"/>
      <c r="E106" s="344"/>
      <c r="F106" s="344"/>
      <c r="G106" s="344"/>
      <c r="H106" s="344"/>
      <c r="I106" s="344"/>
      <c r="J106" s="344"/>
      <c r="K106" s="344"/>
      <c r="L106" s="344"/>
      <c r="M106" s="345"/>
      <c r="N106" s="583"/>
      <c r="O106" s="322"/>
      <c r="P106" s="322"/>
      <c r="Q106" s="322"/>
      <c r="R106" s="322"/>
      <c r="S106" s="322"/>
      <c r="T106" s="322"/>
      <c r="U106" s="323"/>
    </row>
    <row r="107" spans="1:21" x14ac:dyDescent="0.2">
      <c r="A107" s="459"/>
      <c r="B107" s="312"/>
      <c r="C107" s="312"/>
      <c r="D107" s="312"/>
      <c r="E107" s="312"/>
      <c r="F107" s="312"/>
      <c r="G107" s="312"/>
      <c r="H107" s="312"/>
      <c r="I107" s="312"/>
      <c r="J107" s="312"/>
      <c r="K107" s="312"/>
      <c r="L107" s="312"/>
      <c r="M107" s="366"/>
      <c r="N107" s="325"/>
      <c r="O107" s="325"/>
      <c r="P107" s="325"/>
      <c r="Q107" s="325"/>
      <c r="R107" s="325"/>
      <c r="S107" s="325"/>
      <c r="T107" s="325"/>
      <c r="U107" s="326"/>
    </row>
    <row r="108" spans="1:21" x14ac:dyDescent="0.2">
      <c r="A108" s="579"/>
      <c r="B108" s="364"/>
      <c r="C108" s="364"/>
      <c r="D108" s="584"/>
      <c r="E108" s="579"/>
      <c r="F108" s="364"/>
      <c r="G108" s="364"/>
      <c r="H108" s="584"/>
      <c r="I108" s="580"/>
      <c r="J108" s="585"/>
      <c r="K108" s="577"/>
      <c r="L108" s="578"/>
      <c r="M108" s="364"/>
      <c r="N108" s="579"/>
      <c r="O108" s="579"/>
      <c r="P108" s="579"/>
      <c r="Q108" s="579"/>
      <c r="R108" s="576"/>
      <c r="S108" s="580"/>
      <c r="T108" s="577"/>
      <c r="U108" s="578"/>
    </row>
    <row r="109" spans="1:21" x14ac:dyDescent="0.2">
      <c r="A109" s="579"/>
      <c r="B109" s="364"/>
      <c r="C109" s="364"/>
      <c r="D109" s="584"/>
      <c r="E109" s="579"/>
      <c r="F109" s="364"/>
      <c r="G109" s="364"/>
      <c r="H109" s="584"/>
      <c r="I109" s="580"/>
      <c r="J109" s="585"/>
      <c r="K109" s="577"/>
      <c r="L109" s="578"/>
      <c r="M109" s="364"/>
      <c r="N109" s="579"/>
      <c r="O109" s="579"/>
      <c r="P109" s="579"/>
      <c r="Q109" s="579"/>
      <c r="R109" s="576"/>
      <c r="S109" s="580"/>
      <c r="T109" s="577"/>
      <c r="U109" s="578"/>
    </row>
    <row r="110" spans="1:21" x14ac:dyDescent="0.2">
      <c r="A110" s="579"/>
      <c r="B110" s="364"/>
      <c r="C110" s="364"/>
      <c r="D110" s="584"/>
      <c r="E110" s="579"/>
      <c r="F110" s="364"/>
      <c r="G110" s="364"/>
      <c r="H110" s="584"/>
      <c r="I110" s="580"/>
      <c r="J110" s="585"/>
      <c r="K110" s="577"/>
      <c r="L110" s="578"/>
      <c r="M110" s="364"/>
      <c r="N110" s="579"/>
      <c r="O110" s="579"/>
      <c r="P110" s="579"/>
      <c r="Q110" s="579"/>
      <c r="R110" s="579"/>
      <c r="S110" s="580"/>
      <c r="T110" s="577"/>
      <c r="U110" s="578"/>
    </row>
    <row r="111" spans="1:21" x14ac:dyDescent="0.2">
      <c r="A111" s="579"/>
      <c r="B111" s="364"/>
      <c r="C111" s="364"/>
      <c r="D111" s="584"/>
      <c r="E111" s="579"/>
      <c r="F111" s="364"/>
      <c r="G111" s="364"/>
      <c r="H111" s="584"/>
      <c r="I111" s="584"/>
      <c r="J111" s="585"/>
      <c r="K111" s="577"/>
      <c r="L111" s="578"/>
      <c r="M111" s="364"/>
      <c r="N111" s="581"/>
      <c r="O111" s="364"/>
      <c r="P111" s="364"/>
      <c r="Q111" s="364"/>
      <c r="R111" s="364"/>
      <c r="S111" s="364"/>
      <c r="T111" s="364"/>
      <c r="U111" s="364"/>
    </row>
    <row r="112" spans="1:21" x14ac:dyDescent="0.2">
      <c r="A112" s="581"/>
      <c r="B112" s="364"/>
      <c r="C112" s="364"/>
      <c r="D112" s="364"/>
      <c r="E112" s="364"/>
      <c r="F112" s="364"/>
      <c r="G112" s="364"/>
      <c r="H112" s="364"/>
      <c r="I112" s="364"/>
      <c r="J112" s="364"/>
      <c r="K112" s="364"/>
      <c r="L112" s="364"/>
      <c r="M112" s="364"/>
      <c r="N112" s="433"/>
      <c r="O112" s="364"/>
      <c r="P112" s="364"/>
      <c r="Q112" s="364"/>
      <c r="R112" s="364"/>
      <c r="S112" s="364"/>
      <c r="T112" s="364"/>
      <c r="U112" s="364"/>
    </row>
    <row r="113" spans="1:13" x14ac:dyDescent="0.2">
      <c r="A113" s="433"/>
      <c r="B113" s="364"/>
      <c r="C113" s="364"/>
      <c r="D113" s="364"/>
      <c r="E113" s="364"/>
      <c r="F113" s="364"/>
      <c r="G113" s="364"/>
      <c r="H113" s="364"/>
      <c r="I113" s="364"/>
      <c r="J113" s="364"/>
      <c r="K113" s="364"/>
      <c r="L113" s="364"/>
      <c r="M113" s="364"/>
    </row>
  </sheetData>
  <mergeCells count="1">
    <mergeCell ref="I49:J49"/>
  </mergeCells>
  <dataValidations count="50">
    <dataValidation type="whole" allowBlank="1" showInputMessage="1" showErrorMessage="1" promptTitle="Need for Aerator?" prompt="Enter the number of aerators needed in this room." sqref="D96 H90 Q35 Q46 Q60">
      <formula1>0</formula1>
      <formula2>10</formula2>
    </dataValidation>
    <dataValidation allowBlank="1" showInputMessage="1" showErrorMessage="1" promptTitle="Additional Comments" prompt="List additional comments relevant to this room. The more detailed explanation = the more effective your work order to your contractor should be = which should make the work more effective = which should save the client more money over time = WIN!" sqref="A98 A107 A113 N73 N93 N49 N27 N9 N18 N38 N63 N112 N103 N83 A88 A70 A79"/>
    <dataValidation type="whole" allowBlank="1" showInputMessage="1" showErrorMessage="1" promptTitle="Duct Register Carbon Monoxide?" prompt="Enter the CO amount coming out of the duct register, if necessary. With the unit on heat, if CO is coming into the room through the duct system, there is an issue that needs to be addressed. Add additional notes in comments below." sqref="H105 H111 Q71 Q91 Q45 Q25 Q7 Q16 Q34 Q59 Q110 Q101 Q81 H86 H68 H77 H95">
      <formula1>0</formula1>
      <formula2>1000</formula2>
    </dataValidation>
    <dataValidation type="list" allowBlank="1" showInputMessage="1" showErrorMessage="1" promptTitle="Need to seal holes in wall(s)?" prompt="Select whether or not thereare holes in the walls in the room. Add additional notes about size and location in comments below." sqref="H102 H108 Q68 Q88 Q42 Q22 Q4 Q31 Q13 Q56 Q98 Q78 H93 H83 H65 H74">
      <formula1>"Yes, No, NA"</formula1>
    </dataValidation>
    <dataValidation type="list" allowBlank="1" showInputMessage="1" showErrorMessage="1" promptTitle="Need to seal door knob hole?" prompt="Select whether or not there is a need to seal a hole in the wall from the door knob. If so, patch the hole, and install a measure that will prevent future hole(s), like door stop, etc. Add additional notes in comments below." sqref="H103 H109 Q69 Q89 Q43 Q23 Q5 Q32 Q14 Q57 Q108 Q99 Q79 H84 H66 H75">
      <formula1>"Yes, No, NA"</formula1>
    </dataValidation>
    <dataValidation type="list" allowBlank="1" showInputMessage="1" showErrorMessage="1" promptTitle="Need to seal cabinets?" prompt="Select whether or not there is a need to seal in or around the cabinets in the room. Use pressure diagnostics to quantify leaks from cabinets. Add additional notes about size and location in comments below." sqref="H104 H110 Q70 Q90 Q44 Q24 Q6 Q15 Q33 Q58 Q109 Q100 Q80 H85 H67 H76 H94">
      <formula1>"Yes, No, NA"</formula1>
    </dataValidation>
    <dataValidation type="whole" allowBlank="1" showInputMessage="1" showErrorMessage="1" promptTitle="Need for Outlet Gaskets?" prompt="Enter the number of outlet gaskets needed to prevent legitimate air infiltration in this room. Make sure to consider other forms of air sealing around gaskets for more effective long term results." sqref="H100 Q76 Q66 Q86 Q40 Q20 Q2 Q29 Q11 Q54 Q96 H91 H81 H63 H72">
      <formula1>0</formula1>
      <formula2>10</formula2>
    </dataValidation>
    <dataValidation type="whole" allowBlank="1" showInputMessage="1" showErrorMessage="1" promptTitle="Need for Outlet Covers?" prompt="Enter the number of outlet coverss needed in this room." sqref="H101 Q67 Q87 Q41 Q21 Q3 Q30 Q12 Q55 Q97 Q77 H92 H82 H64 H73">
      <formula1>0</formula1>
      <formula2>10</formula2>
    </dataValidation>
    <dataValidation type="list" allowBlank="1" showInputMessage="1" showErrorMessage="1" promptTitle="Need to seal walls and trim?" prompt="Select whether or not there is a need to seal the perimeter of the room, like sheetrock cracks, joints, trim, etc. Add additional notes about size and location in comments below." sqref="D100 O76 O66 O86 O40 O20 O2 O11 O29 O54 O96 D81 D63 D72 D90">
      <formula1>"Yes, No, NA"</formula1>
    </dataValidation>
    <dataValidation type="list" allowBlank="1" showInputMessage="1" showErrorMessage="1" promptTitle="Need to seal windows?" prompt="Select whether or not there is a need to seal around the windows in the room. Caulk the casing of the window, maybe make repairs to the window glazing, sash, etc. Add additional notes in comments below." sqref="D101 O67 O87 O41 O21 O3 O12 O30 O55 O97 O77 D82 D64 D73 D91">
      <formula1>"Yes, No, NA"</formula1>
    </dataValidation>
    <dataValidation type="list" allowBlank="1" showInputMessage="1" showErrorMessage="1" promptTitle="Need to seal doors?" prompt="Select whether or not there is a need to seal around the door(s) in the room. Caulk the casings, seal behing strike plates, adjust door swing for better closure, etc. Add additional notes in comments below." sqref="D102 D108 O68 O88 O42 O22 O4 O13 O31 O56 O98 O78 D83 D65 D74 D92">
      <formula1>"Yes, No, NA"</formula1>
    </dataValidation>
    <dataValidation type="list" allowBlank="1" showInputMessage="1" showErrorMessage="1" promptTitle="Need to seal room AC?" prompt="Select whether or not there is a need to seal around the room air conditioner(s) in the room. Properly seal RAC in accordance with SWS. Before permanently sealing in place, make sure client understands the RAC should not be moved after WX work completed." sqref="D103 D109 O69 O89 O43 O23 O5 O14 O32 O57 O108 O99 O79 D84 D66 D75 D93">
      <formula1>"Yes, No, NA"</formula1>
    </dataValidation>
    <dataValidation type="list" allowBlank="1" showInputMessage="1" showErrorMessage="1" promptTitle="Need to seal duct register?" prompt="Select whether or not there is a need to seal duct register(s) in the room. Pressure pan readings, as documented on BD/DB sheet should provide direct guidance on how to prioritize duct sealing. Add additional notes about location in comments below." sqref="D104 D110 O70 O90 O44 O24 O6 O15 O33 O58 O109 O100 O80 D85 D67 D76 D94">
      <formula1>"Yes, No, NA"</formula1>
    </dataValidation>
    <dataValidation type="whole" allowBlank="1" showInputMessage="1" showErrorMessage="1" promptTitle="Duct Register Temperature?" prompt="Enter the duct register temperature, if necessary. With the unit running, either heat or AC, if conditioned air is not reaching that register, there is an issue that needs to be addressed. Add additional notes in comments below." sqref="D105 D111 O71 O91 O45 O34 O7 O16 O25 O59 O110 O101 O81 D86 D68 D77 D95">
      <formula1>0</formula1>
      <formula2>120</formula2>
    </dataValidation>
    <dataValidation type="whole" allowBlank="1" showInputMessage="1" showErrorMessage="1" promptTitle="Quantity" prompt="Enter the numberof existing lightbulbs with the specified wattage. CFL equivalent for 100W is 23W." sqref="K104:K105 K110:K111 T70:T71 T90:T91 T44:T45 T24:T25 T6:T7 T15:T16 T33:T34 T58:T59 T109:T110 T100:T101 T80:T81 K85:K86 K67:K68 K76:K77 K94:K95">
      <formula1>0</formula1>
      <formula2>99</formula2>
    </dataValidation>
    <dataValidation type="whole" allowBlank="1" showInputMessage="1" showErrorMessage="1" promptTitle="Quantity" prompt="Enter the numberof existing lightbulbs with the specified wattage. CFL equivalent for 75W is 19W." sqref="K103 K109 T69 T89 T43 T23 T5 T14 T32 T57 T108 T99 T79 K84 K66 K75 K93">
      <formula1>0</formula1>
      <formula2>99</formula2>
    </dataValidation>
    <dataValidation type="whole" allowBlank="1" showInputMessage="1" showErrorMessage="1" promptTitle="Quantity" prompt="Enter the numberof existing lightbulbs with the specified wattage. CFL equivalent for 60W is 13W." sqref="K102 K108 T68 T88 T42 T22 T4 T13 T31 T56 T98 T78 K83 K65 K74 K92">
      <formula1>0</formula1>
      <formula2>99</formula2>
    </dataValidation>
    <dataValidation type="whole" allowBlank="1" showInputMessage="1" showErrorMessage="1" promptTitle="Quantity" prompt="Enter the numberof existing lightbulbs with the specified wattage. CFL equivalent for 40W is 9W." sqref="K101 T67 T87 T41 T21 T3 T12 T30 T55 T97 T77 K82 K64 K73 K91">
      <formula1>0</formula1>
      <formula2>99</formula2>
    </dataValidation>
    <dataValidation type="decimal" allowBlank="1" showInputMessage="1" showErrorMessage="1" promptTitle="Use" prompt="Enter the number of estimated hours used per day." sqref="L101:L105 L108:L111 U67:U71 U87:U91 U108:U110 U41:U45 U21:U25 U3:U7 U12:U16 U30:U34 U55:U59 U97:U101 U77:U81 L82:L86 L64:L68 L73:L77 L91:L95">
      <formula1>0</formula1>
      <formula2>24</formula2>
    </dataValidation>
    <dataValidation type="list" allowBlank="1" showInputMessage="1" showErrorMessage="1" promptTitle="Type of bulb" prompt="Select the type of bulb for this wattage of non CFL/LED bulb(s) being evaluated. Normal household bulbs are &quot;standard&quot;" sqref="J101:J105 J108:J111 S67:S71 S87:S91 S108:S110 S41:S45 S21:S25 S3:S7 S12:S16 S30:S34 S55:S59 S97:S101 S77:S81 J82:J86 J64:J68 J73:J77 J91:J95">
      <formula1>"Standard, Flood, Spot, Special, Other"</formula1>
    </dataValidation>
    <dataValidation allowBlank="1" showInputMessage="1" showErrorMessage="1" promptTitle="Other type of bulb" prompt="Identify any other type of bulb for consideration of replacement. Enter as much relevant info in this box as necessary." sqref="I105 I111 R71 R91 R45 R25 R7 R16 R34 R59 R110 R101 R81 I86 I68 I77 I95"/>
    <dataValidation allowBlank="1" showInputMessage="1" showErrorMessage="1" promptTitle="Additional Comments" prompt="List additional comments relevant to air infiltration for this house. Effective use of diagnostic tools like zonal diagnostics and pressure pans, will provide information to achieve more effective air sealing." sqref="N106 N51"/>
    <dataValidation allowBlank="1" showInputMessage="1" showErrorMessage="1" promptTitle="Client Name" prompt="Input the name of client" sqref="C4"/>
    <dataValidation allowBlank="1" showInputMessage="1" showErrorMessage="1" promptTitle="Job Number" prompt="Input the identifying job number for this client." sqref="L4"/>
    <dataValidation type="decimal" allowBlank="1" showInputMessage="1" showErrorMessage="1" promptTitle="Ceiling Height" prompt="Input the average ceiling height for the unit." sqref="H6">
      <formula1>0</formula1>
      <formula2>25</formula2>
    </dataValidation>
    <dataValidation type="whole" allowBlank="1" showInputMessage="1" showErrorMessage="1" promptTitle="Initial blower door reading" prompt="Input the blower door reading from the initial assessment." sqref="E9 E28">
      <formula1>0</formula1>
      <formula2>20000</formula2>
    </dataValidation>
    <dataValidation type="whole" allowBlank="1" showInputMessage="1" showErrorMessage="1" promptTitle="Total Duct Leakage" prompt="Input the total duct leakage reading from the initial assessment." sqref="E30">
      <formula1>0</formula1>
      <formula2>20000</formula2>
    </dataValidation>
    <dataValidation type="whole" allowBlank="1" showInputMessage="1" showErrorMessage="1" promptTitle="Duct Leakage to the Outside" prompt="Input the duct leakage to the outside reading obtained from the initial assessment." sqref="E32">
      <formula1>0</formula1>
      <formula2>20000</formula2>
    </dataValidation>
    <dataValidation type="whole" allowBlank="1" showInputMessage="1" showErrorMessage="1" promptTitle="Blower Door Pascal Reading" prompt="Input the pascal reading from the blower door for this test." sqref="H9 H28">
      <formula1>0</formula1>
      <formula2>55</formula2>
    </dataValidation>
    <dataValidation type="whole" allowBlank="1" showInputMessage="1" showErrorMessage="1" promptTitle="Duct Blaster Pascal Reading" prompt="Input the pascal reading from the duct blaster for this test." sqref="H11 H13 H30 H32">
      <formula1>0</formula1>
      <formula2>26</formula2>
    </dataValidation>
    <dataValidation type="list" allowBlank="1" showInputMessage="1" showErrorMessage="1" promptTitle="Blower Door Ring" prompt="Select the appropriate ring used during this test." sqref="L9 L28">
      <formula1>"Open, A, B, C"</formula1>
    </dataValidation>
    <dataValidation type="list" allowBlank="1" showInputMessage="1" showErrorMessage="1" promptTitle="Duct Blaster Ring" prompt="Select the duct blaster ring used for this test." sqref="L11 L32 L30 L13">
      <formula1>"Open, 1, 2, 3"</formula1>
    </dataValidation>
    <dataValidation allowBlank="1" showInputMessage="1" showErrorMessage="1" promptTitle="Duct Supply Pressure" prompt="Input the pressure measured in the duct system on the supply side. For this test, with the HVAC unit running, you will have your pressure probe in the supply plenum facing into the air flow." sqref="H15 H34"/>
    <dataValidation allowBlank="1" showInputMessage="1" showErrorMessage="1" promptTitle="Return duct pressure" prompt="Input the pressure measured in the duct system on the return side. For this test, with the HVAC unit running, you will have your pressure probe in the return air space facing into the air flow." sqref="K15 K34"/>
    <dataValidation type="whole" allowBlank="1" showInputMessage="1" showErrorMessage="1" promptTitle="Initial Total Duct Leakage" prompt="Input the total duct leakage reading from the initial assessment." sqref="E11">
      <formula1>0</formula1>
      <formula2>20000</formula2>
    </dataValidation>
    <dataValidation type="whole" allowBlank="1" showInputMessage="1" showErrorMessage="1" promptTitle="Initial Duct Leakage to Outside" prompt="Input the duct leakage to the outside reading obtained from the initial assessment." sqref="E13">
      <formula1>0</formula1>
      <formula2>20000</formula2>
    </dataValidation>
    <dataValidation allowBlank="1" showInputMessage="1" showErrorMessage="1" promptTitle="Return Air PP reading" prompt="With blower door running, record the pressure pan reading for the return air. To obtain this reading, you will need to tape off the majority of the return air grill, leaving an open space big enough for your pressure pan to cover and get your reading." sqref="A20 A38"/>
    <dataValidation allowBlank="1" showInputMessage="1" showErrorMessage="1" promptTitle="Register PP Reading" prompt="With the blower door running, record the pressure pan reading for this register." sqref="B20:H20 A40:G40 B38:H38 A22:G22"/>
    <dataValidation allowBlank="1" showInputMessage="1" showErrorMessage="1" promptTitle="Subrecipient Staff Signature" prompt="By signing this document, you are certifying that all the information above is true and accurate." sqref="A52"/>
    <dataValidation allowBlank="1" showInputMessage="1" showErrorMessage="1" promptTitle="Signature Date" prompt="Record the date you signed this document as completed." sqref="L52"/>
    <dataValidation type="list" allowBlank="1" showInputMessage="1" showErrorMessage="1" prompt="Does the room where this fan exists have an openable window?" sqref="E42 G42">
      <formula1>"Yes, No, NA"</formula1>
    </dataValidation>
    <dataValidation type="list" allowBlank="1" showInputMessage="1" showErrorMessage="1" prompt="Operational exhaust fan must be terminated outside at conclusion of WX work. Does this particular fan terminate outside the building envelope?" sqref="D42">
      <formula1>"Yes, No, NA"</formula1>
    </dataValidation>
    <dataValidation type="list" allowBlank="1" showInputMessage="1" showErrorMessage="1" promptTitle="Terminate Outside?" prompt="Operational exhaust fan absolutely MUST terminate outside at conclusion of WX work. Does this particular fan terminate outside the building envelope? At the final inspection, this true answer MUST BE YES!" sqref="L38:L41">
      <formula1>"Yes, No, NA"</formula1>
    </dataValidation>
    <dataValidation type="list" allowBlank="1" showInputMessage="1" showErrorMessage="1" promptTitle="Terminate Outside?" prompt="Operational exhaust fan must be terminated outside at conclusion of WX work. Does this particular fan terminate outside the building envelope?" sqref="L20:L23">
      <formula1>"Yes, No, NA"</formula1>
    </dataValidation>
    <dataValidation type="list" allowBlank="1" showInputMessage="1" showErrorMessage="1" promptTitle="Openable window?" prompt="Does the room where this fan exists have an openable window?" sqref="M20:M23 M38:M41">
      <formula1>"Yes, No, NA"</formula1>
    </dataValidation>
    <dataValidation allowBlank="1" showInputMessage="1" showErrorMessage="1" promptTitle="CFM reading" prompt="Enter the cfm reading for this exhaust piece of equipment. Use the fan flow meter to determine the flow." sqref="K20:K23 K38:K41"/>
    <dataValidation type="whole" allowBlank="1" showInputMessage="1" showErrorMessage="1" promptTitle="Minutes per day?" prompt="Enter the estimated number of minutes per day this showehead is used. Average showers last 8-15 minutes." sqref="Q36 Q47 Q61">
      <formula1>0</formula1>
      <formula2>120</formula2>
    </dataValidation>
    <dataValidation type="whole" allowBlank="1" showInputMessage="1" showErrorMessage="1" promptTitle="Showerhead being used?" prompt="Enter the number of showerheads used in this room." sqref="O35 O60 O46">
      <formula1>0</formula1>
      <formula2>3</formula2>
    </dataValidation>
    <dataValidation type="decimal" allowBlank="1" showInputMessage="1" showErrorMessage="1" promptTitle="Gallons per minute?" prompt="Enter the estimated number of gallons per minute this showehead uses. Average showerhead uses 3-4 gallons per minute. Low flow showerhead should use 2 or less gallons per minute." sqref="O36 O61 O47">
      <formula1>0</formula1>
      <formula2>5</formula2>
    </dataValidation>
    <dataValidation type="list" allowBlank="1" showInputMessage="1" showErrorMessage="1" promptTitle="Maximize Effort?" prompt="Select whether or not air and duct sealing efforts were maximized on this house. Typically, available air/duct sealing funds should NOT be left if the sealing targets have not been met. Use ZPDs for more effective air sealing." sqref="I49">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selection activeCell="F43" sqref="F43:F44"/>
    </sheetView>
  </sheetViews>
  <sheetFormatPr defaultRowHeight="12.75" x14ac:dyDescent="0.2"/>
  <cols>
    <col min="1" max="1" width="25.7109375" customWidth="1"/>
    <col min="2" max="2" width="9.7109375" customWidth="1"/>
    <col min="3" max="3" width="25.7109375" customWidth="1"/>
    <col min="4" max="7" width="6.7109375" customWidth="1"/>
  </cols>
  <sheetData>
    <row r="1" spans="1:7" ht="3" customHeight="1" thickBot="1" x14ac:dyDescent="0.25">
      <c r="A1" s="1" t="s">
        <v>65</v>
      </c>
      <c r="B1" s="2"/>
      <c r="C1" s="2"/>
      <c r="D1" s="2"/>
      <c r="E1" s="2"/>
    </row>
    <row r="2" spans="1:7" ht="16.5" thickBot="1" x14ac:dyDescent="0.3">
      <c r="A2" s="444" t="s">
        <v>79</v>
      </c>
      <c r="B2" s="604">
        <f>'Contact Info'!B7</f>
        <v>0</v>
      </c>
      <c r="C2" s="598"/>
      <c r="D2" s="598"/>
      <c r="E2" s="598"/>
      <c r="F2" s="599"/>
      <c r="G2" s="600"/>
    </row>
    <row r="3" spans="1:7" ht="16.5" thickBot="1" x14ac:dyDescent="0.3">
      <c r="A3" s="603" t="s">
        <v>27</v>
      </c>
      <c r="B3" s="637">
        <f>'Contact Info'!B6</f>
        <v>0</v>
      </c>
      <c r="C3" s="638"/>
      <c r="D3" s="638"/>
      <c r="E3" s="638"/>
      <c r="F3" s="314"/>
      <c r="G3" s="639"/>
    </row>
    <row r="4" spans="1:7" ht="16.5" thickBot="1" x14ac:dyDescent="0.3">
      <c r="A4" s="445" t="s">
        <v>656</v>
      </c>
      <c r="B4" s="633">
        <f>'Contact Info'!B18</f>
        <v>0</v>
      </c>
      <c r="C4" s="299"/>
      <c r="D4" s="299"/>
      <c r="E4" s="299"/>
      <c r="F4" s="601"/>
      <c r="G4" s="602"/>
    </row>
    <row r="5" spans="1:7" ht="15.75" x14ac:dyDescent="0.25">
      <c r="A5" s="630" t="s">
        <v>649</v>
      </c>
      <c r="B5" s="605"/>
      <c r="C5" s="100"/>
      <c r="D5" s="100"/>
      <c r="E5" s="100"/>
      <c r="F5" s="364"/>
      <c r="G5" s="364"/>
    </row>
    <row r="6" spans="1:7" ht="15.75" x14ac:dyDescent="0.25">
      <c r="A6" s="630" t="s">
        <v>651</v>
      </c>
      <c r="B6" s="605"/>
      <c r="C6" s="100"/>
      <c r="D6" s="100"/>
      <c r="E6" s="100"/>
      <c r="F6" s="364"/>
      <c r="G6" s="364"/>
    </row>
    <row r="7" spans="1:7" ht="15.75" x14ac:dyDescent="0.25">
      <c r="A7" s="630" t="s">
        <v>650</v>
      </c>
      <c r="B7" s="605"/>
      <c r="C7" s="100"/>
      <c r="D7" s="100"/>
      <c r="E7" s="100"/>
      <c r="F7" s="364"/>
      <c r="G7" s="364"/>
    </row>
    <row r="8" spans="1:7" x14ac:dyDescent="0.2">
      <c r="A8" s="669"/>
      <c r="B8" s="670"/>
      <c r="C8" s="671" t="s">
        <v>652</v>
      </c>
      <c r="D8" s="670"/>
      <c r="E8" s="670"/>
      <c r="F8" s="670"/>
      <c r="G8" s="672"/>
    </row>
    <row r="9" spans="1:7" x14ac:dyDescent="0.2">
      <c r="A9" s="659" t="s">
        <v>621</v>
      </c>
      <c r="B9" s="382"/>
      <c r="C9" s="660" t="s">
        <v>623</v>
      </c>
      <c r="D9" s="611" t="str">
        <f>IF(B9&lt;10, "-2.5Pa", IF(B9&gt;90,"-0.5Pa", ((B9/40)-2.75)))</f>
        <v>-2.5Pa</v>
      </c>
      <c r="E9" s="608"/>
      <c r="F9" s="608"/>
      <c r="G9" s="609"/>
    </row>
    <row r="11" spans="1:7" x14ac:dyDescent="0.2">
      <c r="A11" s="625" t="s">
        <v>624</v>
      </c>
      <c r="B11" s="360"/>
      <c r="C11" s="399" t="s">
        <v>647</v>
      </c>
      <c r="D11" s="315"/>
      <c r="E11" s="595"/>
    </row>
    <row r="12" spans="1:7" x14ac:dyDescent="0.2">
      <c r="A12" s="311" t="s">
        <v>625</v>
      </c>
      <c r="B12" s="360"/>
      <c r="C12" s="359"/>
    </row>
    <row r="14" spans="1:7" x14ac:dyDescent="0.2">
      <c r="A14" s="618" t="s">
        <v>626</v>
      </c>
      <c r="B14" s="314"/>
      <c r="C14" s="314"/>
      <c r="D14" s="314"/>
      <c r="E14" s="314"/>
      <c r="F14" s="314"/>
      <c r="G14" s="315"/>
    </row>
    <row r="15" spans="1:7" x14ac:dyDescent="0.2">
      <c r="A15" s="617" t="s">
        <v>627</v>
      </c>
      <c r="B15" s="400"/>
      <c r="C15" s="328"/>
      <c r="D15" s="740" t="s">
        <v>166</v>
      </c>
      <c r="E15" s="741">
        <f>Heating_Cooling!B4</f>
        <v>0</v>
      </c>
      <c r="F15" s="741">
        <f>Heating_Cooling!B39</f>
        <v>0</v>
      </c>
      <c r="G15" s="741">
        <f>Heating_Cooling!B48</f>
        <v>0</v>
      </c>
    </row>
    <row r="16" spans="1:7" x14ac:dyDescent="0.2">
      <c r="A16" s="615" t="s">
        <v>630</v>
      </c>
      <c r="B16" s="346"/>
      <c r="C16" s="347"/>
      <c r="D16" s="402"/>
      <c r="E16" s="402"/>
      <c r="F16" s="402"/>
      <c r="G16" s="402"/>
    </row>
    <row r="17" spans="1:7" x14ac:dyDescent="0.2">
      <c r="A17" s="397" t="s">
        <v>631</v>
      </c>
      <c r="B17" s="314"/>
      <c r="C17" s="315"/>
      <c r="D17" s="402"/>
      <c r="E17" s="402"/>
      <c r="F17" s="402"/>
      <c r="G17" s="402"/>
    </row>
    <row r="18" spans="1:7" x14ac:dyDescent="0.2">
      <c r="A18" s="615" t="s">
        <v>628</v>
      </c>
      <c r="B18" s="346"/>
      <c r="C18" s="347"/>
      <c r="D18" s="402"/>
      <c r="E18" s="402"/>
      <c r="F18" s="402"/>
      <c r="G18" s="402"/>
    </row>
    <row r="19" spans="1:7" x14ac:dyDescent="0.2">
      <c r="A19" s="397" t="s">
        <v>629</v>
      </c>
      <c r="B19" s="314"/>
      <c r="C19" s="315"/>
      <c r="D19" s="402"/>
      <c r="E19" s="402"/>
      <c r="F19" s="402"/>
      <c r="G19" s="402"/>
    </row>
    <row r="20" spans="1:7" x14ac:dyDescent="0.2">
      <c r="A20" s="616" t="s">
        <v>632</v>
      </c>
      <c r="B20" s="400"/>
      <c r="C20" s="328"/>
      <c r="D20" s="402"/>
      <c r="E20" s="402"/>
      <c r="F20" s="402"/>
      <c r="G20" s="402"/>
    </row>
    <row r="21" spans="1:7" x14ac:dyDescent="0.2">
      <c r="D21" s="597"/>
      <c r="E21" s="597"/>
      <c r="F21" s="597"/>
      <c r="G21" s="597"/>
    </row>
    <row r="22" spans="1:7" x14ac:dyDescent="0.2">
      <c r="A22" s="621" t="s">
        <v>399</v>
      </c>
      <c r="B22" s="344"/>
      <c r="C22" s="344"/>
      <c r="D22" s="404"/>
      <c r="E22" s="404"/>
      <c r="F22" s="404"/>
      <c r="G22" s="622"/>
    </row>
    <row r="23" spans="1:7" x14ac:dyDescent="0.2">
      <c r="A23" s="623" t="s">
        <v>644</v>
      </c>
      <c r="B23" s="314"/>
      <c r="C23" s="315"/>
      <c r="D23" s="360" t="s">
        <v>622</v>
      </c>
      <c r="E23" s="360" t="s">
        <v>622</v>
      </c>
      <c r="F23" s="360" t="s">
        <v>693</v>
      </c>
      <c r="G23" s="360" t="s">
        <v>622</v>
      </c>
    </row>
    <row r="24" spans="1:7" x14ac:dyDescent="0.2">
      <c r="D24" s="597"/>
      <c r="E24" s="597"/>
      <c r="F24" s="597"/>
      <c r="G24" s="597"/>
    </row>
    <row r="25" spans="1:7" x14ac:dyDescent="0.2">
      <c r="A25" s="618" t="s">
        <v>633</v>
      </c>
      <c r="B25" s="314"/>
      <c r="C25" s="314"/>
      <c r="D25" s="627"/>
      <c r="E25" s="627"/>
      <c r="F25" s="627"/>
      <c r="G25" s="628"/>
    </row>
    <row r="26" spans="1:7" x14ac:dyDescent="0.2">
      <c r="A26" s="397" t="s">
        <v>635</v>
      </c>
      <c r="B26" s="314"/>
      <c r="C26" s="315"/>
      <c r="D26" s="360"/>
      <c r="E26" s="360"/>
      <c r="F26" s="360"/>
      <c r="G26" s="360"/>
    </row>
    <row r="27" spans="1:7" x14ac:dyDescent="0.2">
      <c r="A27" s="610" t="s">
        <v>634</v>
      </c>
      <c r="B27" s="400"/>
      <c r="C27" s="328"/>
      <c r="D27" s="348" t="str">
        <f>IF(D26&lt;$D$9, "PASS", "FAIL")</f>
        <v>PASS</v>
      </c>
      <c r="E27" s="348" t="str">
        <f t="shared" ref="E27:G27" si="0">IF(E26&lt;$D$9, "PASS", "FAIL")</f>
        <v>PASS</v>
      </c>
      <c r="F27" s="348" t="str">
        <f t="shared" si="0"/>
        <v>PASS</v>
      </c>
      <c r="G27" s="348" t="str">
        <f t="shared" si="0"/>
        <v>PASS</v>
      </c>
    </row>
    <row r="28" spans="1:7" x14ac:dyDescent="0.2">
      <c r="A28" s="596"/>
      <c r="B28" s="364"/>
      <c r="C28" s="364"/>
      <c r="D28" s="626"/>
      <c r="E28" s="626"/>
      <c r="F28" s="626"/>
      <c r="G28" s="626"/>
    </row>
    <row r="29" spans="1:7" x14ac:dyDescent="0.2">
      <c r="A29" s="618" t="s">
        <v>297</v>
      </c>
      <c r="B29" s="314"/>
      <c r="C29" s="314"/>
      <c r="D29" s="627"/>
      <c r="E29" s="627"/>
      <c r="F29" s="627"/>
      <c r="G29" s="628"/>
    </row>
    <row r="30" spans="1:7" x14ac:dyDescent="0.2">
      <c r="A30" s="397" t="s">
        <v>648</v>
      </c>
      <c r="B30" s="314"/>
      <c r="C30" s="315"/>
      <c r="D30" s="360"/>
      <c r="E30" s="360"/>
      <c r="F30" s="360"/>
      <c r="G30" s="360"/>
    </row>
    <row r="31" spans="1:7" x14ac:dyDescent="0.2">
      <c r="D31" s="597"/>
      <c r="E31" s="597"/>
      <c r="F31" s="597"/>
      <c r="G31" s="597"/>
    </row>
    <row r="32" spans="1:7" x14ac:dyDescent="0.2">
      <c r="A32" s="620" t="s">
        <v>636</v>
      </c>
      <c r="D32" s="597"/>
      <c r="E32" s="597"/>
      <c r="F32" s="597"/>
      <c r="G32" s="597"/>
    </row>
    <row r="33" spans="1:7" x14ac:dyDescent="0.2">
      <c r="A33" s="621" t="s">
        <v>399</v>
      </c>
      <c r="B33" s="344"/>
      <c r="C33" s="344"/>
      <c r="D33" s="404"/>
      <c r="E33" s="404"/>
      <c r="F33" s="404"/>
      <c r="G33" s="622"/>
    </row>
    <row r="34" spans="1:7" x14ac:dyDescent="0.2">
      <c r="A34" s="624" t="s">
        <v>645</v>
      </c>
      <c r="B34" s="314"/>
      <c r="C34" s="315"/>
      <c r="D34" s="360"/>
      <c r="E34" s="360"/>
      <c r="F34" s="360"/>
      <c r="G34" s="360"/>
    </row>
    <row r="35" spans="1:7" x14ac:dyDescent="0.2">
      <c r="D35" s="597"/>
      <c r="E35" s="597"/>
      <c r="F35" s="597"/>
      <c r="G35" s="597"/>
    </row>
    <row r="36" spans="1:7" x14ac:dyDescent="0.2">
      <c r="A36" s="619" t="s">
        <v>633</v>
      </c>
      <c r="D36" s="597"/>
      <c r="E36" s="597"/>
      <c r="F36" s="597"/>
      <c r="G36" s="597"/>
    </row>
    <row r="37" spans="1:7" x14ac:dyDescent="0.2">
      <c r="A37" s="397" t="s">
        <v>635</v>
      </c>
      <c r="B37" s="314"/>
      <c r="C37" s="315"/>
      <c r="D37" s="612"/>
      <c r="E37" s="612"/>
      <c r="F37" s="612"/>
      <c r="G37" s="360"/>
    </row>
    <row r="38" spans="1:7" x14ac:dyDescent="0.2">
      <c r="A38" s="610" t="s">
        <v>646</v>
      </c>
      <c r="B38" s="400"/>
      <c r="C38" s="328"/>
      <c r="D38" s="348" t="str">
        <f>IF(D37&lt;$D$9, "PASS", "FAIL")</f>
        <v>PASS</v>
      </c>
      <c r="E38" s="348" t="str">
        <f t="shared" ref="E38" si="1">IF(E37&lt;$D$9, "PASS", "FAIL")</f>
        <v>PASS</v>
      </c>
      <c r="F38" s="348" t="str">
        <f t="shared" ref="F38" si="2">IF(F37&lt;$D$9, "PASS", "FAIL")</f>
        <v>PASS</v>
      </c>
      <c r="G38" s="348" t="str">
        <f t="shared" ref="G38" si="3">IF(G37&lt;$D$9, "PASS", "FAIL")</f>
        <v>PASS</v>
      </c>
    </row>
    <row r="40" spans="1:7" x14ac:dyDescent="0.2">
      <c r="A40" s="387" t="s">
        <v>637</v>
      </c>
      <c r="B40" s="314"/>
      <c r="C40" s="315"/>
      <c r="D40" s="595"/>
      <c r="E40" s="595"/>
      <c r="F40" s="595"/>
      <c r="G40" s="595"/>
    </row>
    <row r="42" spans="1:7" x14ac:dyDescent="0.2">
      <c r="A42" s="311" t="s">
        <v>638</v>
      </c>
      <c r="B42" s="613"/>
      <c r="C42" s="311" t="s">
        <v>643</v>
      </c>
      <c r="D42" s="360"/>
    </row>
    <row r="43" spans="1:7" x14ac:dyDescent="0.2">
      <c r="A43" s="387" t="s">
        <v>639</v>
      </c>
      <c r="B43" s="614" t="str">
        <f>IF(B42&gt;120, "TOO HOT!", "Pass")</f>
        <v>Pass</v>
      </c>
      <c r="C43" s="311" t="s">
        <v>640</v>
      </c>
      <c r="D43" s="360"/>
    </row>
    <row r="44" spans="1:7" x14ac:dyDescent="0.2">
      <c r="C44" s="311" t="s">
        <v>642</v>
      </c>
      <c r="D44" s="360"/>
    </row>
    <row r="45" spans="1:7" x14ac:dyDescent="0.2">
      <c r="C45" s="625" t="s">
        <v>641</v>
      </c>
      <c r="D45" s="398"/>
    </row>
    <row r="46" spans="1:7" x14ac:dyDescent="0.2">
      <c r="A46" s="629" t="s">
        <v>50</v>
      </c>
      <c r="B46" s="314"/>
      <c r="C46" s="314"/>
      <c r="D46" s="314"/>
      <c r="E46" s="314"/>
      <c r="F46" s="314"/>
      <c r="G46" s="315"/>
    </row>
    <row r="47" spans="1:7" ht="102" customHeight="1" thickBot="1" x14ac:dyDescent="0.25">
      <c r="A47" s="184"/>
      <c r="B47" s="320"/>
      <c r="C47" s="320"/>
      <c r="D47" s="320"/>
      <c r="E47" s="320"/>
      <c r="F47" s="320"/>
      <c r="G47" s="321"/>
    </row>
    <row r="48" spans="1:7" ht="16.5" thickBot="1" x14ac:dyDescent="0.3">
      <c r="A48" s="444" t="s">
        <v>79</v>
      </c>
      <c r="B48" s="634">
        <f>B2</f>
        <v>0</v>
      </c>
      <c r="C48" s="297"/>
      <c r="D48" s="297"/>
      <c r="E48" s="297"/>
      <c r="F48" s="635"/>
      <c r="G48" s="636"/>
    </row>
    <row r="49" spans="1:7" ht="16.5" thickBot="1" x14ac:dyDescent="0.3">
      <c r="A49" s="603" t="s">
        <v>27</v>
      </c>
      <c r="B49" s="637">
        <f>B3</f>
        <v>0</v>
      </c>
      <c r="C49" s="638"/>
      <c r="D49" s="638"/>
      <c r="E49" s="638"/>
      <c r="F49" s="314"/>
      <c r="G49" s="639"/>
    </row>
    <row r="50" spans="1:7" ht="16.5" thickBot="1" x14ac:dyDescent="0.3">
      <c r="A50" s="445" t="s">
        <v>656</v>
      </c>
      <c r="B50" s="633"/>
      <c r="C50" s="299"/>
      <c r="D50" s="299"/>
      <c r="E50" s="299"/>
      <c r="F50" s="601"/>
      <c r="G50" s="602"/>
    </row>
    <row r="51" spans="1:7" ht="15.75" x14ac:dyDescent="0.25">
      <c r="A51" s="630"/>
      <c r="B51" s="605"/>
      <c r="C51" s="100"/>
      <c r="D51" s="100"/>
      <c r="E51" s="100"/>
      <c r="F51" s="364"/>
      <c r="G51" s="364"/>
    </row>
    <row r="52" spans="1:7" x14ac:dyDescent="0.2">
      <c r="A52" s="665"/>
      <c r="B52" s="666"/>
      <c r="C52" s="667" t="s">
        <v>653</v>
      </c>
      <c r="D52" s="666"/>
      <c r="E52" s="666"/>
      <c r="F52" s="666"/>
      <c r="G52" s="668"/>
    </row>
    <row r="53" spans="1:7" x14ac:dyDescent="0.2">
      <c r="A53" s="607" t="s">
        <v>621</v>
      </c>
      <c r="B53" s="382"/>
      <c r="C53" s="399" t="s">
        <v>623</v>
      </c>
      <c r="D53" s="611" t="str">
        <f>IF(B53&lt;10, "-2.5Pa", IF(B53&gt;90,"-0.5Pa", ((B53/40)-2.75)))</f>
        <v>-2.5Pa</v>
      </c>
      <c r="E53" s="608"/>
      <c r="F53" s="608"/>
      <c r="G53" s="609"/>
    </row>
    <row r="55" spans="1:7" x14ac:dyDescent="0.2">
      <c r="A55" s="625" t="s">
        <v>624</v>
      </c>
      <c r="B55" s="360"/>
      <c r="C55" s="399" t="s">
        <v>647</v>
      </c>
      <c r="D55" s="315"/>
      <c r="E55" s="595"/>
    </row>
    <row r="56" spans="1:7" x14ac:dyDescent="0.2">
      <c r="A56" s="311" t="s">
        <v>625</v>
      </c>
      <c r="B56" s="360"/>
      <c r="C56" s="359"/>
    </row>
    <row r="58" spans="1:7" x14ac:dyDescent="0.2">
      <c r="A58" s="618" t="s">
        <v>626</v>
      </c>
      <c r="B58" s="314"/>
      <c r="C58" s="314"/>
      <c r="D58" s="314"/>
      <c r="E58" s="314"/>
      <c r="F58" s="314"/>
      <c r="G58" s="315"/>
    </row>
    <row r="59" spans="1:7" x14ac:dyDescent="0.2">
      <c r="A59" s="617" t="s">
        <v>627</v>
      </c>
      <c r="B59" s="400"/>
      <c r="C59" s="328"/>
      <c r="D59" s="740" t="s">
        <v>166</v>
      </c>
      <c r="E59" s="741">
        <f>Heating_Cooling!B4</f>
        <v>0</v>
      </c>
      <c r="F59" s="741">
        <f>Heating_Cooling!B39</f>
        <v>0</v>
      </c>
      <c r="G59" s="741">
        <f>Heating_Cooling!B48</f>
        <v>0</v>
      </c>
    </row>
    <row r="60" spans="1:7" x14ac:dyDescent="0.2">
      <c r="A60" s="615" t="s">
        <v>630</v>
      </c>
      <c r="B60" s="346"/>
      <c r="C60" s="347"/>
      <c r="D60" s="402"/>
      <c r="E60" s="402"/>
      <c r="F60" s="402"/>
      <c r="G60" s="402"/>
    </row>
    <row r="61" spans="1:7" x14ac:dyDescent="0.2">
      <c r="A61" s="397" t="s">
        <v>631</v>
      </c>
      <c r="B61" s="314"/>
      <c r="C61" s="315"/>
      <c r="D61" s="402"/>
      <c r="E61" s="402"/>
      <c r="F61" s="402"/>
      <c r="G61" s="402"/>
    </row>
    <row r="62" spans="1:7" x14ac:dyDescent="0.2">
      <c r="A62" s="615" t="s">
        <v>628</v>
      </c>
      <c r="B62" s="346"/>
      <c r="C62" s="347"/>
      <c r="D62" s="402"/>
      <c r="E62" s="402"/>
      <c r="F62" s="402"/>
      <c r="G62" s="402"/>
    </row>
    <row r="63" spans="1:7" x14ac:dyDescent="0.2">
      <c r="A63" s="397" t="s">
        <v>629</v>
      </c>
      <c r="B63" s="314"/>
      <c r="C63" s="315"/>
      <c r="D63" s="402"/>
      <c r="E63" s="402"/>
      <c r="F63" s="402"/>
      <c r="G63" s="402"/>
    </row>
    <row r="64" spans="1:7" x14ac:dyDescent="0.2">
      <c r="A64" s="616" t="s">
        <v>632</v>
      </c>
      <c r="B64" s="400"/>
      <c r="C64" s="328"/>
      <c r="D64" s="402"/>
      <c r="E64" s="402"/>
      <c r="F64" s="402"/>
      <c r="G64" s="402"/>
    </row>
    <row r="65" spans="1:7" x14ac:dyDescent="0.2">
      <c r="D65" s="597"/>
      <c r="E65" s="597"/>
      <c r="F65" s="597"/>
      <c r="G65" s="597"/>
    </row>
    <row r="66" spans="1:7" x14ac:dyDescent="0.2">
      <c r="A66" s="621" t="s">
        <v>399</v>
      </c>
      <c r="B66" s="344"/>
      <c r="C66" s="344"/>
      <c r="D66" s="404"/>
      <c r="E66" s="404"/>
      <c r="F66" s="404"/>
      <c r="G66" s="622"/>
    </row>
    <row r="67" spans="1:7" x14ac:dyDescent="0.2">
      <c r="A67" s="623" t="s">
        <v>644</v>
      </c>
      <c r="B67" s="314"/>
      <c r="C67" s="315"/>
      <c r="D67" s="360"/>
      <c r="E67" s="360"/>
      <c r="F67" s="360"/>
      <c r="G67" s="360"/>
    </row>
    <row r="68" spans="1:7" x14ac:dyDescent="0.2">
      <c r="D68" s="597"/>
      <c r="E68" s="597"/>
      <c r="F68" s="597"/>
      <c r="G68" s="597"/>
    </row>
    <row r="69" spans="1:7" x14ac:dyDescent="0.2">
      <c r="A69" s="618" t="s">
        <v>633</v>
      </c>
      <c r="B69" s="314"/>
      <c r="C69" s="314"/>
      <c r="D69" s="627"/>
      <c r="E69" s="627"/>
      <c r="F69" s="627"/>
      <c r="G69" s="628"/>
    </row>
    <row r="70" spans="1:7" x14ac:dyDescent="0.2">
      <c r="A70" s="397" t="s">
        <v>635</v>
      </c>
      <c r="B70" s="314"/>
      <c r="C70" s="315"/>
      <c r="D70" s="360"/>
      <c r="E70" s="360"/>
      <c r="F70" s="360"/>
      <c r="G70" s="360"/>
    </row>
    <row r="71" spans="1:7" x14ac:dyDescent="0.2">
      <c r="A71" s="610" t="s">
        <v>634</v>
      </c>
      <c r="B71" s="400"/>
      <c r="C71" s="328"/>
      <c r="D71" s="348" t="str">
        <f>IF(D70&lt;$D$9, "PASS", "FAIL")</f>
        <v>PASS</v>
      </c>
      <c r="E71" s="348" t="str">
        <f t="shared" ref="E71" si="4">IF(E70&lt;$D$9, "PASS", "FAIL")</f>
        <v>PASS</v>
      </c>
      <c r="F71" s="348" t="str">
        <f t="shared" ref="F71" si="5">IF(F70&lt;$D$9, "PASS", "FAIL")</f>
        <v>PASS</v>
      </c>
      <c r="G71" s="348" t="str">
        <f t="shared" ref="G71" si="6">IF(G70&lt;$D$9, "PASS", "FAIL")</f>
        <v>PASS</v>
      </c>
    </row>
    <row r="72" spans="1:7" x14ac:dyDescent="0.2">
      <c r="A72" s="596"/>
      <c r="B72" s="364"/>
      <c r="C72" s="364"/>
      <c r="D72" s="626"/>
      <c r="E72" s="626"/>
      <c r="F72" s="626"/>
      <c r="G72" s="626"/>
    </row>
    <row r="73" spans="1:7" x14ac:dyDescent="0.2">
      <c r="A73" s="618" t="s">
        <v>297</v>
      </c>
      <c r="B73" s="314"/>
      <c r="C73" s="314"/>
      <c r="D73" s="627"/>
      <c r="E73" s="627"/>
      <c r="F73" s="627"/>
      <c r="G73" s="628"/>
    </row>
    <row r="74" spans="1:7" x14ac:dyDescent="0.2">
      <c r="A74" s="397" t="s">
        <v>648</v>
      </c>
      <c r="B74" s="314"/>
      <c r="C74" s="315"/>
      <c r="D74" s="360"/>
      <c r="E74" s="360"/>
      <c r="F74" s="360"/>
      <c r="G74" s="360"/>
    </row>
    <row r="75" spans="1:7" x14ac:dyDescent="0.2">
      <c r="D75" s="597"/>
      <c r="E75" s="597"/>
      <c r="F75" s="597"/>
      <c r="G75" s="597"/>
    </row>
    <row r="76" spans="1:7" x14ac:dyDescent="0.2">
      <c r="A76" s="620" t="s">
        <v>636</v>
      </c>
      <c r="D76" s="597"/>
      <c r="E76" s="597"/>
      <c r="F76" s="597"/>
      <c r="G76" s="597"/>
    </row>
    <row r="77" spans="1:7" x14ac:dyDescent="0.2">
      <c r="A77" s="621" t="s">
        <v>399</v>
      </c>
      <c r="B77" s="344"/>
      <c r="C77" s="344"/>
      <c r="D77" s="404"/>
      <c r="E77" s="404"/>
      <c r="F77" s="404"/>
      <c r="G77" s="622"/>
    </row>
    <row r="78" spans="1:7" x14ac:dyDescent="0.2">
      <c r="A78" s="624" t="s">
        <v>645</v>
      </c>
      <c r="B78" s="314"/>
      <c r="C78" s="315"/>
      <c r="D78" s="360"/>
      <c r="E78" s="360"/>
      <c r="F78" s="360"/>
      <c r="G78" s="360"/>
    </row>
    <row r="79" spans="1:7" x14ac:dyDescent="0.2">
      <c r="D79" s="597"/>
      <c r="E79" s="597"/>
      <c r="F79" s="597"/>
      <c r="G79" s="597"/>
    </row>
    <row r="80" spans="1:7" x14ac:dyDescent="0.2">
      <c r="A80" s="619" t="s">
        <v>633</v>
      </c>
      <c r="D80" s="597"/>
      <c r="E80" s="597"/>
      <c r="F80" s="597"/>
      <c r="G80" s="597"/>
    </row>
    <row r="81" spans="1:7" x14ac:dyDescent="0.2">
      <c r="A81" s="397" t="s">
        <v>635</v>
      </c>
      <c r="B81" s="314"/>
      <c r="C81" s="315"/>
      <c r="D81" s="612"/>
      <c r="E81" s="612"/>
      <c r="F81" s="612"/>
      <c r="G81" s="360"/>
    </row>
    <row r="82" spans="1:7" x14ac:dyDescent="0.2">
      <c r="A82" s="610" t="s">
        <v>646</v>
      </c>
      <c r="B82" s="400"/>
      <c r="C82" s="328"/>
      <c r="D82" s="348" t="str">
        <f>IF(D81&lt;$D$9, "PASS", "FAIL")</f>
        <v>PASS</v>
      </c>
      <c r="E82" s="348" t="str">
        <f t="shared" ref="E82" si="7">IF(E81&lt;$D$9, "PASS", "FAIL")</f>
        <v>PASS</v>
      </c>
      <c r="F82" s="348" t="str">
        <f t="shared" ref="F82" si="8">IF(F81&lt;$D$9, "PASS", "FAIL")</f>
        <v>PASS</v>
      </c>
      <c r="G82" s="348" t="str">
        <f t="shared" ref="G82" si="9">IF(G81&lt;$D$9, "PASS", "FAIL")</f>
        <v>PASS</v>
      </c>
    </row>
    <row r="84" spans="1:7" x14ac:dyDescent="0.2">
      <c r="A84" s="387" t="s">
        <v>637</v>
      </c>
      <c r="B84" s="314"/>
      <c r="C84" s="315"/>
      <c r="D84" s="595"/>
      <c r="E84" s="595"/>
      <c r="F84" s="595"/>
      <c r="G84" s="595"/>
    </row>
    <row r="86" spans="1:7" x14ac:dyDescent="0.2">
      <c r="A86" s="311" t="s">
        <v>638</v>
      </c>
      <c r="B86" s="613"/>
      <c r="C86" s="311" t="s">
        <v>643</v>
      </c>
      <c r="D86" s="360"/>
    </row>
    <row r="87" spans="1:7" x14ac:dyDescent="0.2">
      <c r="A87" s="387" t="s">
        <v>639</v>
      </c>
      <c r="B87" s="614" t="str">
        <f>IF(B86&gt;120, "TOO HOT!", "Pass")</f>
        <v>Pass</v>
      </c>
      <c r="C87" s="311" t="s">
        <v>640</v>
      </c>
      <c r="D87" s="360"/>
    </row>
    <row r="88" spans="1:7" x14ac:dyDescent="0.2">
      <c r="C88" s="311" t="s">
        <v>642</v>
      </c>
      <c r="D88" s="360"/>
    </row>
    <row r="89" spans="1:7" x14ac:dyDescent="0.2">
      <c r="C89" s="311" t="s">
        <v>641</v>
      </c>
      <c r="D89" s="360"/>
    </row>
    <row r="90" spans="1:7" x14ac:dyDescent="0.2">
      <c r="C90" s="581"/>
      <c r="D90" s="594"/>
    </row>
    <row r="91" spans="1:7" x14ac:dyDescent="0.2">
      <c r="A91" s="640" t="s">
        <v>654</v>
      </c>
      <c r="B91" s="322"/>
      <c r="C91" s="641"/>
      <c r="D91" s="642"/>
      <c r="E91" s="322"/>
      <c r="F91" s="322"/>
      <c r="G91" s="323"/>
    </row>
    <row r="92" spans="1:7" x14ac:dyDescent="0.2">
      <c r="A92" s="643" t="s">
        <v>657</v>
      </c>
      <c r="B92" s="320"/>
      <c r="C92" s="644"/>
      <c r="D92" s="645"/>
      <c r="E92" s="320"/>
      <c r="F92" s="320"/>
      <c r="G92" s="321"/>
    </row>
    <row r="93" spans="1:7" x14ac:dyDescent="0.2">
      <c r="A93" s="646" t="s">
        <v>655</v>
      </c>
      <c r="B93" s="325"/>
      <c r="C93" s="647"/>
      <c r="D93" s="648"/>
      <c r="E93" s="325"/>
      <c r="F93" s="325"/>
      <c r="G93" s="326"/>
    </row>
    <row r="94" spans="1:7" x14ac:dyDescent="0.2">
      <c r="A94" s="632"/>
      <c r="B94" s="364"/>
      <c r="C94" s="581"/>
      <c r="D94" s="631"/>
    </row>
    <row r="95" spans="1:7" x14ac:dyDescent="0.2">
      <c r="A95" s="629" t="s">
        <v>50</v>
      </c>
      <c r="B95" s="314"/>
      <c r="C95" s="314"/>
      <c r="D95" s="314"/>
      <c r="E95" s="314"/>
      <c r="F95" s="314"/>
      <c r="G95" s="315"/>
    </row>
    <row r="96" spans="1:7" ht="70.5" customHeight="1" x14ac:dyDescent="0.2">
      <c r="A96" s="187"/>
      <c r="B96" s="325"/>
      <c r="C96" s="325"/>
      <c r="D96" s="325"/>
      <c r="E96" s="325"/>
      <c r="F96" s="325"/>
      <c r="G96" s="326"/>
    </row>
  </sheetData>
  <sheetProtection sheet="1" objects="1" scenarios="1"/>
  <dataValidations xWindow="238" yWindow="615" count="25">
    <dataValidation type="whole" allowBlank="1" showInputMessage="1" showErrorMessage="1" promptTitle="Water Temperature Reading" prompt="Enter the water temperature reading. Check this for scald protection." sqref="B86 B42">
      <formula1>33</formula1>
      <formula2>200</formula2>
    </dataValidation>
    <dataValidation type="decimal" allowBlank="1" showInputMessage="1" showErrorMessage="1" promptTitle="Furnace Efficiency" prompt="Using the combustion analyzer, record the furnace efficiency." sqref="D86 D42">
      <formula1>0</formula1>
      <formula2>100</formula2>
    </dataValidation>
    <dataValidation type="list" allowBlank="1" showInputMessage="1" showErrorMessage="1" promptTitle="Acceptable Efficiency" prompt="Using the efficiency reading you just recorded above, compare to the appliance tag to determine if the measured efficiency is in an acceptable range." sqref="D87 D43">
      <formula1>"Pass, Fail, NA"</formula1>
    </dataValidation>
    <dataValidation type="decimal" allowBlank="1" showInputMessage="1" showErrorMessage="1" promptTitle="Heat Rise" prompt="With the heater running, record the temperature of the return air, then the temperature of the air in the supply plenum (nearest duct register can be used as last resort). Supply temp minus return air temp = record here." sqref="D88 D44">
      <formula1>1</formula1>
      <formula2>160</formula2>
    </dataValidation>
    <dataValidation type="list" allowBlank="1" showInputMessage="1" showErrorMessage="1" promptTitle="Acceptable Heat Rise" prompt="Using the heat rise number you just calculated above, compare to the appliance tag to determine if the heat rise is in an acceptable range." sqref="D89:D94 D45">
      <formula1>"Pass, Fail, NA"</formula1>
    </dataValidation>
    <dataValidation type="list" allowBlank="1" showInputMessage="1" showErrorMessage="1" promptTitle="Gas leak test result" prompt="Select whether or not this appliance passed or failed when tested with the gas leak detector. Check all around exposed gas/propane pipe." sqref="D84:G84 D40:G40">
      <formula1>"Pass, Fail, NA"</formula1>
    </dataValidation>
    <dataValidation type="list" allowBlank="1" showInputMessage="1" showErrorMessage="1" promptTitle="Spillage Test" prompt="Select whether or not the appliance passed the spillage test within the appropriate amount of time." sqref="D67:G67 D78:G78 D34:G34 D23:G23">
      <formula1>"Pass, Fail, NA"</formula1>
    </dataValidation>
    <dataValidation allowBlank="1" showInputMessage="1" showErrorMessage="1" promptTitle="Draft Test Results" prompt="Under worst case conditions, record the draft test results for this appliance. Make sure the manometer hose(s) are on the proper ports." sqref="D70:G70 D26:G26"/>
    <dataValidation allowBlank="1" showInputMessage="1" showErrorMessage="1" promptTitle="Draft Test Results" prompt="If applicable, under natural conditions, record the draft test results for this appliance. Make sure the manometer hose(s) are on the proper ports." sqref="D81:G81 D37:G37"/>
    <dataValidation type="decimal" allowBlank="1" showInputMessage="1" showErrorMessage="1" promptTitle="Pressure reading" prompt="With this setup, for this appliance, record the pressure of the house." sqref="D60:G64 D16:G20">
      <formula1>-20</formula1>
      <formula2>20</formula2>
    </dataValidation>
    <dataValidation type="list" allowBlank="1" showInputMessage="1" showErrorMessage="1" promptTitle="Gas leak test result" prompt="Select whether or not any gas/propane leaks were detected when tested with the gas leak detector. Check all around exposed gas /propane pipes/ meters/ tanks." sqref="E55 E11">
      <formula1>"Pass, Fail, NA"</formula1>
    </dataValidation>
    <dataValidation allowBlank="1" showInputMessage="1" showErrorMessage="1" promptTitle="CO Test Results" prompt="Record the CO reading for this appliance." sqref="D74:G74 D30:G30"/>
    <dataValidation allowBlank="1" showInputMessage="1" showErrorMessage="1" promptTitle="Additional comments" prompt="Write any additional relevant comments regarding any of the information or test results recorded above." sqref="A96 A47"/>
    <dataValidation allowBlank="1" showInputMessage="1" showErrorMessage="1" prompt="Enter Client's Name" sqref="C2:E2 B5:B7 B51 C48:E48"/>
    <dataValidation allowBlank="1" showInputMessage="1" showErrorMessage="1" prompt="Enter Client's Case Number." sqref="C3:E7 C49:E51"/>
    <dataValidation allowBlank="1" showInputMessage="1" showErrorMessage="1" promptTitle="Job Number" prompt="Enter job number for this client" sqref="B3 B49"/>
    <dataValidation allowBlank="1" showInputMessage="1" showErrorMessage="1" promptTitle="Client Name" prompt="Enter Client's Name" sqref="B2 B48"/>
    <dataValidation allowBlank="1" showInputMessage="1" showErrorMessage="1" promptTitle="Date of Testing" prompt="Enter the date this testing was conducted." sqref="B4 B50"/>
    <dataValidation allowBlank="1" showInputMessage="1" showErrorMessage="1" promptTitle="Ambient CO Inside" prompt="Record the ambient CO reading while doing the inside inspection." sqref="B12 B56"/>
    <dataValidation allowBlank="1" showInputMessage="1" showErrorMessage="1" promptTitle="Ambient CO Outside" prompt="Record the ambient CO reading while doing the outside inspection." sqref="B11 B55"/>
    <dataValidation type="whole" allowBlank="1" showInputMessage="1" showErrorMessage="1" promptTitle="Outside Temperature" prompt="Record the temperature outside at the time of inspection." sqref="B9 B53">
      <formula1>-20</formula1>
      <formula2>120</formula2>
    </dataValidation>
    <dataValidation allowBlank="1" showInputMessage="1" showErrorMessage="1" promptTitle="Primary Heating Appliance" prompt="Enter the appliance code for the appliance you are testing. All test results relevant to this appliance will be recorded in this column._x000a__x000a_Example: vented wall furnace = VWF_x000a_" sqref="E15 E59"/>
    <dataValidation allowBlank="1" showInputMessage="1" showErrorMessage="1" promptTitle="Secondary Appliance" prompt="Enter the appliance code for the appliance you are testing. All test results relevant to this appliance will be recorded in this column._x000a__x000a_Example: vented wall furnace = VWF_x000a_" sqref="F15 F59"/>
    <dataValidation allowBlank="1" showInputMessage="1" showErrorMessage="1" promptTitle="Seconday Appliance" prompt="Enter the appliance code for the appliance you are testing. All test results relevant to this appliance will be recorded in this column._x000a__x000a_Example: vented wall furnace = VWF_x000a_" sqref="G15 G59"/>
    <dataValidation allowBlank="1" showInputMessage="1" showErrorMessage="1" promptTitle="Water Heater" prompt="Enter the appliance code for the appliance you are testing. All test results relevant to this appliance will be recorded in this column._x000a__x000a_Example: vented wall furnace = VWF_x000a_" sqref="D15 D59"/>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tabSelected="1" topLeftCell="A85" workbookViewId="0">
      <selection activeCell="F59" sqref="F59"/>
    </sheetView>
  </sheetViews>
  <sheetFormatPr defaultRowHeight="12.75" x14ac:dyDescent="0.2"/>
  <cols>
    <col min="1" max="1" width="17.7109375" style="2" customWidth="1"/>
    <col min="2" max="2" width="24.7109375" style="2" customWidth="1"/>
    <col min="3" max="3" width="17.7109375" style="2" customWidth="1"/>
    <col min="4" max="4" width="29.7109375" style="2" customWidth="1"/>
    <col min="5" max="5" width="14.5703125" style="2" customWidth="1"/>
    <col min="6" max="6" width="12.7109375" style="21" customWidth="1"/>
    <col min="7" max="11" width="9.7109375" style="21" customWidth="1"/>
    <col min="12" max="16384" width="9.140625" style="2"/>
  </cols>
  <sheetData>
    <row r="1" spans="1:10" ht="3" customHeight="1" x14ac:dyDescent="0.2">
      <c r="A1" s="1" t="s">
        <v>65</v>
      </c>
    </row>
    <row r="2" spans="1:10" x14ac:dyDescent="0.2">
      <c r="A2" s="414" t="s">
        <v>202</v>
      </c>
    </row>
    <row r="3" spans="1:10" ht="75" customHeight="1" x14ac:dyDescent="0.2">
      <c r="A3" s="955" t="s">
        <v>394</v>
      </c>
      <c r="B3" s="966" t="s">
        <v>727</v>
      </c>
      <c r="C3" s="966"/>
      <c r="D3" s="966"/>
      <c r="F3" s="479" t="s">
        <v>592</v>
      </c>
      <c r="J3" s="477"/>
    </row>
    <row r="4" spans="1:10" x14ac:dyDescent="0.2">
      <c r="A4" s="260" t="s">
        <v>395</v>
      </c>
      <c r="B4" s="856"/>
      <c r="C4" s="260" t="s">
        <v>396</v>
      </c>
      <c r="D4" s="857"/>
      <c r="F4" s="479" t="s">
        <v>574</v>
      </c>
    </row>
    <row r="5" spans="1:10" x14ac:dyDescent="0.2">
      <c r="A5" s="260" t="s">
        <v>397</v>
      </c>
      <c r="B5" s="828"/>
      <c r="C5" s="260" t="s">
        <v>209</v>
      </c>
      <c r="D5" s="856"/>
      <c r="F5" s="21" t="s">
        <v>81</v>
      </c>
      <c r="G5" s="21" t="s">
        <v>575</v>
      </c>
    </row>
    <row r="6" spans="1:10" x14ac:dyDescent="0.2">
      <c r="A6" s="294" t="s">
        <v>155</v>
      </c>
      <c r="B6" s="856"/>
      <c r="C6" s="260" t="s">
        <v>206</v>
      </c>
      <c r="D6" s="856"/>
      <c r="F6" s="21" t="s">
        <v>576</v>
      </c>
      <c r="G6" s="21" t="s">
        <v>577</v>
      </c>
    </row>
    <row r="7" spans="1:10" ht="12.75" customHeight="1" x14ac:dyDescent="0.2">
      <c r="A7" s="294" t="s">
        <v>335</v>
      </c>
      <c r="B7" s="856"/>
      <c r="C7" s="288" t="s">
        <v>114</v>
      </c>
      <c r="D7" s="856"/>
      <c r="E7" s="961" t="s">
        <v>728</v>
      </c>
      <c r="F7" s="21" t="s">
        <v>578</v>
      </c>
      <c r="G7" s="21" t="s">
        <v>579</v>
      </c>
    </row>
    <row r="8" spans="1:10" x14ac:dyDescent="0.2">
      <c r="A8" s="294" t="s">
        <v>339</v>
      </c>
      <c r="B8" s="856"/>
      <c r="C8" s="260" t="s">
        <v>111</v>
      </c>
      <c r="D8" s="262" t="str">
        <f>IF(D7="Annual Professional Maintenance", "0.005", "0.015")</f>
        <v>0.015</v>
      </c>
      <c r="E8" s="962"/>
      <c r="F8" s="21" t="s">
        <v>580</v>
      </c>
      <c r="G8" s="21" t="s">
        <v>581</v>
      </c>
    </row>
    <row r="9" spans="1:10" x14ac:dyDescent="0.2">
      <c r="A9" s="313" t="s">
        <v>358</v>
      </c>
      <c r="B9" s="856"/>
      <c r="C9" s="260" t="s">
        <v>521</v>
      </c>
      <c r="D9" s="956">
        <f>B10*((1-D8)^('Contact Info'!B19-B9))</f>
        <v>0</v>
      </c>
      <c r="E9" s="962"/>
      <c r="F9" s="21" t="s">
        <v>582</v>
      </c>
      <c r="G9" s="21" t="s">
        <v>583</v>
      </c>
    </row>
    <row r="10" spans="1:10" x14ac:dyDescent="0.2">
      <c r="A10" s="313" t="s">
        <v>522</v>
      </c>
      <c r="B10" s="415"/>
      <c r="C10" s="260" t="s">
        <v>398</v>
      </c>
      <c r="D10" s="262">
        <f>'Combustion Testing'!E30</f>
        <v>0</v>
      </c>
      <c r="E10" s="962"/>
      <c r="F10" s="656" t="s">
        <v>584</v>
      </c>
      <c r="G10" s="656" t="s">
        <v>585</v>
      </c>
    </row>
    <row r="11" spans="1:10" x14ac:dyDescent="0.2">
      <c r="A11" s="277" t="s">
        <v>446</v>
      </c>
      <c r="B11" s="856"/>
      <c r="C11" s="260" t="s">
        <v>399</v>
      </c>
      <c r="D11" s="262" t="str">
        <f>'Combustion Testing'!E23</f>
        <v>Pass</v>
      </c>
      <c r="E11" s="962"/>
      <c r="F11" s="656" t="s">
        <v>586</v>
      </c>
      <c r="G11" s="656" t="s">
        <v>587</v>
      </c>
    </row>
    <row r="12" spans="1:10" x14ac:dyDescent="0.2">
      <c r="A12" s="277" t="s">
        <v>427</v>
      </c>
      <c r="B12" s="856"/>
      <c r="C12" s="258" t="s">
        <v>400</v>
      </c>
      <c r="D12" s="262" t="str">
        <f>'Combustion Testing'!E27</f>
        <v>PASS</v>
      </c>
      <c r="E12" s="963"/>
      <c r="F12" s="656" t="s">
        <v>588</v>
      </c>
      <c r="G12" s="656" t="s">
        <v>589</v>
      </c>
    </row>
    <row r="13" spans="1:10" x14ac:dyDescent="0.2">
      <c r="A13" s="20"/>
      <c r="F13" s="656" t="s">
        <v>590</v>
      </c>
      <c r="G13" s="656" t="s">
        <v>591</v>
      </c>
    </row>
    <row r="14" spans="1:10" x14ac:dyDescent="0.2">
      <c r="A14" s="313" t="s">
        <v>401</v>
      </c>
      <c r="B14" s="258"/>
      <c r="C14" s="258"/>
      <c r="D14" s="257"/>
      <c r="F14" s="479" t="s">
        <v>593</v>
      </c>
    </row>
    <row r="15" spans="1:10" x14ac:dyDescent="0.2">
      <c r="A15" s="317" t="s">
        <v>150</v>
      </c>
      <c r="B15" s="858"/>
      <c r="C15" s="416" t="s">
        <v>404</v>
      </c>
      <c r="D15" s="860"/>
    </row>
    <row r="16" spans="1:10" x14ac:dyDescent="0.2">
      <c r="A16" s="294" t="s">
        <v>402</v>
      </c>
      <c r="B16" s="859"/>
      <c r="C16" s="260" t="s">
        <v>405</v>
      </c>
      <c r="D16" s="859"/>
    </row>
    <row r="17" spans="1:6" x14ac:dyDescent="0.2">
      <c r="A17" s="294" t="s">
        <v>403</v>
      </c>
      <c r="B17" s="859"/>
      <c r="C17" s="294" t="s">
        <v>407</v>
      </c>
      <c r="D17" s="859"/>
    </row>
    <row r="18" spans="1:6" x14ac:dyDescent="0.2">
      <c r="A18" s="260" t="s">
        <v>406</v>
      </c>
      <c r="B18" s="859"/>
      <c r="C18" s="260" t="s">
        <v>410</v>
      </c>
      <c r="D18" s="861"/>
    </row>
    <row r="19" spans="1:6" x14ac:dyDescent="0.2">
      <c r="A19" s="294" t="s">
        <v>408</v>
      </c>
      <c r="B19" s="859"/>
      <c r="C19" s="294" t="s">
        <v>409</v>
      </c>
      <c r="D19" s="859"/>
    </row>
    <row r="21" spans="1:6" x14ac:dyDescent="0.2">
      <c r="A21" s="313" t="s">
        <v>411</v>
      </c>
      <c r="B21" s="258"/>
      <c r="C21" s="258"/>
      <c r="D21" s="257"/>
    </row>
    <row r="22" spans="1:6" x14ac:dyDescent="0.2">
      <c r="A22" s="317" t="s">
        <v>412</v>
      </c>
      <c r="B22" s="858"/>
      <c r="C22" s="416" t="s">
        <v>403</v>
      </c>
      <c r="D22" s="858"/>
    </row>
    <row r="23" spans="1:6" x14ac:dyDescent="0.2">
      <c r="A23" s="294" t="s">
        <v>408</v>
      </c>
      <c r="B23" s="859"/>
      <c r="C23" s="417"/>
      <c r="D23" s="417"/>
    </row>
    <row r="24" spans="1:6" x14ac:dyDescent="0.2">
      <c r="A24" s="294" t="s">
        <v>409</v>
      </c>
      <c r="B24" s="859"/>
      <c r="C24" s="260" t="s">
        <v>410</v>
      </c>
      <c r="D24" s="859"/>
    </row>
    <row r="26" spans="1:6" x14ac:dyDescent="0.2">
      <c r="A26" s="313" t="s">
        <v>413</v>
      </c>
      <c r="B26" s="258"/>
      <c r="C26" s="258"/>
      <c r="D26" s="257"/>
    </row>
    <row r="27" spans="1:6" x14ac:dyDescent="0.2">
      <c r="A27" s="317" t="s">
        <v>414</v>
      </c>
      <c r="B27" s="858"/>
      <c r="C27" s="317" t="s">
        <v>358</v>
      </c>
      <c r="D27" s="862"/>
    </row>
    <row r="28" spans="1:6" x14ac:dyDescent="0.2">
      <c r="A28" s="294" t="s">
        <v>408</v>
      </c>
      <c r="B28" s="859"/>
      <c r="C28" s="417"/>
      <c r="D28" s="417"/>
      <c r="F28" s="478"/>
    </row>
    <row r="29" spans="1:6" x14ac:dyDescent="0.2">
      <c r="A29" s="294" t="s">
        <v>415</v>
      </c>
      <c r="B29" s="859"/>
      <c r="C29" s="260" t="s">
        <v>410</v>
      </c>
      <c r="D29" s="859"/>
      <c r="F29" s="478"/>
    </row>
    <row r="31" spans="1:6" x14ac:dyDescent="0.2">
      <c r="A31" s="313" t="s">
        <v>416</v>
      </c>
      <c r="B31" s="258"/>
      <c r="C31" s="258"/>
      <c r="D31" s="257"/>
    </row>
    <row r="32" spans="1:6" x14ac:dyDescent="0.2">
      <c r="A32" s="317" t="s">
        <v>402</v>
      </c>
      <c r="B32" s="858"/>
      <c r="C32" s="416" t="s">
        <v>404</v>
      </c>
      <c r="D32" s="860"/>
    </row>
    <row r="33" spans="1:10" x14ac:dyDescent="0.2">
      <c r="A33" s="294" t="s">
        <v>403</v>
      </c>
      <c r="B33" s="859"/>
      <c r="C33" s="260" t="s">
        <v>405</v>
      </c>
      <c r="D33" s="859"/>
    </row>
    <row r="34" spans="1:10" x14ac:dyDescent="0.2">
      <c r="A34" s="294" t="s">
        <v>408</v>
      </c>
      <c r="B34" s="859"/>
      <c r="C34" s="417"/>
      <c r="D34" s="417"/>
    </row>
    <row r="35" spans="1:10" x14ac:dyDescent="0.2">
      <c r="A35" s="327" t="s">
        <v>409</v>
      </c>
      <c r="B35" s="863"/>
      <c r="C35" s="418" t="s">
        <v>410</v>
      </c>
      <c r="D35" s="863"/>
    </row>
    <row r="36" spans="1:10" x14ac:dyDescent="0.2">
      <c r="A36" s="318" t="s">
        <v>420</v>
      </c>
      <c r="B36" s="257"/>
      <c r="C36" s="28"/>
      <c r="D36" s="41"/>
    </row>
    <row r="37" spans="1:10" x14ac:dyDescent="0.2">
      <c r="A37" s="42"/>
      <c r="B37" s="34"/>
      <c r="C37" s="34"/>
      <c r="D37" s="8"/>
    </row>
    <row r="38" spans="1:10" x14ac:dyDescent="0.2">
      <c r="A38" s="419" t="s">
        <v>424</v>
      </c>
      <c r="B38" s="420"/>
      <c r="C38" s="420"/>
      <c r="D38" s="421"/>
      <c r="F38" s="655" t="s">
        <v>596</v>
      </c>
      <c r="G38" s="656"/>
      <c r="J38" s="477"/>
    </row>
    <row r="39" spans="1:10" x14ac:dyDescent="0.2">
      <c r="A39" s="260" t="s">
        <v>395</v>
      </c>
      <c r="B39" s="856"/>
      <c r="C39" s="260" t="s">
        <v>396</v>
      </c>
      <c r="D39" s="866"/>
      <c r="F39" s="656" t="s">
        <v>457</v>
      </c>
      <c r="G39" s="656">
        <v>14</v>
      </c>
    </row>
    <row r="40" spans="1:10" x14ac:dyDescent="0.2">
      <c r="A40" s="260" t="s">
        <v>397</v>
      </c>
      <c r="B40" s="859"/>
      <c r="C40" s="260" t="s">
        <v>209</v>
      </c>
      <c r="D40" s="864"/>
      <c r="F40" s="656" t="s">
        <v>597</v>
      </c>
      <c r="G40" s="656">
        <v>11</v>
      </c>
    </row>
    <row r="41" spans="1:10" x14ac:dyDescent="0.2">
      <c r="A41" s="294" t="s">
        <v>155</v>
      </c>
      <c r="B41" s="864"/>
      <c r="C41" s="260" t="s">
        <v>206</v>
      </c>
      <c r="D41" s="864"/>
      <c r="F41" s="656" t="s">
        <v>459</v>
      </c>
      <c r="G41" s="656">
        <v>8</v>
      </c>
    </row>
    <row r="42" spans="1:10" x14ac:dyDescent="0.2">
      <c r="A42" s="294" t="s">
        <v>335</v>
      </c>
      <c r="B42" s="864"/>
      <c r="C42" s="260" t="s">
        <v>398</v>
      </c>
      <c r="D42" s="262">
        <f>'Combustion Testing'!F30</f>
        <v>0</v>
      </c>
      <c r="F42" s="656" t="s">
        <v>598</v>
      </c>
      <c r="G42" s="656">
        <f>G39*G40*G41</f>
        <v>1232</v>
      </c>
    </row>
    <row r="43" spans="1:10" x14ac:dyDescent="0.2">
      <c r="A43" s="294" t="s">
        <v>339</v>
      </c>
      <c r="B43" s="864"/>
      <c r="C43" s="260" t="s">
        <v>399</v>
      </c>
      <c r="D43" s="262" t="str">
        <f>'Combustion Testing'!F23</f>
        <v>Fail</v>
      </c>
      <c r="F43" s="656" t="s">
        <v>599</v>
      </c>
      <c r="G43" s="656">
        <f>(G42/50)*1000</f>
        <v>24640</v>
      </c>
    </row>
    <row r="44" spans="1:10" x14ac:dyDescent="0.2">
      <c r="A44" s="294" t="s">
        <v>358</v>
      </c>
      <c r="B44" s="864"/>
      <c r="C44" s="260" t="s">
        <v>400</v>
      </c>
      <c r="D44" s="262" t="str">
        <f>'Combustion Testing'!F27</f>
        <v>PASS</v>
      </c>
    </row>
    <row r="45" spans="1:10" x14ac:dyDescent="0.2">
      <c r="A45" s="277" t="s">
        <v>446</v>
      </c>
      <c r="B45" s="865"/>
      <c r="C45" s="277" t="s">
        <v>427</v>
      </c>
      <c r="D45" s="864"/>
    </row>
    <row r="46" spans="1:10" x14ac:dyDescent="0.2">
      <c r="A46" s="318" t="s">
        <v>425</v>
      </c>
      <c r="B46" s="867"/>
      <c r="C46" s="28"/>
      <c r="D46" s="41"/>
    </row>
    <row r="47" spans="1:10" x14ac:dyDescent="0.2">
      <c r="A47" s="42"/>
      <c r="B47" s="34"/>
      <c r="C47" s="34"/>
      <c r="D47" s="8"/>
    </row>
    <row r="48" spans="1:10" x14ac:dyDescent="0.2">
      <c r="A48" s="260" t="s">
        <v>395</v>
      </c>
      <c r="B48" s="856"/>
      <c r="C48" s="260" t="s">
        <v>396</v>
      </c>
      <c r="D48" s="866"/>
    </row>
    <row r="49" spans="1:4" x14ac:dyDescent="0.2">
      <c r="A49" s="260" t="s">
        <v>397</v>
      </c>
      <c r="B49" s="859"/>
      <c r="C49" s="260" t="s">
        <v>209</v>
      </c>
      <c r="D49" s="864"/>
    </row>
    <row r="50" spans="1:4" x14ac:dyDescent="0.2">
      <c r="A50" s="294" t="s">
        <v>155</v>
      </c>
      <c r="B50" s="864"/>
      <c r="C50" s="260" t="s">
        <v>206</v>
      </c>
      <c r="D50" s="864"/>
    </row>
    <row r="51" spans="1:4" x14ac:dyDescent="0.2">
      <c r="A51" s="294" t="s">
        <v>335</v>
      </c>
      <c r="B51" s="864"/>
      <c r="C51" s="260" t="s">
        <v>398</v>
      </c>
      <c r="D51" s="262">
        <f>'Combustion Testing'!G30</f>
        <v>0</v>
      </c>
    </row>
    <row r="52" spans="1:4" x14ac:dyDescent="0.2">
      <c r="A52" s="294" t="s">
        <v>339</v>
      </c>
      <c r="B52" s="864"/>
      <c r="C52" s="260" t="s">
        <v>399</v>
      </c>
      <c r="D52" s="262" t="str">
        <f>'Combustion Testing'!G23</f>
        <v>Pass</v>
      </c>
    </row>
    <row r="53" spans="1:4" x14ac:dyDescent="0.2">
      <c r="A53" s="294" t="s">
        <v>358</v>
      </c>
      <c r="B53" s="864"/>
      <c r="C53" s="260" t="s">
        <v>400</v>
      </c>
      <c r="D53" s="262" t="str">
        <f>'Combustion Testing'!G27</f>
        <v>PASS</v>
      </c>
    </row>
    <row r="54" spans="1:4" x14ac:dyDescent="0.2">
      <c r="A54" s="277" t="s">
        <v>446</v>
      </c>
      <c r="B54" s="865"/>
      <c r="C54" s="277" t="s">
        <v>427</v>
      </c>
      <c r="D54" s="864"/>
    </row>
    <row r="55" spans="1:4" x14ac:dyDescent="0.2">
      <c r="A55" s="318" t="s">
        <v>425</v>
      </c>
      <c r="B55" s="867"/>
      <c r="C55" s="28"/>
      <c r="D55" s="41"/>
    </row>
    <row r="56" spans="1:4" x14ac:dyDescent="0.2">
      <c r="A56" s="42"/>
      <c r="B56" s="34"/>
      <c r="C56" s="34"/>
      <c r="D56" s="8"/>
    </row>
    <row r="57" spans="1:4" x14ac:dyDescent="0.2">
      <c r="A57" s="260" t="s">
        <v>395</v>
      </c>
      <c r="B57" s="856"/>
      <c r="C57" s="260" t="s">
        <v>396</v>
      </c>
      <c r="D57" s="866"/>
    </row>
    <row r="58" spans="1:4" x14ac:dyDescent="0.2">
      <c r="A58" s="260" t="s">
        <v>397</v>
      </c>
      <c r="B58" s="859"/>
      <c r="C58" s="260" t="s">
        <v>209</v>
      </c>
      <c r="D58" s="864"/>
    </row>
    <row r="59" spans="1:4" x14ac:dyDescent="0.2">
      <c r="A59" s="294" t="s">
        <v>155</v>
      </c>
      <c r="B59" s="864"/>
      <c r="C59" s="260" t="s">
        <v>206</v>
      </c>
      <c r="D59" s="864"/>
    </row>
    <row r="60" spans="1:4" x14ac:dyDescent="0.2">
      <c r="A60" s="294" t="s">
        <v>335</v>
      </c>
      <c r="B60" s="864"/>
      <c r="C60" s="260" t="s">
        <v>398</v>
      </c>
      <c r="D60" s="864"/>
    </row>
    <row r="61" spans="1:4" x14ac:dyDescent="0.2">
      <c r="A61" s="294" t="s">
        <v>339</v>
      </c>
      <c r="B61" s="864"/>
      <c r="C61" s="260" t="s">
        <v>399</v>
      </c>
      <c r="D61" s="864"/>
    </row>
    <row r="62" spans="1:4" x14ac:dyDescent="0.2">
      <c r="A62" s="294" t="s">
        <v>358</v>
      </c>
      <c r="B62" s="864"/>
      <c r="C62" s="260" t="s">
        <v>400</v>
      </c>
      <c r="D62" s="864"/>
    </row>
    <row r="63" spans="1:4" x14ac:dyDescent="0.2">
      <c r="A63" s="277" t="s">
        <v>446</v>
      </c>
      <c r="B63" s="865"/>
      <c r="C63" s="277" t="s">
        <v>427</v>
      </c>
      <c r="D63" s="864"/>
    </row>
    <row r="64" spans="1:4" x14ac:dyDescent="0.2">
      <c r="A64" s="318" t="s">
        <v>425</v>
      </c>
      <c r="B64" s="867"/>
      <c r="C64" s="28"/>
      <c r="D64" s="41"/>
    </row>
    <row r="65" spans="1:9" x14ac:dyDescent="0.2">
      <c r="A65" s="34"/>
      <c r="B65" s="34"/>
      <c r="C65" s="34"/>
      <c r="D65" s="8"/>
    </row>
    <row r="66" spans="1:9" ht="26.25" customHeight="1" x14ac:dyDescent="0.2">
      <c r="A66" s="422" t="s">
        <v>417</v>
      </c>
      <c r="B66" s="423"/>
      <c r="C66" s="964" t="s">
        <v>726</v>
      </c>
      <c r="D66" s="965"/>
    </row>
    <row r="67" spans="1:9" x14ac:dyDescent="0.2">
      <c r="A67" s="260" t="s">
        <v>395</v>
      </c>
      <c r="B67" s="856"/>
      <c r="C67" s="260" t="s">
        <v>419</v>
      </c>
      <c r="D67" s="857"/>
    </row>
    <row r="68" spans="1:9" x14ac:dyDescent="0.2">
      <c r="A68" s="260" t="s">
        <v>397</v>
      </c>
      <c r="B68" s="828"/>
      <c r="C68" s="260" t="s">
        <v>206</v>
      </c>
      <c r="D68" s="856"/>
    </row>
    <row r="69" spans="1:9" x14ac:dyDescent="0.2">
      <c r="A69" s="294" t="s">
        <v>155</v>
      </c>
      <c r="B69" s="856"/>
      <c r="C69" s="294" t="s">
        <v>339</v>
      </c>
      <c r="D69" s="856"/>
    </row>
    <row r="70" spans="1:9" x14ac:dyDescent="0.2">
      <c r="A70" s="294" t="s">
        <v>335</v>
      </c>
      <c r="B70" s="856"/>
      <c r="C70" s="260" t="s">
        <v>418</v>
      </c>
      <c r="D70" s="828"/>
    </row>
    <row r="71" spans="1:9" x14ac:dyDescent="0.2">
      <c r="A71" s="294" t="s">
        <v>358</v>
      </c>
      <c r="B71" s="856"/>
      <c r="C71" s="260" t="s">
        <v>699</v>
      </c>
      <c r="D71" s="869"/>
    </row>
    <row r="72" spans="1:9" x14ac:dyDescent="0.2">
      <c r="A72" s="957" t="s">
        <v>114</v>
      </c>
      <c r="B72" s="958"/>
      <c r="C72" s="427" t="s">
        <v>698</v>
      </c>
      <c r="D72" s="428">
        <f>D71*(1-B73)^('Contact Info'!B19-B71)</f>
        <v>0</v>
      </c>
    </row>
    <row r="73" spans="1:9" x14ac:dyDescent="0.2">
      <c r="A73" s="260" t="s">
        <v>111</v>
      </c>
      <c r="B73" s="426" t="str">
        <f>IF(B72="Annual Professional Maintenance", "0.01", "0.03")</f>
        <v>0.03</v>
      </c>
      <c r="C73" s="260" t="s">
        <v>600</v>
      </c>
      <c r="D73" s="870"/>
    </row>
    <row r="74" spans="1:9" x14ac:dyDescent="0.2">
      <c r="A74" s="313" t="s">
        <v>421</v>
      </c>
      <c r="B74" s="257"/>
      <c r="C74" s="871"/>
      <c r="D74" s="872"/>
    </row>
    <row r="75" spans="1:9" x14ac:dyDescent="0.2">
      <c r="A75" s="329" t="s">
        <v>390</v>
      </c>
      <c r="B75" s="28"/>
      <c r="C75" s="28"/>
      <c r="D75" s="41"/>
      <c r="F75" s="655" t="s">
        <v>594</v>
      </c>
      <c r="G75" s="656"/>
      <c r="H75" s="656"/>
      <c r="I75" s="656"/>
    </row>
    <row r="76" spans="1:9" ht="25.5" customHeight="1" x14ac:dyDescent="0.2">
      <c r="A76" s="873"/>
      <c r="B76" s="874"/>
      <c r="C76" s="874"/>
      <c r="D76" s="875"/>
      <c r="F76" s="656" t="s">
        <v>81</v>
      </c>
      <c r="G76" s="656" t="s">
        <v>595</v>
      </c>
      <c r="H76" s="657" t="s">
        <v>616</v>
      </c>
      <c r="I76" s="657" t="s">
        <v>617</v>
      </c>
    </row>
    <row r="77" spans="1:9" x14ac:dyDescent="0.2">
      <c r="A77" s="422" t="s">
        <v>422</v>
      </c>
      <c r="B77" s="423"/>
      <c r="C77" s="423"/>
      <c r="D77" s="424"/>
      <c r="F77" s="658">
        <v>18000</v>
      </c>
      <c r="G77" s="656">
        <v>600</v>
      </c>
      <c r="H77" s="656">
        <v>3</v>
      </c>
      <c r="I77" s="656">
        <v>2</v>
      </c>
    </row>
    <row r="78" spans="1:9" x14ac:dyDescent="0.2">
      <c r="A78" s="260" t="s">
        <v>395</v>
      </c>
      <c r="B78" s="856"/>
      <c r="C78" s="260" t="s">
        <v>419</v>
      </c>
      <c r="D78" s="857"/>
      <c r="F78" s="658">
        <v>24000</v>
      </c>
      <c r="G78" s="656">
        <v>800</v>
      </c>
      <c r="H78" s="656">
        <v>4</v>
      </c>
      <c r="I78" s="656">
        <v>2.7</v>
      </c>
    </row>
    <row r="79" spans="1:9" x14ac:dyDescent="0.2">
      <c r="A79" s="260" t="s">
        <v>397</v>
      </c>
      <c r="B79" s="828"/>
      <c r="C79" s="260" t="s">
        <v>206</v>
      </c>
      <c r="D79" s="856"/>
      <c r="F79" s="658">
        <v>30000</v>
      </c>
      <c r="G79" s="656">
        <v>1000</v>
      </c>
      <c r="H79" s="656">
        <v>5</v>
      </c>
      <c r="I79" s="656">
        <v>3.3</v>
      </c>
    </row>
    <row r="80" spans="1:9" x14ac:dyDescent="0.2">
      <c r="A80" s="294" t="s">
        <v>155</v>
      </c>
      <c r="B80" s="856"/>
      <c r="C80" s="294" t="s">
        <v>339</v>
      </c>
      <c r="D80" s="856"/>
      <c r="F80" s="658">
        <v>36000</v>
      </c>
      <c r="G80" s="656">
        <v>1200</v>
      </c>
      <c r="H80" s="656">
        <v>6</v>
      </c>
      <c r="I80" s="656">
        <v>4</v>
      </c>
    </row>
    <row r="81" spans="1:9" x14ac:dyDescent="0.2">
      <c r="A81" s="294" t="s">
        <v>335</v>
      </c>
      <c r="B81" s="856"/>
      <c r="C81" s="260" t="s">
        <v>418</v>
      </c>
      <c r="D81" s="828"/>
      <c r="F81" s="658">
        <v>42000</v>
      </c>
      <c r="G81" s="656">
        <v>1400</v>
      </c>
      <c r="H81" s="656">
        <v>7</v>
      </c>
      <c r="I81" s="656">
        <v>4.7</v>
      </c>
    </row>
    <row r="82" spans="1:9" x14ac:dyDescent="0.2">
      <c r="A82" s="294" t="s">
        <v>358</v>
      </c>
      <c r="B82" s="856"/>
      <c r="C82" s="260" t="s">
        <v>699</v>
      </c>
      <c r="D82" s="869"/>
      <c r="F82" s="658">
        <v>48000</v>
      </c>
      <c r="G82" s="656">
        <v>1600</v>
      </c>
      <c r="H82" s="656">
        <v>8</v>
      </c>
      <c r="I82" s="656">
        <v>5.3</v>
      </c>
    </row>
    <row r="83" spans="1:9" x14ac:dyDescent="0.2">
      <c r="A83" s="957" t="s">
        <v>114</v>
      </c>
      <c r="B83" s="958"/>
      <c r="C83" s="427" t="s">
        <v>698</v>
      </c>
      <c r="D83" s="428">
        <f>D82*(1-B84)^('Contact Info'!B19-B82)</f>
        <v>0</v>
      </c>
      <c r="F83" s="658">
        <v>54000</v>
      </c>
      <c r="G83" s="656">
        <v>1800</v>
      </c>
      <c r="H83" s="656">
        <v>8.5</v>
      </c>
      <c r="I83" s="656">
        <v>6</v>
      </c>
    </row>
    <row r="84" spans="1:9" ht="26.25" customHeight="1" x14ac:dyDescent="0.2">
      <c r="A84" s="260" t="s">
        <v>111</v>
      </c>
      <c r="B84" s="426" t="str">
        <f>IF(B83="Annual Professional Maintenance", "0.01", "0.03")</f>
        <v>0.03</v>
      </c>
      <c r="C84" s="964" t="s">
        <v>726</v>
      </c>
      <c r="D84" s="965"/>
      <c r="F84" s="658">
        <v>60000</v>
      </c>
      <c r="G84" s="656">
        <v>2000</v>
      </c>
      <c r="H84" s="656">
        <v>9</v>
      </c>
      <c r="I84" s="656">
        <v>6.7</v>
      </c>
    </row>
    <row r="85" spans="1:9" x14ac:dyDescent="0.2">
      <c r="A85" s="313" t="s">
        <v>421</v>
      </c>
      <c r="B85" s="257"/>
      <c r="C85" s="871"/>
      <c r="D85" s="33"/>
    </row>
    <row r="86" spans="1:9" x14ac:dyDescent="0.2">
      <c r="A86" s="329" t="s">
        <v>390</v>
      </c>
      <c r="B86" s="28"/>
      <c r="C86" s="28"/>
      <c r="D86" s="41"/>
    </row>
    <row r="87" spans="1:9" ht="25.5" customHeight="1" x14ac:dyDescent="0.2">
      <c r="A87" s="873"/>
      <c r="B87" s="874"/>
      <c r="C87" s="874"/>
      <c r="D87" s="875"/>
    </row>
    <row r="88" spans="1:9" x14ac:dyDescent="0.2">
      <c r="A88" s="260" t="s">
        <v>395</v>
      </c>
      <c r="B88" s="856"/>
      <c r="C88" s="260" t="s">
        <v>419</v>
      </c>
      <c r="D88" s="857"/>
    </row>
    <row r="89" spans="1:9" x14ac:dyDescent="0.2">
      <c r="A89" s="260" t="s">
        <v>397</v>
      </c>
      <c r="B89" s="828"/>
      <c r="C89" s="260" t="s">
        <v>206</v>
      </c>
      <c r="D89" s="856"/>
    </row>
    <row r="90" spans="1:9" x14ac:dyDescent="0.2">
      <c r="A90" s="294" t="s">
        <v>155</v>
      </c>
      <c r="B90" s="856"/>
      <c r="C90" s="294" t="s">
        <v>339</v>
      </c>
      <c r="D90" s="856"/>
    </row>
    <row r="91" spans="1:9" x14ac:dyDescent="0.2">
      <c r="A91" s="294" t="s">
        <v>335</v>
      </c>
      <c r="B91" s="856"/>
      <c r="C91" s="260" t="s">
        <v>418</v>
      </c>
      <c r="D91" s="828"/>
    </row>
    <row r="92" spans="1:9" x14ac:dyDescent="0.2">
      <c r="A92" s="294" t="s">
        <v>358</v>
      </c>
      <c r="B92" s="856"/>
      <c r="C92" s="260" t="s">
        <v>699</v>
      </c>
      <c r="D92" s="869"/>
    </row>
    <row r="93" spans="1:9" x14ac:dyDescent="0.2">
      <c r="A93" s="957" t="s">
        <v>114</v>
      </c>
      <c r="B93" s="868"/>
      <c r="C93" s="427" t="s">
        <v>698</v>
      </c>
      <c r="D93" s="428">
        <f>D92*(1-B94)^('Contact Info'!B19-B92)</f>
        <v>0</v>
      </c>
    </row>
    <row r="94" spans="1:9" ht="26.25" customHeight="1" x14ac:dyDescent="0.2">
      <c r="A94" s="260" t="s">
        <v>111</v>
      </c>
      <c r="B94" s="426" t="str">
        <f>IF(B93="Annual Professional Maintenance", "0.01", "0.03")</f>
        <v>0.03</v>
      </c>
      <c r="C94" s="964" t="s">
        <v>726</v>
      </c>
      <c r="D94" s="965"/>
    </row>
    <row r="95" spans="1:9" x14ac:dyDescent="0.2">
      <c r="A95" s="313" t="s">
        <v>421</v>
      </c>
      <c r="B95" s="257"/>
      <c r="C95" s="871"/>
      <c r="D95" s="33"/>
    </row>
    <row r="96" spans="1:9" x14ac:dyDescent="0.2">
      <c r="A96" s="329" t="s">
        <v>390</v>
      </c>
      <c r="B96" s="28"/>
      <c r="C96" s="28"/>
      <c r="D96" s="41"/>
    </row>
    <row r="97" spans="1:4" ht="25.5" customHeight="1" x14ac:dyDescent="0.2">
      <c r="A97" s="873"/>
      <c r="B97" s="874"/>
      <c r="C97" s="874"/>
      <c r="D97" s="875"/>
    </row>
    <row r="98" spans="1:4" x14ac:dyDescent="0.2">
      <c r="A98" s="260" t="s">
        <v>395</v>
      </c>
      <c r="B98" s="856"/>
      <c r="C98" s="260" t="s">
        <v>419</v>
      </c>
      <c r="D98" s="857"/>
    </row>
    <row r="99" spans="1:4" x14ac:dyDescent="0.2">
      <c r="A99" s="260" t="s">
        <v>397</v>
      </c>
      <c r="B99" s="828"/>
      <c r="C99" s="260" t="s">
        <v>206</v>
      </c>
      <c r="D99" s="856"/>
    </row>
    <row r="100" spans="1:4" x14ac:dyDescent="0.2">
      <c r="A100" s="294" t="s">
        <v>155</v>
      </c>
      <c r="B100" s="856"/>
      <c r="C100" s="294" t="s">
        <v>339</v>
      </c>
      <c r="D100" s="856"/>
    </row>
    <row r="101" spans="1:4" x14ac:dyDescent="0.2">
      <c r="A101" s="294" t="s">
        <v>335</v>
      </c>
      <c r="B101" s="856"/>
      <c r="C101" s="260" t="s">
        <v>418</v>
      </c>
      <c r="D101" s="828"/>
    </row>
    <row r="102" spans="1:4" x14ac:dyDescent="0.2">
      <c r="A102" s="294" t="s">
        <v>358</v>
      </c>
      <c r="B102" s="856"/>
      <c r="C102" s="260" t="s">
        <v>699</v>
      </c>
      <c r="D102" s="869"/>
    </row>
    <row r="103" spans="1:4" x14ac:dyDescent="0.2">
      <c r="A103" s="957" t="s">
        <v>114</v>
      </c>
      <c r="B103" s="868"/>
      <c r="C103" s="427" t="s">
        <v>698</v>
      </c>
      <c r="D103" s="428">
        <f>D102*(1-B104)^('Contact Info'!B19-B102)</f>
        <v>0</v>
      </c>
    </row>
    <row r="104" spans="1:4" ht="26.25" customHeight="1" x14ac:dyDescent="0.2">
      <c r="A104" s="260" t="s">
        <v>111</v>
      </c>
      <c r="B104" s="426" t="str">
        <f>IF(B103="Annual Professional Maintenance", "0.01", "0.03")</f>
        <v>0.03</v>
      </c>
      <c r="C104" s="964" t="s">
        <v>726</v>
      </c>
      <c r="D104" s="965"/>
    </row>
    <row r="105" spans="1:4" x14ac:dyDescent="0.2">
      <c r="A105" s="313" t="s">
        <v>421</v>
      </c>
      <c r="B105" s="257"/>
      <c r="C105" s="871"/>
      <c r="D105" s="33"/>
    </row>
    <row r="106" spans="1:4" x14ac:dyDescent="0.2">
      <c r="A106" s="329" t="s">
        <v>390</v>
      </c>
      <c r="B106" s="28"/>
      <c r="C106" s="28"/>
      <c r="D106" s="41"/>
    </row>
    <row r="107" spans="1:4" ht="25.5" customHeight="1" x14ac:dyDescent="0.2">
      <c r="A107" s="873"/>
      <c r="B107" s="874"/>
      <c r="C107" s="874"/>
      <c r="D107" s="875"/>
    </row>
    <row r="108" spans="1:4" x14ac:dyDescent="0.2">
      <c r="A108" s="260" t="s">
        <v>395</v>
      </c>
      <c r="B108" s="856"/>
      <c r="C108" s="260" t="s">
        <v>419</v>
      </c>
      <c r="D108" s="857"/>
    </row>
    <row r="109" spans="1:4" x14ac:dyDescent="0.2">
      <c r="A109" s="260" t="s">
        <v>397</v>
      </c>
      <c r="B109" s="828"/>
      <c r="C109" s="260" t="s">
        <v>206</v>
      </c>
      <c r="D109" s="856"/>
    </row>
    <row r="110" spans="1:4" x14ac:dyDescent="0.2">
      <c r="A110" s="294" t="s">
        <v>155</v>
      </c>
      <c r="B110" s="856"/>
      <c r="C110" s="294" t="s">
        <v>339</v>
      </c>
      <c r="D110" s="856"/>
    </row>
    <row r="111" spans="1:4" x14ac:dyDescent="0.2">
      <c r="A111" s="294" t="s">
        <v>335</v>
      </c>
      <c r="B111" s="856"/>
      <c r="C111" s="260" t="s">
        <v>418</v>
      </c>
      <c r="D111" s="828"/>
    </row>
    <row r="112" spans="1:4" x14ac:dyDescent="0.2">
      <c r="A112" s="294" t="s">
        <v>358</v>
      </c>
      <c r="B112" s="856"/>
      <c r="C112" s="260" t="s">
        <v>699</v>
      </c>
      <c r="D112" s="869"/>
    </row>
    <row r="113" spans="1:4" x14ac:dyDescent="0.2">
      <c r="A113" s="957" t="s">
        <v>114</v>
      </c>
      <c r="B113" s="868"/>
      <c r="C113" s="427" t="s">
        <v>698</v>
      </c>
      <c r="D113" s="428">
        <f>D112*(1-B114)^('Contact Info'!B19-B112)</f>
        <v>0</v>
      </c>
    </row>
    <row r="114" spans="1:4" ht="24.75" customHeight="1" x14ac:dyDescent="0.2">
      <c r="A114" s="260" t="s">
        <v>111</v>
      </c>
      <c r="B114" s="426" t="str">
        <f>IF(B113="Annual Professional Maintenance", "0.01", "0.03")</f>
        <v>0.03</v>
      </c>
      <c r="C114" s="964" t="s">
        <v>726</v>
      </c>
      <c r="D114" s="965"/>
    </row>
    <row r="115" spans="1:4" x14ac:dyDescent="0.2">
      <c r="A115" s="313" t="s">
        <v>421</v>
      </c>
      <c r="B115" s="257"/>
      <c r="C115" s="871"/>
      <c r="D115" s="33"/>
    </row>
    <row r="116" spans="1:4" x14ac:dyDescent="0.2">
      <c r="A116" s="329" t="s">
        <v>390</v>
      </c>
      <c r="B116" s="28"/>
      <c r="C116" s="28"/>
      <c r="D116" s="41"/>
    </row>
    <row r="117" spans="1:4" x14ac:dyDescent="0.2">
      <c r="A117" s="873"/>
      <c r="B117" s="874"/>
      <c r="C117" s="874"/>
      <c r="D117" s="875"/>
    </row>
    <row r="118" spans="1:4" x14ac:dyDescent="0.2">
      <c r="A118" s="876"/>
      <c r="B118" s="871"/>
      <c r="C118" s="871"/>
      <c r="D118" s="872"/>
    </row>
    <row r="119" spans="1:4" x14ac:dyDescent="0.2">
      <c r="A119" s="873"/>
      <c r="B119" s="874"/>
      <c r="C119" s="874"/>
      <c r="D119" s="875"/>
    </row>
    <row r="120" spans="1:4" x14ac:dyDescent="0.2">
      <c r="A120" s="876"/>
      <c r="B120" s="871"/>
      <c r="C120" s="871"/>
      <c r="D120" s="872"/>
    </row>
  </sheetData>
  <mergeCells count="7">
    <mergeCell ref="B3:D3"/>
    <mergeCell ref="E7:E12"/>
    <mergeCell ref="C84:D84"/>
    <mergeCell ref="C94:D94"/>
    <mergeCell ref="C104:D104"/>
    <mergeCell ref="C114:D114"/>
    <mergeCell ref="C66:D66"/>
  </mergeCells>
  <dataValidations xWindow="256" yWindow="403" count="53">
    <dataValidation allowBlank="1" showInputMessage="1" showErrorMessage="1" promptTitle="Addditional Comments" prompt="Document any additional notes relevant to this equipment." sqref="A119 A117 A97 A76 A87 A107"/>
    <dataValidation type="list" allowBlank="1" showInputMessage="1" showErrorMessage="1" promptTitle="Retrofit Recommendations" prompt=" If replacement is done as energy conservation measure, the replacement must be justified by the NEAT or the degradation calculator. The replacement appliance must be energy star compliant." sqref="C115 C95 C74 C85 C105">
      <formula1>"Evaluate All, Tune-Up, Complete Replacement Recommended, Other"</formula1>
    </dataValidation>
    <dataValidation allowBlank="1" showInputMessage="1" showErrorMessage="1" promptTitle="Serial Number" prompt="Enter the serial numer of the equipment being evaluated." sqref="D110 D90 D69 D80 B52 B43 B61 B8 D100"/>
    <dataValidation type="whole" allowBlank="1" showInputMessage="1" showErrorMessage="1" promptTitle="Manufactured Year" prompt="Enter the year this equipment was manufactured." sqref="B112 B92 B71 B82 B53 B55:B56 B46:B47 B44 B64 B62 B9 B102">
      <formula1>1970</formula1>
      <formula2>2099</formula2>
    </dataValidation>
    <dataValidation allowBlank="1" showInputMessage="1" showErrorMessage="1" promptTitle="Manufacturer" prompt="Enter the name of the manufacturer of the equipment being evaluated." sqref="B110 B90 B69 B80 B50 B41 B59 B6 B100"/>
    <dataValidation allowBlank="1" showInputMessage="1" showErrorMessage="1" promptTitle="Model Number" prompt="Enter the model numer of the equipment being evaluated." sqref="B111 B91 B70 B81 B51 B42 B60 B7 B101"/>
    <dataValidation allowBlank="1" showInputMessage="1" showErrorMessage="1" promptTitle="Capacity/Size of the Equipment" prompt="Document the capacity of this equipment. Document in KBtu/hr." sqref="D111 D91 D70 D81 D101"/>
    <dataValidation type="list" allowBlank="1" showInputMessage="1" showErrorMessage="1" promptTitle="Location" prompt="Select the location most appropriate for where this cooling equipment is located." sqref="D109 D89 D68 D79 D99">
      <formula1>"Outside, Attic, Other"</formula1>
    </dataValidation>
    <dataValidation type="list" allowBlank="1" showInputMessage="1" showErrorMessage="1" promptTitle="Equipment Maintenance" prompt="NEAT DOE or DOE/LIHEAP leveraged - Gas appliances use eff. from monoxer and Degradation not allowed.  Heat Pumps can't use Seldom or Never Maintained maintenance Factor._x000a__x000a_LIHEAP PL-all appliance and forms degradation allowed_x000a__x000a__x000a__x000a__x000a__x000a__x000a__x000a__x000a_" sqref="D7">
      <formula1>"Annual Professional Maintenance, Seldom or Never Maintained"</formula1>
    </dataValidation>
    <dataValidation type="list" allowBlank="1" showInputMessage="1" showErrorMessage="1" promptTitle="Equipment Type" prompt="Select the appropriate equipment type for the primary cooling source." sqref="B109 B89 B68 B79 B99">
      <formula1>"Central System, Window/Room AC, Heat Pump, Evap Cooler, Other"</formula1>
    </dataValidation>
    <dataValidation allowBlank="1" showInputMessage="1" showErrorMessage="1" promptTitle="Degraded SEER" prompt="This will auto-calculate the degraded SEER of the existing unit. " sqref="D113 D93 D72 D83 D103"/>
    <dataValidation type="list" allowBlank="1" showInputMessage="1" showErrorMessage="1" promptTitle="Acceptable combustion air?" prompt="If the appliance is not electric, identify if the existing combustion air for this appliance is acceptable. If not acceptable, make sure to identify retrofit options." sqref="D63 D54 D45">
      <formula1>"Yes, No, NA"</formula1>
    </dataValidation>
    <dataValidation type="list" allowBlank="1" showInputMessage="1" showErrorMessage="1" promptTitle="Fuel Type" prompt="Select the type of fuel this heat source uses." sqref="D58 D49 D40 D5">
      <formula1>"Natural Gas, Propane, Electric, Wood, Other"</formula1>
    </dataValidation>
    <dataValidation type="whole" allowBlank="1" showInputMessage="1" showErrorMessage="1" promptTitle="Heat Supplied" prompt="Enter the percentage of the house heated by this heat source." sqref="D57 D48 D39 D4">
      <formula1>0</formula1>
      <formula2>100</formula2>
    </dataValidation>
    <dataValidation type="list" allowBlank="1" showInputMessage="1" showErrorMessage="1" promptTitle="Equipment Type" prompt="Select the appropriate equipment type for this secondary heat source." sqref="B58 B49 B40">
      <formula1>"Fixed Resistance Heat, Portable Resistance Heat, Heat Pump, VSH, UVSH, Other"</formula1>
    </dataValidation>
    <dataValidation type="list" allowBlank="1" showInputMessage="1" showErrorMessage="1" promptTitle="Location" prompt="Select the location most appropriate for where this heat source is located." sqref="D59 D50 D41">
      <formula1>"Conditioned Space, Unconditioned Space, Unintentionally Conditioned Space, Other"</formula1>
    </dataValidation>
    <dataValidation type="whole" allowBlank="1" showInputMessage="1" showErrorMessage="1" promptTitle="Carbon Monoxide reading" prompt="Record the CO reading for the secondary heat source. If this is a DOE house, remember to test the appliance according to QCI protocol." sqref="D60">
      <formula1>0</formula1>
      <formula2>10000</formula2>
    </dataValidation>
    <dataValidation type="list" allowBlank="1" showInputMessage="1" showErrorMessage="1" promptTitle="Spillage Test results" prompt="Record if the secondary heat source passed the spillage test within 2 minutes, if applicable. If this is a DOE house, remember to test the appliance according to QCI protocol." sqref="D61">
      <formula1>"Pass, Fail, NA"</formula1>
    </dataValidation>
    <dataValidation type="list" allowBlank="1" showInputMessage="1" showErrorMessage="1" promptTitle="Draft Test results" prompt="Record if the secondary heat source passed the draft test. If this is a DOE house, remember to test the appliance according to QCI protocol." sqref="D64:D65 D46:D47 D55:D56 D62">
      <formula1>"Pass, Fail, NA"</formula1>
    </dataValidation>
    <dataValidation allowBlank="1" showInputMessage="1" showErrorMessage="1" promptTitle="Health and Safety Notes" prompt="Document any additional notes relevant for H&amp;S purposes here." sqref="A65 A56 A37 A47"/>
    <dataValidation type="list" allowBlank="1" showInputMessage="1" showErrorMessage="1" promptTitle="Appliance properly isolated?" prompt="Select the appropriate answer for whether or not this appliance is properly isolated, if necessary. If the appliance needs to be isolated, Subrecipients should use zonal pressure testing to verify proper isolation." sqref="B63 B54 B45 B11">
      <formula1>"Yes, No, NA"</formula1>
    </dataValidation>
    <dataValidation allowBlank="1" showInputMessage="1" showErrorMessage="1" promptTitle="Replacement equipment efficiency" prompt="If replacement is recommended, record the AFUE or efficiency of the replacement equipment. If replacement is done as energy conservation measure, the replacement appliance must be high efficiency (90%+)." sqref="B35 B24 B29 D19"/>
    <dataValidation type="list" allowBlank="1" showInputMessage="1" showErrorMessage="1" promptTitle="Recommended Options" prompt="Select the recommendation as the assessor at this point in the process. If health and safety issues are noted, make sure to document thoroughly." sqref="B34 B23 B28 B19">
      <formula1>"Tune-up, Full HVAC assessment to evaluate all options, H&amp;S replacement, None, Other, NA"</formula1>
    </dataValidation>
    <dataValidation allowBlank="1" showInputMessage="1" showErrorMessage="1" promptTitle="Input Capacity" prompt="Record the input capacity of the unit; should be available on appliance tag." sqref="B32 B16"/>
    <dataValidation allowBlank="1" showInputMessage="1" showErrorMessage="1" promptTitle="Output Capacity" prompt="Record the output capacity of the unit; should be available on appliance tag." sqref="B33 B17"/>
    <dataValidation type="list" allowBlank="1" showInputMessage="1" showErrorMessage="1" promptTitle="Condition" prompt="Select the condition of the unit based on the review of the assessor." sqref="D33 D16">
      <formula1>"Good, Fair, Poor"</formula1>
    </dataValidation>
    <dataValidation allowBlank="1" showInputMessage="1" showErrorMessage="1" promptTitle="Steady State Efficiency" prompt="Record the appliance's steady state efficiency. This number should be obtained using the combustion analyzer." sqref="D32 D15"/>
    <dataValidation type="whole" allowBlank="1" showInputMessage="1" showErrorMessage="1" promptTitle="Manufactured Year" prompt="Enter the year this water heater was manufactured." sqref="D27">
      <formula1>1970</formula1>
      <formula2>2099</formula2>
    </dataValidation>
    <dataValidation type="whole" allowBlank="1" showInputMessage="1" showErrorMessage="1" promptTitle="Carbon Monoxide reading" prompt="Record the CO reading for the primary heat source. If this is a DOE house, remember to test the appliance according to QCI protocol." sqref="D10 D42 D51">
      <formula1>0</formula1>
      <formula2>10000</formula2>
    </dataValidation>
    <dataValidation type="list" allowBlank="1" showInputMessage="1" showErrorMessage="1" promptTitle="Type" prompt="Select the appropriate air flow type of this unit." sqref="B15">
      <formula1>"Horizontal, Upflow, Downflow, Other"</formula1>
    </dataValidation>
    <dataValidation type="list" allowBlank="1" showInputMessage="1" showErrorMessage="1" promptTitle="Pilot" prompt="Select the appropriate pilot option for the appliance." sqref="B18">
      <formula1>"Pilot, IID"</formula1>
    </dataValidation>
    <dataValidation type="list" allowBlank="1" showInputMessage="1" showErrorMessage="1" promptTitle="Pilot lit?" prompt="Select the appropriate answer for the pilot situation." sqref="D17">
      <formula1>"Yes, No, NA"</formula1>
    </dataValidation>
    <dataValidation type="list" allowBlank="1" showInputMessage="1" showErrorMessage="1" promptTitle="Location" prompt="Select the location most appropriate for where the primary heat source is located." sqref="D6">
      <formula1>"Conditioned Space, Unconditioned Space, Unintentionally Conditioned Space, Other"</formula1>
    </dataValidation>
    <dataValidation type="list" allowBlank="1" showInputMessage="1" showErrorMessage="1" promptTitle="Equipment Type" prompt="Select the appropriate equipment type for the primary heat source." sqref="B5">
      <formula1>"Gravity Furnace, Forced Air Furnace, Fixed Resistance Heat, Portable Resistance Heat, Heat Pump, VSH, UVSH, Other"</formula1>
    </dataValidation>
    <dataValidation allowBlank="1" showInputMessage="1" showErrorMessage="1" promptTitle="Original AFUE" prompt="Enter the AFUE/efficiency as found on the plate of the existing unit.  If the AFUE cannot be determined, efficiency of the unit must be determined in another way." sqref="B10"/>
    <dataValidation type="list" allowBlank="1" showInputMessage="1" showErrorMessage="1" promptTitle="Acceptable combustion air?" prompt="Identify if the existing combustion air for this appliance is acceptable. If not acceptable, make sure to identify retrofit options." sqref="B12">
      <formula1>"Yes, No, NA"</formula1>
    </dataValidation>
    <dataValidation type="whole" allowBlank="1" showInputMessage="1" showErrorMessage="1" sqref="G42">
      <formula1>0</formula1>
      <formula2>25</formula2>
    </dataValidation>
    <dataValidation type="whole" allowBlank="1" showInputMessage="1" showErrorMessage="1" promptTitle="Length of Room" prompt="For the room with the secondary space heater in it that is being evaluated, enter the length of the room." sqref="G39">
      <formula1>0</formula1>
      <formula2>25</formula2>
    </dataValidation>
    <dataValidation type="whole" allowBlank="1" showInputMessage="1" showErrorMessage="1" promptTitle="Width of Room" prompt="For the room with the secondary space heater in it that is being evaluated, enter the width of the room." sqref="G40">
      <formula1>0</formula1>
      <formula2>25</formula2>
    </dataValidation>
    <dataValidation type="whole" allowBlank="1" showInputMessage="1" showErrorMessage="1" promptTitle="Height of Room" prompt="For the room with the secondary space heater in it that is being evaluated, enter the height of the room." sqref="G41">
      <formula1>0</formula1>
      <formula2>25</formula2>
    </dataValidation>
    <dataValidation type="decimal" allowBlank="1" showInputMessage="1" showErrorMessage="1" promptTitle="Return Air Square Footage" prompt="Enter the total return air square footage." sqref="D73">
      <formula1>0</formula1>
      <formula2>25</formula2>
    </dataValidation>
    <dataValidation allowBlank="1" showInputMessage="1" showErrorMessage="1" promptTitle="Spillage Test Results" prompt="Record if this heating appliance passed the spillage test. This test result should be recorded on the Combustion Testing tab." sqref="D11 D43 D52"/>
    <dataValidation allowBlank="1" showInputMessage="1" showErrorMessage="1" promptTitle="Draft Test Results" prompt="Record if this heating appliance passed the draft test. This test result should be recorded on the Combustion Testing tab." sqref="D12 D44 D53"/>
    <dataValidation allowBlank="1" showInputMessage="1" showErrorMessage="1" promptTitle="Primary Heater Code" prompt="Enter the identifying code for the primary heater._x000a_Example: CF, VWF, CS, etc" sqref="B4"/>
    <dataValidation allowBlank="1" showInputMessage="1" showErrorMessage="1" promptTitle="Secondary Heater Code" prompt="Enter the identifying code for this secondary heater._x000a_Example: UVSH, SH1, SH2, etc" sqref="B39 B48 B57"/>
    <dataValidation allowBlank="1" showInputMessage="1" showErrorMessage="1" promptTitle="Primary Cooling System Code" prompt="Enter the identifying code for the primary cooling system._x000a_Example: Condenser, CS, WU, RAC, Evap, etc" sqref="B67"/>
    <dataValidation allowBlank="1" showInputMessage="1" showErrorMessage="1" promptTitle="Secondary Cooling System Code" prompt="Enter the identifying code for this secondary cooling system._x000a_Example: Condenser, WU, RAC, Evap, etc" sqref="B78 B88 B98 B108"/>
    <dataValidation allowBlank="1" showInputMessage="1" showErrorMessage="1" promptTitle="Cooling Supplied" prompt="Enter the percentage of the house cooled by this cooling source." sqref="D67 D78 D88 D98 D108"/>
    <dataValidation type="decimal" allowBlank="1" showInputMessage="1" showErrorMessage="1" promptTitle="SEER/EER" prompt="Record the original SEER/EER of the unit; should be available on appliance tag." sqref="D71 D82 D92 D102 D112">
      <formula1>0</formula1>
      <formula2>25</formula2>
    </dataValidation>
    <dataValidation type="list" allowBlank="1" showInputMessage="1" showErrorMessage="1" promptTitle="Equipment Maintenance" prompt="*NOTE-Seldom or Never Maintained can't be utilized for NEAT units (DOE or DOE/LI leveraged)_x000a__x000a_LIHEAP PL-Through discussion with the client, select the appropriate maintenance done on the piece of equipment being evaluated.  " sqref="B83">
      <formula1>"Annual Professional Maintenance, Seldom or Never Maintained"</formula1>
    </dataValidation>
    <dataValidation type="list" allowBlank="1" showInputMessage="1" showErrorMessage="1" promptTitle="Equipment Maintenance" prompt="*NOTE-Seldom or Never Maintained can't be utilized for NEAT units (DOE or DOE/LI leveraged)_x000a__x000a_LIHEAP PL-Through discussion with the client, select the appropriate maintenance done on the piece of equipment being evaluated. " sqref="B93">
      <formula1>"Annual Professional Maintenance, Seldom or Never Maintained"</formula1>
    </dataValidation>
    <dataValidation type="list" allowBlank="1" showInputMessage="1" showErrorMessage="1" promptTitle="Equipment Maintenance" prompt="*NOTE-Seldom or Never Maintained can't be utilized for NEAT units (DOE or DOE/LI leveraged)_x000a__x000a_LIHEAP PL-Through discussion with the client, select the appropriate maintenance done on the piece of equipment being evaluated.  " sqref="B72">
      <formula1>"Annual Professional Maintenance, Seldom or Never Maintained"</formula1>
    </dataValidation>
    <dataValidation type="list" allowBlank="1" showInputMessage="1" showErrorMessage="1" promptTitle="Equipment Maintenance" prompt="*NOTE-Seldom or Never Maintained can't be utilized for NEAT units (DOE or DOE/LI leveraged)_x000a__x000a_LIHEAP PL-Through discussion with the client, select the appropriate maintenance done on the piece of equipment being evaluated. " sqref="B113 B103">
      <formula1>"Annual Professional Maintenance, Seldom or Never Maintained"</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A10" sqref="A10"/>
    </sheetView>
  </sheetViews>
  <sheetFormatPr defaultRowHeight="12.75" x14ac:dyDescent="0.2"/>
  <cols>
    <col min="1" max="1" width="35.7109375" style="2" customWidth="1"/>
    <col min="2" max="2" width="18.7109375" style="2" customWidth="1"/>
    <col min="3" max="3" width="5.7109375" style="2" bestFit="1" customWidth="1"/>
    <col min="4" max="4" width="18.7109375" style="2" customWidth="1"/>
    <col min="5" max="6" width="6" style="2" customWidth="1"/>
    <col min="7" max="7" width="24.7109375" style="2" bestFit="1" customWidth="1"/>
    <col min="8" max="11" width="9.140625" style="2"/>
    <col min="12" max="12" width="13.7109375" style="2" bestFit="1" customWidth="1"/>
    <col min="13" max="245" width="9.140625" style="2"/>
    <col min="246" max="246" width="29.5703125" style="2" customWidth="1"/>
    <col min="247" max="247" width="14" style="2" customWidth="1"/>
    <col min="248" max="248" width="5.7109375" style="2" bestFit="1" customWidth="1"/>
    <col min="249" max="249" width="18.28515625" style="2" customWidth="1"/>
    <col min="250" max="250" width="6" style="2" customWidth="1"/>
    <col min="251" max="501" width="9.140625" style="2"/>
    <col min="502" max="502" width="29.5703125" style="2" customWidth="1"/>
    <col min="503" max="503" width="14" style="2" customWidth="1"/>
    <col min="504" max="504" width="5.7109375" style="2" bestFit="1" customWidth="1"/>
    <col min="505" max="505" width="18.28515625" style="2" customWidth="1"/>
    <col min="506" max="506" width="6" style="2" customWidth="1"/>
    <col min="507" max="757" width="9.140625" style="2"/>
    <col min="758" max="758" width="29.5703125" style="2" customWidth="1"/>
    <col min="759" max="759" width="14" style="2" customWidth="1"/>
    <col min="760" max="760" width="5.7109375" style="2" bestFit="1" customWidth="1"/>
    <col min="761" max="761" width="18.28515625" style="2" customWidth="1"/>
    <col min="762" max="762" width="6" style="2" customWidth="1"/>
    <col min="763" max="1013" width="9.140625" style="2"/>
    <col min="1014" max="1014" width="29.5703125" style="2" customWidth="1"/>
    <col min="1015" max="1015" width="14" style="2" customWidth="1"/>
    <col min="1016" max="1016" width="5.7109375" style="2" bestFit="1" customWidth="1"/>
    <col min="1017" max="1017" width="18.28515625" style="2" customWidth="1"/>
    <col min="1018" max="1018" width="6" style="2" customWidth="1"/>
    <col min="1019" max="1269" width="9.140625" style="2"/>
    <col min="1270" max="1270" width="29.5703125" style="2" customWidth="1"/>
    <col min="1271" max="1271" width="14" style="2" customWidth="1"/>
    <col min="1272" max="1272" width="5.7109375" style="2" bestFit="1" customWidth="1"/>
    <col min="1273" max="1273" width="18.28515625" style="2" customWidth="1"/>
    <col min="1274" max="1274" width="6" style="2" customWidth="1"/>
    <col min="1275" max="1525" width="9.140625" style="2"/>
    <col min="1526" max="1526" width="29.5703125" style="2" customWidth="1"/>
    <col min="1527" max="1527" width="14" style="2" customWidth="1"/>
    <col min="1528" max="1528" width="5.7109375" style="2" bestFit="1" customWidth="1"/>
    <col min="1529" max="1529" width="18.28515625" style="2" customWidth="1"/>
    <col min="1530" max="1530" width="6" style="2" customWidth="1"/>
    <col min="1531" max="1781" width="9.140625" style="2"/>
    <col min="1782" max="1782" width="29.5703125" style="2" customWidth="1"/>
    <col min="1783" max="1783" width="14" style="2" customWidth="1"/>
    <col min="1784" max="1784" width="5.7109375" style="2" bestFit="1" customWidth="1"/>
    <col min="1785" max="1785" width="18.28515625" style="2" customWidth="1"/>
    <col min="1786" max="1786" width="6" style="2" customWidth="1"/>
    <col min="1787" max="2037" width="9.140625" style="2"/>
    <col min="2038" max="2038" width="29.5703125" style="2" customWidth="1"/>
    <col min="2039" max="2039" width="14" style="2" customWidth="1"/>
    <col min="2040" max="2040" width="5.7109375" style="2" bestFit="1" customWidth="1"/>
    <col min="2041" max="2041" width="18.28515625" style="2" customWidth="1"/>
    <col min="2042" max="2042" width="6" style="2" customWidth="1"/>
    <col min="2043" max="2293" width="9.140625" style="2"/>
    <col min="2294" max="2294" width="29.5703125" style="2" customWidth="1"/>
    <col min="2295" max="2295" width="14" style="2" customWidth="1"/>
    <col min="2296" max="2296" width="5.7109375" style="2" bestFit="1" customWidth="1"/>
    <col min="2297" max="2297" width="18.28515625" style="2" customWidth="1"/>
    <col min="2298" max="2298" width="6" style="2" customWidth="1"/>
    <col min="2299" max="2549" width="9.140625" style="2"/>
    <col min="2550" max="2550" width="29.5703125" style="2" customWidth="1"/>
    <col min="2551" max="2551" width="14" style="2" customWidth="1"/>
    <col min="2552" max="2552" width="5.7109375" style="2" bestFit="1" customWidth="1"/>
    <col min="2553" max="2553" width="18.28515625" style="2" customWidth="1"/>
    <col min="2554" max="2554" width="6" style="2" customWidth="1"/>
    <col min="2555" max="2805" width="9.140625" style="2"/>
    <col min="2806" max="2806" width="29.5703125" style="2" customWidth="1"/>
    <col min="2807" max="2807" width="14" style="2" customWidth="1"/>
    <col min="2808" max="2808" width="5.7109375" style="2" bestFit="1" customWidth="1"/>
    <col min="2809" max="2809" width="18.28515625" style="2" customWidth="1"/>
    <col min="2810" max="2810" width="6" style="2" customWidth="1"/>
    <col min="2811" max="3061" width="9.140625" style="2"/>
    <col min="3062" max="3062" width="29.5703125" style="2" customWidth="1"/>
    <col min="3063" max="3063" width="14" style="2" customWidth="1"/>
    <col min="3064" max="3064" width="5.7109375" style="2" bestFit="1" customWidth="1"/>
    <col min="3065" max="3065" width="18.28515625" style="2" customWidth="1"/>
    <col min="3066" max="3066" width="6" style="2" customWidth="1"/>
    <col min="3067" max="3317" width="9.140625" style="2"/>
    <col min="3318" max="3318" width="29.5703125" style="2" customWidth="1"/>
    <col min="3319" max="3319" width="14" style="2" customWidth="1"/>
    <col min="3320" max="3320" width="5.7109375" style="2" bestFit="1" customWidth="1"/>
    <col min="3321" max="3321" width="18.28515625" style="2" customWidth="1"/>
    <col min="3322" max="3322" width="6" style="2" customWidth="1"/>
    <col min="3323" max="3573" width="9.140625" style="2"/>
    <col min="3574" max="3574" width="29.5703125" style="2" customWidth="1"/>
    <col min="3575" max="3575" width="14" style="2" customWidth="1"/>
    <col min="3576" max="3576" width="5.7109375" style="2" bestFit="1" customWidth="1"/>
    <col min="3577" max="3577" width="18.28515625" style="2" customWidth="1"/>
    <col min="3578" max="3578" width="6" style="2" customWidth="1"/>
    <col min="3579" max="3829" width="9.140625" style="2"/>
    <col min="3830" max="3830" width="29.5703125" style="2" customWidth="1"/>
    <col min="3831" max="3831" width="14" style="2" customWidth="1"/>
    <col min="3832" max="3832" width="5.7109375" style="2" bestFit="1" customWidth="1"/>
    <col min="3833" max="3833" width="18.28515625" style="2" customWidth="1"/>
    <col min="3834" max="3834" width="6" style="2" customWidth="1"/>
    <col min="3835" max="4085" width="9.140625" style="2"/>
    <col min="4086" max="4086" width="29.5703125" style="2" customWidth="1"/>
    <col min="4087" max="4087" width="14" style="2" customWidth="1"/>
    <col min="4088" max="4088" width="5.7109375" style="2" bestFit="1" customWidth="1"/>
    <col min="4089" max="4089" width="18.28515625" style="2" customWidth="1"/>
    <col min="4090" max="4090" width="6" style="2" customWidth="1"/>
    <col min="4091" max="4341" width="9.140625" style="2"/>
    <col min="4342" max="4342" width="29.5703125" style="2" customWidth="1"/>
    <col min="4343" max="4343" width="14" style="2" customWidth="1"/>
    <col min="4344" max="4344" width="5.7109375" style="2" bestFit="1" customWidth="1"/>
    <col min="4345" max="4345" width="18.28515625" style="2" customWidth="1"/>
    <col min="4346" max="4346" width="6" style="2" customWidth="1"/>
    <col min="4347" max="4597" width="9.140625" style="2"/>
    <col min="4598" max="4598" width="29.5703125" style="2" customWidth="1"/>
    <col min="4599" max="4599" width="14" style="2" customWidth="1"/>
    <col min="4600" max="4600" width="5.7109375" style="2" bestFit="1" customWidth="1"/>
    <col min="4601" max="4601" width="18.28515625" style="2" customWidth="1"/>
    <col min="4602" max="4602" width="6" style="2" customWidth="1"/>
    <col min="4603" max="4853" width="9.140625" style="2"/>
    <col min="4854" max="4854" width="29.5703125" style="2" customWidth="1"/>
    <col min="4855" max="4855" width="14" style="2" customWidth="1"/>
    <col min="4856" max="4856" width="5.7109375" style="2" bestFit="1" customWidth="1"/>
    <col min="4857" max="4857" width="18.28515625" style="2" customWidth="1"/>
    <col min="4858" max="4858" width="6" style="2" customWidth="1"/>
    <col min="4859" max="5109" width="9.140625" style="2"/>
    <col min="5110" max="5110" width="29.5703125" style="2" customWidth="1"/>
    <col min="5111" max="5111" width="14" style="2" customWidth="1"/>
    <col min="5112" max="5112" width="5.7109375" style="2" bestFit="1" customWidth="1"/>
    <col min="5113" max="5113" width="18.28515625" style="2" customWidth="1"/>
    <col min="5114" max="5114" width="6" style="2" customWidth="1"/>
    <col min="5115" max="5365" width="9.140625" style="2"/>
    <col min="5366" max="5366" width="29.5703125" style="2" customWidth="1"/>
    <col min="5367" max="5367" width="14" style="2" customWidth="1"/>
    <col min="5368" max="5368" width="5.7109375" style="2" bestFit="1" customWidth="1"/>
    <col min="5369" max="5369" width="18.28515625" style="2" customWidth="1"/>
    <col min="5370" max="5370" width="6" style="2" customWidth="1"/>
    <col min="5371" max="5621" width="9.140625" style="2"/>
    <col min="5622" max="5622" width="29.5703125" style="2" customWidth="1"/>
    <col min="5623" max="5623" width="14" style="2" customWidth="1"/>
    <col min="5624" max="5624" width="5.7109375" style="2" bestFit="1" customWidth="1"/>
    <col min="5625" max="5625" width="18.28515625" style="2" customWidth="1"/>
    <col min="5626" max="5626" width="6" style="2" customWidth="1"/>
    <col min="5627" max="5877" width="9.140625" style="2"/>
    <col min="5878" max="5878" width="29.5703125" style="2" customWidth="1"/>
    <col min="5879" max="5879" width="14" style="2" customWidth="1"/>
    <col min="5880" max="5880" width="5.7109375" style="2" bestFit="1" customWidth="1"/>
    <col min="5881" max="5881" width="18.28515625" style="2" customWidth="1"/>
    <col min="5882" max="5882" width="6" style="2" customWidth="1"/>
    <col min="5883" max="6133" width="9.140625" style="2"/>
    <col min="6134" max="6134" width="29.5703125" style="2" customWidth="1"/>
    <col min="6135" max="6135" width="14" style="2" customWidth="1"/>
    <col min="6136" max="6136" width="5.7109375" style="2" bestFit="1" customWidth="1"/>
    <col min="6137" max="6137" width="18.28515625" style="2" customWidth="1"/>
    <col min="6138" max="6138" width="6" style="2" customWidth="1"/>
    <col min="6139" max="6389" width="9.140625" style="2"/>
    <col min="6390" max="6390" width="29.5703125" style="2" customWidth="1"/>
    <col min="6391" max="6391" width="14" style="2" customWidth="1"/>
    <col min="6392" max="6392" width="5.7109375" style="2" bestFit="1" customWidth="1"/>
    <col min="6393" max="6393" width="18.28515625" style="2" customWidth="1"/>
    <col min="6394" max="6394" width="6" style="2" customWidth="1"/>
    <col min="6395" max="6645" width="9.140625" style="2"/>
    <col min="6646" max="6646" width="29.5703125" style="2" customWidth="1"/>
    <col min="6647" max="6647" width="14" style="2" customWidth="1"/>
    <col min="6648" max="6648" width="5.7109375" style="2" bestFit="1" customWidth="1"/>
    <col min="6649" max="6649" width="18.28515625" style="2" customWidth="1"/>
    <col min="6650" max="6650" width="6" style="2" customWidth="1"/>
    <col min="6651" max="6901" width="9.140625" style="2"/>
    <col min="6902" max="6902" width="29.5703125" style="2" customWidth="1"/>
    <col min="6903" max="6903" width="14" style="2" customWidth="1"/>
    <col min="6904" max="6904" width="5.7109375" style="2" bestFit="1" customWidth="1"/>
    <col min="6905" max="6905" width="18.28515625" style="2" customWidth="1"/>
    <col min="6906" max="6906" width="6" style="2" customWidth="1"/>
    <col min="6907" max="7157" width="9.140625" style="2"/>
    <col min="7158" max="7158" width="29.5703125" style="2" customWidth="1"/>
    <col min="7159" max="7159" width="14" style="2" customWidth="1"/>
    <col min="7160" max="7160" width="5.7109375" style="2" bestFit="1" customWidth="1"/>
    <col min="7161" max="7161" width="18.28515625" style="2" customWidth="1"/>
    <col min="7162" max="7162" width="6" style="2" customWidth="1"/>
    <col min="7163" max="7413" width="9.140625" style="2"/>
    <col min="7414" max="7414" width="29.5703125" style="2" customWidth="1"/>
    <col min="7415" max="7415" width="14" style="2" customWidth="1"/>
    <col min="7416" max="7416" width="5.7109375" style="2" bestFit="1" customWidth="1"/>
    <col min="7417" max="7417" width="18.28515625" style="2" customWidth="1"/>
    <col min="7418" max="7418" width="6" style="2" customWidth="1"/>
    <col min="7419" max="7669" width="9.140625" style="2"/>
    <col min="7670" max="7670" width="29.5703125" style="2" customWidth="1"/>
    <col min="7671" max="7671" width="14" style="2" customWidth="1"/>
    <col min="7672" max="7672" width="5.7109375" style="2" bestFit="1" customWidth="1"/>
    <col min="7673" max="7673" width="18.28515625" style="2" customWidth="1"/>
    <col min="7674" max="7674" width="6" style="2" customWidth="1"/>
    <col min="7675" max="7925" width="9.140625" style="2"/>
    <col min="7926" max="7926" width="29.5703125" style="2" customWidth="1"/>
    <col min="7927" max="7927" width="14" style="2" customWidth="1"/>
    <col min="7928" max="7928" width="5.7109375" style="2" bestFit="1" customWidth="1"/>
    <col min="7929" max="7929" width="18.28515625" style="2" customWidth="1"/>
    <col min="7930" max="7930" width="6" style="2" customWidth="1"/>
    <col min="7931" max="8181" width="9.140625" style="2"/>
    <col min="8182" max="8182" width="29.5703125" style="2" customWidth="1"/>
    <col min="8183" max="8183" width="14" style="2" customWidth="1"/>
    <col min="8184" max="8184" width="5.7109375" style="2" bestFit="1" customWidth="1"/>
    <col min="8185" max="8185" width="18.28515625" style="2" customWidth="1"/>
    <col min="8186" max="8186" width="6" style="2" customWidth="1"/>
    <col min="8187" max="8437" width="9.140625" style="2"/>
    <col min="8438" max="8438" width="29.5703125" style="2" customWidth="1"/>
    <col min="8439" max="8439" width="14" style="2" customWidth="1"/>
    <col min="8440" max="8440" width="5.7109375" style="2" bestFit="1" customWidth="1"/>
    <col min="8441" max="8441" width="18.28515625" style="2" customWidth="1"/>
    <col min="8442" max="8442" width="6" style="2" customWidth="1"/>
    <col min="8443" max="8693" width="9.140625" style="2"/>
    <col min="8694" max="8694" width="29.5703125" style="2" customWidth="1"/>
    <col min="8695" max="8695" width="14" style="2" customWidth="1"/>
    <col min="8696" max="8696" width="5.7109375" style="2" bestFit="1" customWidth="1"/>
    <col min="8697" max="8697" width="18.28515625" style="2" customWidth="1"/>
    <col min="8698" max="8698" width="6" style="2" customWidth="1"/>
    <col min="8699" max="8949" width="9.140625" style="2"/>
    <col min="8950" max="8950" width="29.5703125" style="2" customWidth="1"/>
    <col min="8951" max="8951" width="14" style="2" customWidth="1"/>
    <col min="8952" max="8952" width="5.7109375" style="2" bestFit="1" customWidth="1"/>
    <col min="8953" max="8953" width="18.28515625" style="2" customWidth="1"/>
    <col min="8954" max="8954" width="6" style="2" customWidth="1"/>
    <col min="8955" max="9205" width="9.140625" style="2"/>
    <col min="9206" max="9206" width="29.5703125" style="2" customWidth="1"/>
    <col min="9207" max="9207" width="14" style="2" customWidth="1"/>
    <col min="9208" max="9208" width="5.7109375" style="2" bestFit="1" customWidth="1"/>
    <col min="9209" max="9209" width="18.28515625" style="2" customWidth="1"/>
    <col min="9210" max="9210" width="6" style="2" customWidth="1"/>
    <col min="9211" max="9461" width="9.140625" style="2"/>
    <col min="9462" max="9462" width="29.5703125" style="2" customWidth="1"/>
    <col min="9463" max="9463" width="14" style="2" customWidth="1"/>
    <col min="9464" max="9464" width="5.7109375" style="2" bestFit="1" customWidth="1"/>
    <col min="9465" max="9465" width="18.28515625" style="2" customWidth="1"/>
    <col min="9466" max="9466" width="6" style="2" customWidth="1"/>
    <col min="9467" max="9717" width="9.140625" style="2"/>
    <col min="9718" max="9718" width="29.5703125" style="2" customWidth="1"/>
    <col min="9719" max="9719" width="14" style="2" customWidth="1"/>
    <col min="9720" max="9720" width="5.7109375" style="2" bestFit="1" customWidth="1"/>
    <col min="9721" max="9721" width="18.28515625" style="2" customWidth="1"/>
    <col min="9722" max="9722" width="6" style="2" customWidth="1"/>
    <col min="9723" max="9973" width="9.140625" style="2"/>
    <col min="9974" max="9974" width="29.5703125" style="2" customWidth="1"/>
    <col min="9975" max="9975" width="14" style="2" customWidth="1"/>
    <col min="9976" max="9976" width="5.7109375" style="2" bestFit="1" customWidth="1"/>
    <col min="9977" max="9977" width="18.28515625" style="2" customWidth="1"/>
    <col min="9978" max="9978" width="6" style="2" customWidth="1"/>
    <col min="9979" max="10229" width="9.140625" style="2"/>
    <col min="10230" max="10230" width="29.5703125" style="2" customWidth="1"/>
    <col min="10231" max="10231" width="14" style="2" customWidth="1"/>
    <col min="10232" max="10232" width="5.7109375" style="2" bestFit="1" customWidth="1"/>
    <col min="10233" max="10233" width="18.28515625" style="2" customWidth="1"/>
    <col min="10234" max="10234" width="6" style="2" customWidth="1"/>
    <col min="10235" max="10485" width="9.140625" style="2"/>
    <col min="10486" max="10486" width="29.5703125" style="2" customWidth="1"/>
    <col min="10487" max="10487" width="14" style="2" customWidth="1"/>
    <col min="10488" max="10488" width="5.7109375" style="2" bestFit="1" customWidth="1"/>
    <col min="10489" max="10489" width="18.28515625" style="2" customWidth="1"/>
    <col min="10490" max="10490" width="6" style="2" customWidth="1"/>
    <col min="10491" max="10741" width="9.140625" style="2"/>
    <col min="10742" max="10742" width="29.5703125" style="2" customWidth="1"/>
    <col min="10743" max="10743" width="14" style="2" customWidth="1"/>
    <col min="10744" max="10744" width="5.7109375" style="2" bestFit="1" customWidth="1"/>
    <col min="10745" max="10745" width="18.28515625" style="2" customWidth="1"/>
    <col min="10746" max="10746" width="6" style="2" customWidth="1"/>
    <col min="10747" max="10997" width="9.140625" style="2"/>
    <col min="10998" max="10998" width="29.5703125" style="2" customWidth="1"/>
    <col min="10999" max="10999" width="14" style="2" customWidth="1"/>
    <col min="11000" max="11000" width="5.7109375" style="2" bestFit="1" customWidth="1"/>
    <col min="11001" max="11001" width="18.28515625" style="2" customWidth="1"/>
    <col min="11002" max="11002" width="6" style="2" customWidth="1"/>
    <col min="11003" max="11253" width="9.140625" style="2"/>
    <col min="11254" max="11254" width="29.5703125" style="2" customWidth="1"/>
    <col min="11255" max="11255" width="14" style="2" customWidth="1"/>
    <col min="11256" max="11256" width="5.7109375" style="2" bestFit="1" customWidth="1"/>
    <col min="11257" max="11257" width="18.28515625" style="2" customWidth="1"/>
    <col min="11258" max="11258" width="6" style="2" customWidth="1"/>
    <col min="11259" max="11509" width="9.140625" style="2"/>
    <col min="11510" max="11510" width="29.5703125" style="2" customWidth="1"/>
    <col min="11511" max="11511" width="14" style="2" customWidth="1"/>
    <col min="11512" max="11512" width="5.7109375" style="2" bestFit="1" customWidth="1"/>
    <col min="11513" max="11513" width="18.28515625" style="2" customWidth="1"/>
    <col min="11514" max="11514" width="6" style="2" customWidth="1"/>
    <col min="11515" max="11765" width="9.140625" style="2"/>
    <col min="11766" max="11766" width="29.5703125" style="2" customWidth="1"/>
    <col min="11767" max="11767" width="14" style="2" customWidth="1"/>
    <col min="11768" max="11768" width="5.7109375" style="2" bestFit="1" customWidth="1"/>
    <col min="11769" max="11769" width="18.28515625" style="2" customWidth="1"/>
    <col min="11770" max="11770" width="6" style="2" customWidth="1"/>
    <col min="11771" max="12021" width="9.140625" style="2"/>
    <col min="12022" max="12022" width="29.5703125" style="2" customWidth="1"/>
    <col min="12023" max="12023" width="14" style="2" customWidth="1"/>
    <col min="12024" max="12024" width="5.7109375" style="2" bestFit="1" customWidth="1"/>
    <col min="12025" max="12025" width="18.28515625" style="2" customWidth="1"/>
    <col min="12026" max="12026" width="6" style="2" customWidth="1"/>
    <col min="12027" max="12277" width="9.140625" style="2"/>
    <col min="12278" max="12278" width="29.5703125" style="2" customWidth="1"/>
    <col min="12279" max="12279" width="14" style="2" customWidth="1"/>
    <col min="12280" max="12280" width="5.7109375" style="2" bestFit="1" customWidth="1"/>
    <col min="12281" max="12281" width="18.28515625" style="2" customWidth="1"/>
    <col min="12282" max="12282" width="6" style="2" customWidth="1"/>
    <col min="12283" max="12533" width="9.140625" style="2"/>
    <col min="12534" max="12534" width="29.5703125" style="2" customWidth="1"/>
    <col min="12535" max="12535" width="14" style="2" customWidth="1"/>
    <col min="12536" max="12536" width="5.7109375" style="2" bestFit="1" customWidth="1"/>
    <col min="12537" max="12537" width="18.28515625" style="2" customWidth="1"/>
    <col min="12538" max="12538" width="6" style="2" customWidth="1"/>
    <col min="12539" max="12789" width="9.140625" style="2"/>
    <col min="12790" max="12790" width="29.5703125" style="2" customWidth="1"/>
    <col min="12791" max="12791" width="14" style="2" customWidth="1"/>
    <col min="12792" max="12792" width="5.7109375" style="2" bestFit="1" customWidth="1"/>
    <col min="12793" max="12793" width="18.28515625" style="2" customWidth="1"/>
    <col min="12794" max="12794" width="6" style="2" customWidth="1"/>
    <col min="12795" max="13045" width="9.140625" style="2"/>
    <col min="13046" max="13046" width="29.5703125" style="2" customWidth="1"/>
    <col min="13047" max="13047" width="14" style="2" customWidth="1"/>
    <col min="13048" max="13048" width="5.7109375" style="2" bestFit="1" customWidth="1"/>
    <col min="13049" max="13049" width="18.28515625" style="2" customWidth="1"/>
    <col min="13050" max="13050" width="6" style="2" customWidth="1"/>
    <col min="13051" max="13301" width="9.140625" style="2"/>
    <col min="13302" max="13302" width="29.5703125" style="2" customWidth="1"/>
    <col min="13303" max="13303" width="14" style="2" customWidth="1"/>
    <col min="13304" max="13304" width="5.7109375" style="2" bestFit="1" customWidth="1"/>
    <col min="13305" max="13305" width="18.28515625" style="2" customWidth="1"/>
    <col min="13306" max="13306" width="6" style="2" customWidth="1"/>
    <col min="13307" max="13557" width="9.140625" style="2"/>
    <col min="13558" max="13558" width="29.5703125" style="2" customWidth="1"/>
    <col min="13559" max="13559" width="14" style="2" customWidth="1"/>
    <col min="13560" max="13560" width="5.7109375" style="2" bestFit="1" customWidth="1"/>
    <col min="13561" max="13561" width="18.28515625" style="2" customWidth="1"/>
    <col min="13562" max="13562" width="6" style="2" customWidth="1"/>
    <col min="13563" max="13813" width="9.140625" style="2"/>
    <col min="13814" max="13814" width="29.5703125" style="2" customWidth="1"/>
    <col min="13815" max="13815" width="14" style="2" customWidth="1"/>
    <col min="13816" max="13816" width="5.7109375" style="2" bestFit="1" customWidth="1"/>
    <col min="13817" max="13817" width="18.28515625" style="2" customWidth="1"/>
    <col min="13818" max="13818" width="6" style="2" customWidth="1"/>
    <col min="13819" max="14069" width="9.140625" style="2"/>
    <col min="14070" max="14070" width="29.5703125" style="2" customWidth="1"/>
    <col min="14071" max="14071" width="14" style="2" customWidth="1"/>
    <col min="14072" max="14072" width="5.7109375" style="2" bestFit="1" customWidth="1"/>
    <col min="14073" max="14073" width="18.28515625" style="2" customWidth="1"/>
    <col min="14074" max="14074" width="6" style="2" customWidth="1"/>
    <col min="14075" max="14325" width="9.140625" style="2"/>
    <col min="14326" max="14326" width="29.5703125" style="2" customWidth="1"/>
    <col min="14327" max="14327" width="14" style="2" customWidth="1"/>
    <col min="14328" max="14328" width="5.7109375" style="2" bestFit="1" customWidth="1"/>
    <col min="14329" max="14329" width="18.28515625" style="2" customWidth="1"/>
    <col min="14330" max="14330" width="6" style="2" customWidth="1"/>
    <col min="14331" max="14581" width="9.140625" style="2"/>
    <col min="14582" max="14582" width="29.5703125" style="2" customWidth="1"/>
    <col min="14583" max="14583" width="14" style="2" customWidth="1"/>
    <col min="14584" max="14584" width="5.7109375" style="2" bestFit="1" customWidth="1"/>
    <col min="14585" max="14585" width="18.28515625" style="2" customWidth="1"/>
    <col min="14586" max="14586" width="6" style="2" customWidth="1"/>
    <col min="14587" max="14837" width="9.140625" style="2"/>
    <col min="14838" max="14838" width="29.5703125" style="2" customWidth="1"/>
    <col min="14839" max="14839" width="14" style="2" customWidth="1"/>
    <col min="14840" max="14840" width="5.7109375" style="2" bestFit="1" customWidth="1"/>
    <col min="14841" max="14841" width="18.28515625" style="2" customWidth="1"/>
    <col min="14842" max="14842" width="6" style="2" customWidth="1"/>
    <col min="14843" max="15093" width="9.140625" style="2"/>
    <col min="15094" max="15094" width="29.5703125" style="2" customWidth="1"/>
    <col min="15095" max="15095" width="14" style="2" customWidth="1"/>
    <col min="15096" max="15096" width="5.7109375" style="2" bestFit="1" customWidth="1"/>
    <col min="15097" max="15097" width="18.28515625" style="2" customWidth="1"/>
    <col min="15098" max="15098" width="6" style="2" customWidth="1"/>
    <col min="15099" max="15349" width="9.140625" style="2"/>
    <col min="15350" max="15350" width="29.5703125" style="2" customWidth="1"/>
    <col min="15351" max="15351" width="14" style="2" customWidth="1"/>
    <col min="15352" max="15352" width="5.7109375" style="2" bestFit="1" customWidth="1"/>
    <col min="15353" max="15353" width="18.28515625" style="2" customWidth="1"/>
    <col min="15354" max="15354" width="6" style="2" customWidth="1"/>
    <col min="15355" max="15605" width="9.140625" style="2"/>
    <col min="15606" max="15606" width="29.5703125" style="2" customWidth="1"/>
    <col min="15607" max="15607" width="14" style="2" customWidth="1"/>
    <col min="15608" max="15608" width="5.7109375" style="2" bestFit="1" customWidth="1"/>
    <col min="15609" max="15609" width="18.28515625" style="2" customWidth="1"/>
    <col min="15610" max="15610" width="6" style="2" customWidth="1"/>
    <col min="15611" max="15861" width="9.140625" style="2"/>
    <col min="15862" max="15862" width="29.5703125" style="2" customWidth="1"/>
    <col min="15863" max="15863" width="14" style="2" customWidth="1"/>
    <col min="15864" max="15864" width="5.7109375" style="2" bestFit="1" customWidth="1"/>
    <col min="15865" max="15865" width="18.28515625" style="2" customWidth="1"/>
    <col min="15866" max="15866" width="6" style="2" customWidth="1"/>
    <col min="15867" max="16117" width="9.140625" style="2"/>
    <col min="16118" max="16118" width="29.5703125" style="2" customWidth="1"/>
    <col min="16119" max="16119" width="14" style="2" customWidth="1"/>
    <col min="16120" max="16120" width="5.7109375" style="2" bestFit="1" customWidth="1"/>
    <col min="16121" max="16121" width="18.28515625" style="2" customWidth="1"/>
    <col min="16122" max="16122" width="6" style="2" customWidth="1"/>
    <col min="16123" max="16384" width="9.140625" style="2"/>
  </cols>
  <sheetData>
    <row r="1" spans="1:13" ht="3" customHeight="1" thickBot="1" x14ac:dyDescent="0.25">
      <c r="A1" s="1" t="s">
        <v>65</v>
      </c>
    </row>
    <row r="2" spans="1:13" ht="16.5" customHeight="1" thickBot="1" x14ac:dyDescent="0.3">
      <c r="A2" s="91" t="s">
        <v>79</v>
      </c>
      <c r="B2" s="296">
        <f>'Contact Info'!B7</f>
        <v>0</v>
      </c>
      <c r="C2" s="297"/>
      <c r="D2" s="297"/>
      <c r="E2" s="298"/>
      <c r="F2" s="100"/>
      <c r="G2" s="444" t="s">
        <v>79</v>
      </c>
      <c r="H2" s="301">
        <f>'Contact Info'!B7</f>
        <v>0</v>
      </c>
      <c r="I2" s="93"/>
      <c r="J2" s="93"/>
      <c r="K2" s="93"/>
      <c r="L2" s="173"/>
    </row>
    <row r="3" spans="1:13" ht="16.5" thickBot="1" x14ac:dyDescent="0.3">
      <c r="A3" s="54" t="s">
        <v>27</v>
      </c>
      <c r="B3" s="443">
        <f>'Contact Info'!B6</f>
        <v>0</v>
      </c>
      <c r="C3" s="299"/>
      <c r="D3" s="299"/>
      <c r="E3" s="300"/>
      <c r="F3" s="100"/>
      <c r="G3" s="445" t="s">
        <v>27</v>
      </c>
      <c r="H3" s="302">
        <f>'Contact Info'!B6</f>
        <v>0</v>
      </c>
      <c r="I3" s="303"/>
      <c r="J3" s="303"/>
      <c r="K3" s="303"/>
      <c r="L3" s="304"/>
    </row>
    <row r="4" spans="1:13" x14ac:dyDescent="0.2">
      <c r="A4" s="34"/>
      <c r="B4" s="151"/>
      <c r="C4" s="151"/>
      <c r="D4" s="151"/>
      <c r="E4" s="151"/>
      <c r="F4" s="441"/>
    </row>
    <row r="5" spans="1:13" ht="12.75" customHeight="1" x14ac:dyDescent="0.2">
      <c r="A5" s="47" t="s">
        <v>149</v>
      </c>
      <c r="B5" s="47"/>
      <c r="C5" s="47"/>
      <c r="D5" s="47"/>
      <c r="E5" s="47"/>
      <c r="F5" s="35"/>
      <c r="G5" s="271" t="s">
        <v>351</v>
      </c>
      <c r="H5" s="260"/>
      <c r="I5" s="276" t="s">
        <v>378</v>
      </c>
      <c r="J5" s="258"/>
      <c r="K5" s="257"/>
      <c r="L5" s="257"/>
    </row>
    <row r="6" spans="1:13" x14ac:dyDescent="0.2">
      <c r="A6" s="152" t="s">
        <v>154</v>
      </c>
      <c r="B6" s="864"/>
      <c r="C6" s="47"/>
      <c r="D6" s="47"/>
      <c r="E6" s="47"/>
      <c r="F6" s="35"/>
      <c r="G6" s="260" t="s">
        <v>379</v>
      </c>
      <c r="H6" s="549">
        <f>'Air Infiltration'!O35+'Air Infiltration'!O46+'Air Infiltration'!O60</f>
        <v>0</v>
      </c>
      <c r="I6" s="273" t="s">
        <v>380</v>
      </c>
      <c r="J6" s="274"/>
      <c r="K6" s="275"/>
      <c r="L6" s="549">
        <f>'Air Infiltration'!D96+'Air Infiltration'!Q35+'Air Infiltration'!Q46+'Air Infiltration'!Q60</f>
        <v>0</v>
      </c>
    </row>
    <row r="7" spans="1:13" x14ac:dyDescent="0.2">
      <c r="A7" s="153" t="s">
        <v>155</v>
      </c>
      <c r="B7" s="864"/>
      <c r="C7" s="47"/>
      <c r="D7" s="47"/>
      <c r="E7" s="47"/>
      <c r="F7" s="35"/>
      <c r="G7" s="260" t="s">
        <v>353</v>
      </c>
      <c r="H7" s="532" t="e">
        <f>('Air Infiltration'!O36+'Air Infiltration'!O47+'Air Infiltration'!O61)/H6</f>
        <v>#DIV/0!</v>
      </c>
    </row>
    <row r="8" spans="1:13" x14ac:dyDescent="0.2">
      <c r="A8" s="153" t="s">
        <v>335</v>
      </c>
      <c r="B8" s="864"/>
      <c r="C8" s="47"/>
      <c r="D8" s="47"/>
      <c r="E8" s="47"/>
      <c r="F8" s="35"/>
      <c r="G8" s="260" t="s">
        <v>352</v>
      </c>
      <c r="H8" s="532" t="e">
        <f>('Air Infiltration'!Q36+'Air Infiltration'!Q47+'Air Infiltration'!Q61)/H6</f>
        <v>#DIV/0!</v>
      </c>
    </row>
    <row r="9" spans="1:13" x14ac:dyDescent="0.2">
      <c r="A9" s="153" t="s">
        <v>339</v>
      </c>
      <c r="B9" s="864"/>
      <c r="C9" s="47"/>
      <c r="D9" s="47"/>
      <c r="E9" s="47"/>
      <c r="F9" s="35"/>
    </row>
    <row r="10" spans="1:13" x14ac:dyDescent="0.2">
      <c r="A10" s="153" t="s">
        <v>336</v>
      </c>
      <c r="B10" s="864"/>
      <c r="C10" s="47"/>
      <c r="D10" s="47"/>
      <c r="E10" s="47"/>
      <c r="F10" s="35"/>
      <c r="G10" s="271" t="s">
        <v>354</v>
      </c>
      <c r="H10" s="271" t="s">
        <v>150</v>
      </c>
      <c r="I10" s="271"/>
      <c r="J10" s="271" t="s">
        <v>377</v>
      </c>
      <c r="K10" s="271"/>
      <c r="L10" s="272" t="s">
        <v>371</v>
      </c>
    </row>
    <row r="11" spans="1:13" x14ac:dyDescent="0.2">
      <c r="A11" s="154" t="s">
        <v>337</v>
      </c>
      <c r="B11" s="864"/>
      <c r="C11" s="47"/>
      <c r="D11" s="47"/>
      <c r="E11" s="47"/>
      <c r="F11" s="35"/>
      <c r="G11" s="17" t="s">
        <v>372</v>
      </c>
      <c r="H11" s="828"/>
      <c r="I11" s="214"/>
      <c r="J11" s="549">
        <f>'Air Infiltration'!K64+'Air Infiltration'!K73+'Air Infiltration'!K82+'Air Infiltration'!K91+'Air Infiltration'!K101+'Air Infiltration'!T3+'Air Infiltration'!T12+'Air Infiltration'!T21+'Air Infiltration'!T30+'Air Infiltration'!T41+'Air Infiltration'!T55+'Air Infiltration'!T67+'Air Infiltration'!T77+'Air Infiltration'!T87+'Air Infiltration'!T97</f>
        <v>0</v>
      </c>
      <c r="K11" s="214"/>
      <c r="L11" s="532">
        <f>'Air Infiltration'!L64+'Air Infiltration'!L73+'Air Infiltration'!L82+'Air Infiltration'!L91+'Air Infiltration'!L101+'Air Infiltration'!U3+'Air Infiltration'!U12+'Air Infiltration'!U21+'Air Infiltration'!U30+'Air Infiltration'!U41+'Air Infiltration'!U55+'Air Infiltration'!U67+'Air Infiltration'!U77+'Air Infiltration'!U87+'Air Infiltration'!U97</f>
        <v>0</v>
      </c>
      <c r="M11" s="270"/>
    </row>
    <row r="12" spans="1:13" x14ac:dyDescent="0.2">
      <c r="A12" s="153" t="s">
        <v>338</v>
      </c>
      <c r="B12" s="864"/>
      <c r="C12" s="47"/>
      <c r="D12" s="47"/>
      <c r="E12" s="47"/>
      <c r="F12" s="35"/>
      <c r="G12" s="17" t="s">
        <v>373</v>
      </c>
      <c r="H12" s="828"/>
      <c r="I12" s="214"/>
      <c r="J12" s="549">
        <f>'Air Infiltration'!K65+'Air Infiltration'!K74+'Air Infiltration'!K83+'Air Infiltration'!K92+'Air Infiltration'!K102+'Air Infiltration'!T4+'Air Infiltration'!T13+'Air Infiltration'!T22+'Air Infiltration'!T31+'Air Infiltration'!T42+'Air Infiltration'!T56+'Air Infiltration'!T68+'Air Infiltration'!T78+'Air Infiltration'!T88+'Air Infiltration'!T98</f>
        <v>0</v>
      </c>
      <c r="K12" s="214"/>
      <c r="L12" s="532">
        <f>'Air Infiltration'!L65+'Air Infiltration'!L74+'Air Infiltration'!L83+'Air Infiltration'!L92+'Air Infiltration'!L102+'Air Infiltration'!U4+'Air Infiltration'!U13+'Air Infiltration'!U22+'Air Infiltration'!U31+'Air Infiltration'!U42+'Air Infiltration'!U56+'Air Infiltration'!U68+'Air Infiltration'!U78+'Air Infiltration'!U88+'Air Infiltration'!U98</f>
        <v>0</v>
      </c>
      <c r="M12" s="270"/>
    </row>
    <row r="13" spans="1:13" x14ac:dyDescent="0.2">
      <c r="A13" s="153" t="s">
        <v>340</v>
      </c>
      <c r="B13" s="877"/>
      <c r="C13" s="47"/>
      <c r="D13" s="47"/>
      <c r="E13" s="47"/>
      <c r="F13" s="35"/>
      <c r="G13" s="17" t="s">
        <v>374</v>
      </c>
      <c r="H13" s="828"/>
      <c r="I13" s="214"/>
      <c r="J13" s="549">
        <f>'Air Infiltration'!K66+'Air Infiltration'!K75+'Air Infiltration'!K84+'Air Infiltration'!K93+'Air Infiltration'!K103+'Air Infiltration'!T5+'Air Infiltration'!T14+'Air Infiltration'!T23+'Air Infiltration'!T32+'Air Infiltration'!T43+'Air Infiltration'!T57+'Air Infiltration'!T69+'Air Infiltration'!T79+'Air Infiltration'!T89+'Air Infiltration'!T99</f>
        <v>0</v>
      </c>
      <c r="K13" s="214"/>
      <c r="L13" s="532">
        <f>'Air Infiltration'!L66+'Air Infiltration'!L75+'Air Infiltration'!L84+'Air Infiltration'!L93+'Air Infiltration'!L103+'Air Infiltration'!U5+'Air Infiltration'!U14+'Air Infiltration'!U23+'Air Infiltration'!U32+'Air Infiltration'!U43+'Air Infiltration'!U57+'Air Infiltration'!U69+'Air Infiltration'!U79+'Air Infiltration'!U89+'Air Infiltration'!U99</f>
        <v>0</v>
      </c>
      <c r="M13" s="270"/>
    </row>
    <row r="14" spans="1:13" x14ac:dyDescent="0.2">
      <c r="A14" s="268" t="s">
        <v>341</v>
      </c>
      <c r="B14" s="28"/>
      <c r="C14" s="28"/>
      <c r="D14" s="28"/>
      <c r="E14" s="41"/>
      <c r="F14" s="35"/>
      <c r="G14" s="17" t="s">
        <v>375</v>
      </c>
      <c r="H14" s="828"/>
      <c r="I14" s="214"/>
      <c r="J14" s="549">
        <f>'Air Infiltration'!K67+'Air Infiltration'!K76+'Air Infiltration'!K85+'Air Infiltration'!K94+'Air Infiltration'!K104+'Air Infiltration'!T6+'Air Infiltration'!T15+'Air Infiltration'!T24+'Air Infiltration'!T33+'Air Infiltration'!T44+'Air Infiltration'!T58+'Air Infiltration'!T70+'Air Infiltration'!T80+'Air Infiltration'!T90+'Air Infiltration'!T100</f>
        <v>0</v>
      </c>
      <c r="K14" s="214"/>
      <c r="L14" s="532">
        <f>'Air Infiltration'!L67+'Air Infiltration'!L76+'Air Infiltration'!L85+'Air Infiltration'!L94+'Air Infiltration'!L104+'Air Infiltration'!U6+'Air Infiltration'!U15+'Air Infiltration'!U24+'Air Infiltration'!U33+'Air Infiltration'!U44+'Air Infiltration'!U58+'Air Infiltration'!U70+'Air Infiltration'!U80+'Air Infiltration'!U90+'Air Infiltration'!U100</f>
        <v>0</v>
      </c>
      <c r="M14" s="270"/>
    </row>
    <row r="15" spans="1:13" x14ac:dyDescent="0.2">
      <c r="A15" s="878"/>
      <c r="B15" s="871"/>
      <c r="C15" s="871"/>
      <c r="D15" s="871"/>
      <c r="E15" s="872"/>
      <c r="F15" s="35"/>
      <c r="G15" s="17" t="s">
        <v>376</v>
      </c>
      <c r="H15" s="828"/>
      <c r="I15" s="214"/>
      <c r="J15" s="549">
        <f>'Air Infiltration'!K68+'Air Infiltration'!K77+'Air Infiltration'!K86+'Air Infiltration'!K105+'Air Infiltration'!T7+'Air Infiltration'!T16+'Air Infiltration'!T25+'Air Infiltration'!T34+'Air Infiltration'!T45+'Air Infiltration'!T59+'Air Infiltration'!T71+'Air Infiltration'!T81+'Air Infiltration'!T91+'Air Infiltration'!T101</f>
        <v>0</v>
      </c>
      <c r="K15" s="214"/>
      <c r="L15" s="532">
        <f>'Air Infiltration'!L68+'Air Infiltration'!L77+'Air Infiltration'!L86+'Air Infiltration'!L95+'Air Infiltration'!L105+'Air Infiltration'!U7+'Air Infiltration'!U16+'Air Infiltration'!U25+'Air Infiltration'!U34+'Air Infiltration'!U45+'Air Infiltration'!U59+'Air Infiltration'!U71+'Air Infiltration'!U81+'Air Infiltration'!U91+'Air Infiltration'!U101</f>
        <v>0</v>
      </c>
      <c r="M15" s="270"/>
    </row>
    <row r="16" spans="1:13" x14ac:dyDescent="0.2">
      <c r="A16" s="155" t="s">
        <v>156</v>
      </c>
      <c r="B16" s="47"/>
      <c r="C16" s="47"/>
      <c r="D16" s="47"/>
      <c r="E16" s="47"/>
      <c r="F16" s="35"/>
    </row>
    <row r="17" spans="1:12" x14ac:dyDescent="0.2">
      <c r="A17" s="155" t="s">
        <v>157</v>
      </c>
      <c r="B17" s="47"/>
      <c r="C17" s="47"/>
      <c r="D17" s="47"/>
      <c r="E17" s="47"/>
      <c r="F17" s="35"/>
    </row>
    <row r="18" spans="1:12" ht="15" x14ac:dyDescent="0.25">
      <c r="A18" s="47"/>
      <c r="B18" s="47"/>
      <c r="C18" s="47"/>
      <c r="D18" s="47"/>
      <c r="E18" s="47"/>
      <c r="F18" s="35"/>
      <c r="G18" s="282" t="s">
        <v>355</v>
      </c>
      <c r="H18" s="285"/>
      <c r="I18" s="285"/>
      <c r="J18" s="283"/>
      <c r="K18" s="283"/>
      <c r="L18" s="284"/>
    </row>
    <row r="19" spans="1:12" x14ac:dyDescent="0.2">
      <c r="A19" s="152" t="s">
        <v>153</v>
      </c>
      <c r="B19" s="47"/>
      <c r="C19" s="47"/>
      <c r="D19" s="47"/>
      <c r="E19" s="47"/>
      <c r="F19" s="35"/>
      <c r="G19" s="273" t="s">
        <v>155</v>
      </c>
      <c r="H19" s="879"/>
      <c r="I19" s="870"/>
      <c r="J19" s="273" t="s">
        <v>359</v>
      </c>
      <c r="K19" s="275"/>
      <c r="L19" s="883"/>
    </row>
    <row r="20" spans="1:12" x14ac:dyDescent="0.2">
      <c r="A20" s="154" t="s">
        <v>151</v>
      </c>
      <c r="B20" s="864"/>
      <c r="C20" s="47"/>
      <c r="D20" s="47"/>
      <c r="E20" s="47"/>
      <c r="F20" s="35"/>
      <c r="G20" s="279" t="s">
        <v>357</v>
      </c>
      <c r="H20" s="879"/>
      <c r="I20" s="870"/>
      <c r="J20" s="279" t="s">
        <v>360</v>
      </c>
      <c r="K20" s="280"/>
      <c r="L20" s="884"/>
    </row>
    <row r="21" spans="1:12" x14ac:dyDescent="0.2">
      <c r="A21" s="154" t="s">
        <v>150</v>
      </c>
      <c r="B21" s="864"/>
      <c r="C21" s="47"/>
      <c r="D21" s="47"/>
      <c r="E21" s="47"/>
      <c r="F21" s="35"/>
      <c r="G21" s="277" t="s">
        <v>356</v>
      </c>
      <c r="H21" s="879"/>
      <c r="I21" s="870"/>
      <c r="J21" s="277" t="s">
        <v>361</v>
      </c>
      <c r="K21" s="257"/>
      <c r="L21" s="856"/>
    </row>
    <row r="22" spans="1:12" x14ac:dyDescent="0.2">
      <c r="A22" s="154" t="s">
        <v>152</v>
      </c>
      <c r="B22" s="864"/>
      <c r="C22" s="47"/>
      <c r="D22" s="47"/>
      <c r="E22" s="47"/>
      <c r="F22" s="35"/>
      <c r="G22" s="278" t="s">
        <v>358</v>
      </c>
      <c r="H22" s="879"/>
      <c r="I22" s="875"/>
      <c r="J22" s="279" t="s">
        <v>362</v>
      </c>
      <c r="K22" s="280"/>
      <c r="L22" s="884"/>
    </row>
    <row r="23" spans="1:12" ht="13.5" thickBot="1" x14ac:dyDescent="0.25">
      <c r="A23" s="47"/>
      <c r="B23" s="47"/>
      <c r="C23" s="47"/>
      <c r="D23" s="47"/>
      <c r="E23" s="47"/>
      <c r="F23" s="35"/>
      <c r="G23" s="260" t="s">
        <v>366</v>
      </c>
      <c r="H23" s="879"/>
      <c r="I23" s="880"/>
      <c r="J23" s="277" t="s">
        <v>363</v>
      </c>
      <c r="K23" s="257"/>
      <c r="L23" s="856"/>
    </row>
    <row r="24" spans="1:12" ht="18" customHeight="1" thickBot="1" x14ac:dyDescent="0.25">
      <c r="A24" s="156" t="s">
        <v>80</v>
      </c>
      <c r="B24" s="157"/>
      <c r="C24" s="157"/>
      <c r="D24" s="157"/>
      <c r="E24" s="158"/>
      <c r="F24" s="442"/>
      <c r="G24" s="260" t="s">
        <v>364</v>
      </c>
      <c r="H24" s="879"/>
      <c r="I24" s="870"/>
      <c r="J24" s="281" t="s">
        <v>367</v>
      </c>
      <c r="K24" s="280"/>
      <c r="L24" s="884"/>
    </row>
    <row r="25" spans="1:12" ht="15.75" x14ac:dyDescent="0.25">
      <c r="A25" s="159"/>
      <c r="B25" s="160" t="s">
        <v>66</v>
      </c>
      <c r="C25" s="161"/>
      <c r="D25" s="160" t="s">
        <v>67</v>
      </c>
      <c r="E25" s="162"/>
      <c r="F25" s="35"/>
      <c r="G25" s="288" t="s">
        <v>365</v>
      </c>
      <c r="H25" s="881"/>
      <c r="I25" s="880"/>
      <c r="J25" s="277" t="s">
        <v>368</v>
      </c>
      <c r="K25" s="257"/>
      <c r="L25" s="262">
        <f>'Combustion Testing'!D30</f>
        <v>0</v>
      </c>
    </row>
    <row r="26" spans="1:12" ht="15.75" customHeight="1" x14ac:dyDescent="0.25">
      <c r="A26" s="52" t="s">
        <v>68</v>
      </c>
      <c r="B26" s="163"/>
      <c r="C26" s="96"/>
      <c r="D26" s="80" t="s">
        <v>69</v>
      </c>
      <c r="E26" s="164"/>
      <c r="F26" s="35"/>
      <c r="G26" s="277" t="s">
        <v>426</v>
      </c>
      <c r="H26" s="879"/>
      <c r="I26" s="870"/>
      <c r="J26" s="258" t="s">
        <v>381</v>
      </c>
      <c r="K26" s="257"/>
      <c r="L26" s="262" t="str">
        <f>'Combustion Testing'!D23</f>
        <v>Pass</v>
      </c>
    </row>
    <row r="27" spans="1:12" ht="15.75" customHeight="1" x14ac:dyDescent="0.25">
      <c r="A27" s="52" t="s">
        <v>70</v>
      </c>
      <c r="B27" s="163"/>
      <c r="C27" s="96">
        <f>B26/60</f>
        <v>0</v>
      </c>
      <c r="D27" s="80" t="s">
        <v>69</v>
      </c>
      <c r="E27" s="164"/>
      <c r="F27" s="35"/>
      <c r="G27" s="277" t="s">
        <v>445</v>
      </c>
      <c r="H27" s="879"/>
      <c r="I27" s="880"/>
      <c r="J27" s="277" t="s">
        <v>423</v>
      </c>
      <c r="K27" s="257"/>
      <c r="L27" s="262" t="str">
        <f>'Combustion Testing'!D27</f>
        <v>PASS</v>
      </c>
    </row>
    <row r="28" spans="1:12" ht="15.75" customHeight="1" x14ac:dyDescent="0.25">
      <c r="A28" s="52" t="s">
        <v>71</v>
      </c>
      <c r="B28" s="163"/>
      <c r="C28" s="96"/>
      <c r="D28" s="80" t="s">
        <v>69</v>
      </c>
      <c r="E28" s="164"/>
      <c r="F28" s="35"/>
      <c r="G28" s="279" t="s">
        <v>427</v>
      </c>
      <c r="H28" s="879"/>
      <c r="I28" s="870"/>
      <c r="J28" s="335"/>
      <c r="K28" s="335"/>
      <c r="L28" s="448"/>
    </row>
    <row r="29" spans="1:12" ht="15.75" customHeight="1" x14ac:dyDescent="0.25">
      <c r="A29" s="52" t="s">
        <v>72</v>
      </c>
      <c r="B29" s="165">
        <v>8760</v>
      </c>
      <c r="C29" s="96"/>
      <c r="D29" s="80" t="s">
        <v>69</v>
      </c>
      <c r="E29" s="164"/>
      <c r="F29" s="35"/>
      <c r="G29" s="318" t="s">
        <v>390</v>
      </c>
      <c r="H29" s="275"/>
      <c r="I29" s="34"/>
      <c r="J29" s="28"/>
      <c r="K29" s="28"/>
      <c r="L29" s="41"/>
    </row>
    <row r="30" spans="1:12" ht="15.75" customHeight="1" x14ac:dyDescent="0.25">
      <c r="A30" s="52" t="s">
        <v>73</v>
      </c>
      <c r="B30" s="166" t="e">
        <f>B29/C27*B27</f>
        <v>#DIV/0!</v>
      </c>
      <c r="C30" s="96"/>
      <c r="D30" s="167"/>
      <c r="E30" s="164"/>
      <c r="F30" s="35"/>
      <c r="G30" s="882"/>
      <c r="H30" s="874"/>
      <c r="I30" s="874"/>
      <c r="J30" s="874"/>
      <c r="K30" s="874"/>
      <c r="L30" s="875"/>
    </row>
    <row r="31" spans="1:12" s="85" customFormat="1" ht="15.75" customHeight="1" x14ac:dyDescent="0.25">
      <c r="A31" s="52" t="s">
        <v>74</v>
      </c>
      <c r="B31" s="168" t="s">
        <v>69</v>
      </c>
      <c r="C31" s="97"/>
      <c r="D31" s="169"/>
      <c r="E31" s="164"/>
      <c r="F31" s="35"/>
      <c r="G31" s="876"/>
      <c r="H31" s="871"/>
      <c r="I31" s="871"/>
      <c r="J31" s="871"/>
      <c r="K31" s="871"/>
      <c r="L31" s="872"/>
    </row>
    <row r="32" spans="1:12" ht="15.75" customHeight="1" thickBot="1" x14ac:dyDescent="0.3">
      <c r="A32" s="54"/>
      <c r="B32" s="170"/>
      <c r="C32" s="87"/>
      <c r="D32" s="171"/>
      <c r="E32" s="107"/>
      <c r="F32" s="35"/>
    </row>
    <row r="33" spans="1:6" ht="15.75" customHeight="1" thickBot="1" x14ac:dyDescent="0.3">
      <c r="A33" s="91"/>
      <c r="B33" s="92"/>
      <c r="C33" s="93"/>
      <c r="D33" s="172"/>
      <c r="E33" s="173"/>
      <c r="F33" s="35"/>
    </row>
    <row r="34" spans="1:6" ht="15.75" customHeight="1" thickBot="1" x14ac:dyDescent="0.3">
      <c r="A34" s="52" t="s">
        <v>75</v>
      </c>
      <c r="B34" s="96"/>
      <c r="C34" s="97"/>
      <c r="D34" s="673" t="e">
        <f>(B30-D30)*B28</f>
        <v>#DIV/0!</v>
      </c>
      <c r="E34" s="164"/>
      <c r="F34" s="35"/>
    </row>
    <row r="35" spans="1:6" ht="15.75" customHeight="1" thickBot="1" x14ac:dyDescent="0.3">
      <c r="A35" s="52" t="s">
        <v>76</v>
      </c>
      <c r="B35" s="96"/>
      <c r="C35" s="97"/>
      <c r="D35" s="673" t="e">
        <f>D34*12</f>
        <v>#DIV/0!</v>
      </c>
      <c r="E35" s="164"/>
      <c r="F35" s="35"/>
    </row>
    <row r="36" spans="1:6" ht="15.75" customHeight="1" thickBot="1" x14ac:dyDescent="0.3">
      <c r="A36" s="52" t="s">
        <v>77</v>
      </c>
      <c r="B36" s="96"/>
      <c r="C36" s="97"/>
      <c r="D36" s="674" t="e">
        <f>D35/D31</f>
        <v>#DIV/0!</v>
      </c>
      <c r="E36" s="164"/>
      <c r="F36" s="35"/>
    </row>
    <row r="37" spans="1:6" s="85" customFormat="1" ht="15.75" customHeight="1" thickBot="1" x14ac:dyDescent="0.25">
      <c r="A37" s="174"/>
      <c r="B37" s="675" t="s">
        <v>78</v>
      </c>
      <c r="C37" s="303"/>
      <c r="D37" s="304"/>
      <c r="E37" s="107"/>
      <c r="F37" s="35"/>
    </row>
    <row r="38" spans="1:6" x14ac:dyDescent="0.2">
      <c r="A38" s="446"/>
      <c r="B38" s="85"/>
      <c r="C38" s="85"/>
      <c r="D38" s="85"/>
      <c r="E38" s="447"/>
      <c r="F38" s="35"/>
    </row>
    <row r="39" spans="1:6" x14ac:dyDescent="0.2">
      <c r="F39" s="35"/>
    </row>
    <row r="40" spans="1:6" x14ac:dyDescent="0.2">
      <c r="F40" s="35"/>
    </row>
    <row r="41" spans="1:6" x14ac:dyDescent="0.2">
      <c r="F41" s="35"/>
    </row>
    <row r="42" spans="1:6" x14ac:dyDescent="0.2">
      <c r="F42" s="35"/>
    </row>
    <row r="43" spans="1:6" x14ac:dyDescent="0.2">
      <c r="F43" s="35"/>
    </row>
    <row r="44" spans="1:6" x14ac:dyDescent="0.2">
      <c r="F44" s="35"/>
    </row>
  </sheetData>
  <sheetProtection sheet="1" objects="1" scenarios="1"/>
  <dataConsolidate/>
  <dataValidations count="58">
    <dataValidation allowBlank="1" showErrorMessage="1" sqref="J28:L28 B14:C15"/>
    <dataValidation allowBlank="1" showInputMessage="1" showErrorMessage="1" promptTitle="Manufacturer" prompt="Enter the name of the manufacturer of the water heater being evaluated." sqref="H19"/>
    <dataValidation allowBlank="1" showInputMessage="1" showErrorMessage="1" promptTitle="Model Number" prompt="Enter the model numer of the water heater being evaluated." sqref="H20"/>
    <dataValidation allowBlank="1" showInputMessage="1" showErrorMessage="1" promptTitle="Serial Number" prompt="Enter the serial numer of the water heater being evaluated." sqref="H21"/>
    <dataValidation type="whole" allowBlank="1" showInputMessage="1" showErrorMessage="1" promptTitle="Manufactured Year" prompt="Enter the year this water heater was manufactured." sqref="H22">
      <formula1>1970</formula1>
      <formula2>2099</formula2>
    </dataValidation>
    <dataValidation type="list" allowBlank="1" showInputMessage="1" showErrorMessage="1" promptTitle="Fuel Type" prompt="Select the type of fuel this water heater uses." sqref="L19">
      <formula1>"Natural Gas, Propane, Electric, Other"</formula1>
    </dataValidation>
    <dataValidation allowBlank="1" showInputMessage="1" showErrorMessage="1" promptTitle="Rated Input" prompt="Enter the rated input of the water heater being evaluated." sqref="L20"/>
    <dataValidation type="list" allowBlank="1" showInputMessage="1" showErrorMessage="1" promptTitle="Input Units" prompt="Select the input units relevant for this water heater." sqref="L21">
      <formula1>"KBTU, KW, Other"</formula1>
    </dataValidation>
    <dataValidation type="list" allowBlank="1" showInputMessage="1" showErrorMessage="1" promptTitle="Location" prompt="Select the location most appropriate for where the water heater is located." sqref="L22">
      <formula1>"Conditioned Space, Unconditioned Space, Unintentionally Conditioned Space, Other"</formula1>
    </dataValidation>
    <dataValidation type="whole" allowBlank="1" showInputMessage="1" showErrorMessage="1" promptTitle="Size" prompt="Enter the size of the water heater being evaluated, in gallons." sqref="L23">
      <formula1>0</formula1>
      <formula2>100</formula2>
    </dataValidation>
    <dataValidation type="list" allowBlank="1" showInputMessage="1" showErrorMessage="1" promptTitle="Pipes insulated?" prompt="Select if the existing water heater pipes are insulated." sqref="L24">
      <formula1>"Yes, No, NA"</formula1>
    </dataValidation>
    <dataValidation type="list" allowBlank="1" showInputMessage="1" showErrorMessage="1" promptTitle="Existing Tank insulated?" prompt="Select if the existing water heater tank is insulated." sqref="H23">
      <formula1>"Yes, No, Unknown, NA"</formula1>
    </dataValidation>
    <dataValidation allowBlank="1" showInputMessage="1" showErrorMessage="1" promptTitle="Carbon Monoxide reading" prompt="Record the CO reading for this water heater. If this is a DOE house, remember to test the appliance according to QCI protocol." sqref="L25"/>
    <dataValidation allowBlank="1" showInputMessage="1" showErrorMessage="1" promptTitle="Spillage Test results" prompt="Record if the water heater passed the spillage test within 2 minutes. If this is a DOE house, remember to test the appliance according to QCI protocol." sqref="L26"/>
    <dataValidation type="list" allowBlank="1" showInputMessage="1" showErrorMessage="1" promptTitle="Existing Tank insulation Type" prompt="Select the type of existing water heater tank insulation, if possible." sqref="H24">
      <formula1>"Fiberglass, Polyurethane, Unknown, NA"</formula1>
    </dataValidation>
    <dataValidation type="whole" allowBlank="1" showInputMessage="1" showErrorMessage="1" promptTitle="Tank insulation Thickness" prompt="Select the thickness of the insulation in the existing water heater tank, if possible." sqref="H25">
      <formula1>0</formula1>
      <formula2>16</formula2>
    </dataValidation>
    <dataValidation allowBlank="1" showInputMessage="1" showErrorMessage="1" promptTitle="Draft Test results" prompt="Record if the water heater passed the draft test. If this is a DOE house, remember to test the appliance according to QCI protocol." sqref="L27"/>
    <dataValidation type="list" allowBlank="1" showInputMessage="1" showErrorMessage="1" promptTitle="Existing pressure relief line?" prompt="Select if the existing water heater has a pressure relief line currently installed that terminates in the proper location." sqref="H26">
      <formula1>"Yes, No, NA"</formula1>
    </dataValidation>
    <dataValidation allowBlank="1" showInputMessage="1" showErrorMessage="1" promptTitle="Additional Comments" prompt="Document any additional notes relevant for water heater purposes here." sqref="G30"/>
    <dataValidation type="list" allowBlank="1" showInputMessage="1" showErrorMessage="1" promptTitle="Acceptable combustion air?" prompt="If the appliance is not electric, identify if the existing combustion air for this appliance is acceptable. If not acceptable, make sure to identify retrofit options." sqref="H28">
      <formula1>"Yes, No, NA"</formula1>
    </dataValidation>
    <dataValidation type="list" allowBlank="1" showInputMessage="1" showErrorMessage="1" promptTitle="Appliance properly isolated?" prompt="Select the appropriate answer for whether or not this appliance is properly isolated, if necessary. If the appliance needs to be isolated, Subrecipients should use zonal pressure testing to verify proper isolation." sqref="H27">
      <formula1>"Yes, No, NA"</formula1>
    </dataValidation>
    <dataValidation allowBlank="1" showInputMessage="1" showErrorMessage="1" promptTitle="SIR" prompt="The SIR must be ≥ 1 to qualify for replacement." sqref="WVA983041 IO36 SK36 ACG36 AMC36 AVY36 BFU36 BPQ36 BZM36 CJI36 CTE36 DDA36 DMW36 DWS36 EGO36 EQK36 FAG36 FKC36 FTY36 GDU36 GNQ36 GXM36 HHI36 HRE36 IBA36 IKW36 IUS36 JEO36 JOK36 JYG36 KIC36 KRY36 LBU36 LLQ36 LVM36 MFI36 MPE36 MZA36 NIW36 NSS36 OCO36 OMK36 OWG36 PGC36 PPY36 PZU36 QJQ36 QTM36 RDI36 RNE36 RXA36 SGW36 SQS36 TAO36 TKK36 TUG36 UEC36 UNY36 UXU36 VHQ36 VRM36 WBI36 WLE36 WVA36 D36 D131073 D65537 D983041 D917505 D851969 D786433 D720897 D655361 D589825 D524289 D458753 D393217 D327681 D262145 D196609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dataValidation allowBlank="1" showInputMessage="1" showErrorMessage="1" prompt="Expected Life Savings of Replacement" sqref="WVA983039 WVA35 WLE35 WBI35 VRM35 VHQ35 UXU35 UNY35 UEC35 TUG35 TKK35 TAO35 SQS35 SGW35 RXA35 RNE35 RDI35 QTM35 QJQ35 PZU35 PPY35 PGC35 OWG35 OMK35 OCO35 NSS35 NIW35 MZA35 MPE35 MFI35 LVM35 LLQ35 LBU35 KRY35 KIC35 JYG35 JOK35 JEO35 IUS35 IKW35 IBA35 HRE35 HHI35 GXM35 GNQ35 GDU35 FTY35 FKC35 FAG35 EQK35 EGO35 DWS35 DMW35 DDA35 CTE35 CJI35 BZM35 BPQ35 BFU35 AVY35 AMC35 ACG35 SK35 IO35 D35 D65535 D983039 D917503 D851967 D786431 D720895 D655359 D589823 D524287 D458751 D393215 D327679 D262143 D196607 D131071 IO65535 SK65535 ACG65535 AMC65535 AVY65535 BFU65535 BPQ65535 BZM65535 CJI65535 CTE65535 DDA65535 DMW65535 DWS65535 EGO65535 EQK65535 FAG65535 FKC65535 FTY65535 GDU65535 GNQ65535 GXM65535 HHI65535 HRE65535 IBA65535 IKW65535 IUS65535 JEO65535 JOK65535 JYG65535 KIC65535 KRY65535 LBU65535 LLQ65535 LVM65535 MFI65535 MPE65535 MZA65535 NIW65535 NSS65535 OCO65535 OMK65535 OWG65535 PGC65535 PPY65535 PZU65535 QJQ65535 QTM65535 RDI65535 RNE65535 RXA65535 SGW65535 SQS65535 TAO65535 TKK65535 TUG65535 UEC65535 UNY65535 UXU65535 VHQ65535 VRM65535 WBI65535 WLE65535 WVA65535 IO131071 SK131071 ACG131071 AMC131071 AVY131071 BFU131071 BPQ131071 BZM131071 CJI131071 CTE131071 DDA131071 DMW131071 DWS131071 EGO131071 EQK131071 FAG131071 FKC131071 FTY131071 GDU131071 GNQ131071 GXM131071 HHI131071 HRE131071 IBA131071 IKW131071 IUS131071 JEO131071 JOK131071 JYG131071 KIC131071 KRY131071 LBU131071 LLQ131071 LVM131071 MFI131071 MPE131071 MZA131071 NIW131071 NSS131071 OCO131071 OMK131071 OWG131071 PGC131071 PPY131071 PZU131071 QJQ131071 QTM131071 RDI131071 RNE131071 RXA131071 SGW131071 SQS131071 TAO131071 TKK131071 TUG131071 UEC131071 UNY131071 UXU131071 VHQ131071 VRM131071 WBI131071 WLE131071 WVA131071 IO196607 SK196607 ACG196607 AMC196607 AVY196607 BFU196607 BPQ196607 BZM196607 CJI196607 CTE196607 DDA196607 DMW196607 DWS196607 EGO196607 EQK196607 FAG196607 FKC196607 FTY196607 GDU196607 GNQ196607 GXM196607 HHI196607 HRE196607 IBA196607 IKW196607 IUS196607 JEO196607 JOK196607 JYG196607 KIC196607 KRY196607 LBU196607 LLQ196607 LVM196607 MFI196607 MPE196607 MZA196607 NIW196607 NSS196607 OCO196607 OMK196607 OWG196607 PGC196607 PPY196607 PZU196607 QJQ196607 QTM196607 RDI196607 RNE196607 RXA196607 SGW196607 SQS196607 TAO196607 TKK196607 TUG196607 UEC196607 UNY196607 UXU196607 VHQ196607 VRM196607 WBI196607 WLE196607 WVA196607 IO262143 SK262143 ACG262143 AMC262143 AVY262143 BFU262143 BPQ262143 BZM262143 CJI262143 CTE262143 DDA262143 DMW262143 DWS262143 EGO262143 EQK262143 FAG262143 FKC262143 FTY262143 GDU262143 GNQ262143 GXM262143 HHI262143 HRE262143 IBA262143 IKW262143 IUS262143 JEO262143 JOK262143 JYG262143 KIC262143 KRY262143 LBU262143 LLQ262143 LVM262143 MFI262143 MPE262143 MZA262143 NIW262143 NSS262143 OCO262143 OMK262143 OWG262143 PGC262143 PPY262143 PZU262143 QJQ262143 QTM262143 RDI262143 RNE262143 RXA262143 SGW262143 SQS262143 TAO262143 TKK262143 TUG262143 UEC262143 UNY262143 UXU262143 VHQ262143 VRM262143 WBI262143 WLE262143 WVA262143 IO327679 SK327679 ACG327679 AMC327679 AVY327679 BFU327679 BPQ327679 BZM327679 CJI327679 CTE327679 DDA327679 DMW327679 DWS327679 EGO327679 EQK327679 FAG327679 FKC327679 FTY327679 GDU327679 GNQ327679 GXM327679 HHI327679 HRE327679 IBA327679 IKW327679 IUS327679 JEO327679 JOK327679 JYG327679 KIC327679 KRY327679 LBU327679 LLQ327679 LVM327679 MFI327679 MPE327679 MZA327679 NIW327679 NSS327679 OCO327679 OMK327679 OWG327679 PGC327679 PPY327679 PZU327679 QJQ327679 QTM327679 RDI327679 RNE327679 RXA327679 SGW327679 SQS327679 TAO327679 TKK327679 TUG327679 UEC327679 UNY327679 UXU327679 VHQ327679 VRM327679 WBI327679 WLE327679 WVA327679 IO393215 SK393215 ACG393215 AMC393215 AVY393215 BFU393215 BPQ393215 BZM393215 CJI393215 CTE393215 DDA393215 DMW393215 DWS393215 EGO393215 EQK393215 FAG393215 FKC393215 FTY393215 GDU393215 GNQ393215 GXM393215 HHI393215 HRE393215 IBA393215 IKW393215 IUS393215 JEO393215 JOK393215 JYG393215 KIC393215 KRY393215 LBU393215 LLQ393215 LVM393215 MFI393215 MPE393215 MZA393215 NIW393215 NSS393215 OCO393215 OMK393215 OWG393215 PGC393215 PPY393215 PZU393215 QJQ393215 QTM393215 RDI393215 RNE393215 RXA393215 SGW393215 SQS393215 TAO393215 TKK393215 TUG393215 UEC393215 UNY393215 UXU393215 VHQ393215 VRM393215 WBI393215 WLE393215 WVA393215 IO458751 SK458751 ACG458751 AMC458751 AVY458751 BFU458751 BPQ458751 BZM458751 CJI458751 CTE458751 DDA458751 DMW458751 DWS458751 EGO458751 EQK458751 FAG458751 FKC458751 FTY458751 GDU458751 GNQ458751 GXM458751 HHI458751 HRE458751 IBA458751 IKW458751 IUS458751 JEO458751 JOK458751 JYG458751 KIC458751 KRY458751 LBU458751 LLQ458751 LVM458751 MFI458751 MPE458751 MZA458751 NIW458751 NSS458751 OCO458751 OMK458751 OWG458751 PGC458751 PPY458751 PZU458751 QJQ458751 QTM458751 RDI458751 RNE458751 RXA458751 SGW458751 SQS458751 TAO458751 TKK458751 TUG458751 UEC458751 UNY458751 UXU458751 VHQ458751 VRM458751 WBI458751 WLE458751 WVA458751 IO524287 SK524287 ACG524287 AMC524287 AVY524287 BFU524287 BPQ524287 BZM524287 CJI524287 CTE524287 DDA524287 DMW524287 DWS524287 EGO524287 EQK524287 FAG524287 FKC524287 FTY524287 GDU524287 GNQ524287 GXM524287 HHI524287 HRE524287 IBA524287 IKW524287 IUS524287 JEO524287 JOK524287 JYG524287 KIC524287 KRY524287 LBU524287 LLQ524287 LVM524287 MFI524287 MPE524287 MZA524287 NIW524287 NSS524287 OCO524287 OMK524287 OWG524287 PGC524287 PPY524287 PZU524287 QJQ524287 QTM524287 RDI524287 RNE524287 RXA524287 SGW524287 SQS524287 TAO524287 TKK524287 TUG524287 UEC524287 UNY524287 UXU524287 VHQ524287 VRM524287 WBI524287 WLE524287 WVA524287 IO589823 SK589823 ACG589823 AMC589823 AVY589823 BFU589823 BPQ589823 BZM589823 CJI589823 CTE589823 DDA589823 DMW589823 DWS589823 EGO589823 EQK589823 FAG589823 FKC589823 FTY589823 GDU589823 GNQ589823 GXM589823 HHI589823 HRE589823 IBA589823 IKW589823 IUS589823 JEO589823 JOK589823 JYG589823 KIC589823 KRY589823 LBU589823 LLQ589823 LVM589823 MFI589823 MPE589823 MZA589823 NIW589823 NSS589823 OCO589823 OMK589823 OWG589823 PGC589823 PPY589823 PZU589823 QJQ589823 QTM589823 RDI589823 RNE589823 RXA589823 SGW589823 SQS589823 TAO589823 TKK589823 TUG589823 UEC589823 UNY589823 UXU589823 VHQ589823 VRM589823 WBI589823 WLE589823 WVA589823 IO655359 SK655359 ACG655359 AMC655359 AVY655359 BFU655359 BPQ655359 BZM655359 CJI655359 CTE655359 DDA655359 DMW655359 DWS655359 EGO655359 EQK655359 FAG655359 FKC655359 FTY655359 GDU655359 GNQ655359 GXM655359 HHI655359 HRE655359 IBA655359 IKW655359 IUS655359 JEO655359 JOK655359 JYG655359 KIC655359 KRY655359 LBU655359 LLQ655359 LVM655359 MFI655359 MPE655359 MZA655359 NIW655359 NSS655359 OCO655359 OMK655359 OWG655359 PGC655359 PPY655359 PZU655359 QJQ655359 QTM655359 RDI655359 RNE655359 RXA655359 SGW655359 SQS655359 TAO655359 TKK655359 TUG655359 UEC655359 UNY655359 UXU655359 VHQ655359 VRM655359 WBI655359 WLE655359 WVA655359 IO720895 SK720895 ACG720895 AMC720895 AVY720895 BFU720895 BPQ720895 BZM720895 CJI720895 CTE720895 DDA720895 DMW720895 DWS720895 EGO720895 EQK720895 FAG720895 FKC720895 FTY720895 GDU720895 GNQ720895 GXM720895 HHI720895 HRE720895 IBA720895 IKW720895 IUS720895 JEO720895 JOK720895 JYG720895 KIC720895 KRY720895 LBU720895 LLQ720895 LVM720895 MFI720895 MPE720895 MZA720895 NIW720895 NSS720895 OCO720895 OMK720895 OWG720895 PGC720895 PPY720895 PZU720895 QJQ720895 QTM720895 RDI720895 RNE720895 RXA720895 SGW720895 SQS720895 TAO720895 TKK720895 TUG720895 UEC720895 UNY720895 UXU720895 VHQ720895 VRM720895 WBI720895 WLE720895 WVA720895 IO786431 SK786431 ACG786431 AMC786431 AVY786431 BFU786431 BPQ786431 BZM786431 CJI786431 CTE786431 DDA786431 DMW786431 DWS786431 EGO786431 EQK786431 FAG786431 FKC786431 FTY786431 GDU786431 GNQ786431 GXM786431 HHI786431 HRE786431 IBA786431 IKW786431 IUS786431 JEO786431 JOK786431 JYG786431 KIC786431 KRY786431 LBU786431 LLQ786431 LVM786431 MFI786431 MPE786431 MZA786431 NIW786431 NSS786431 OCO786431 OMK786431 OWG786431 PGC786431 PPY786431 PZU786431 QJQ786431 QTM786431 RDI786431 RNE786431 RXA786431 SGW786431 SQS786431 TAO786431 TKK786431 TUG786431 UEC786431 UNY786431 UXU786431 VHQ786431 VRM786431 WBI786431 WLE786431 WVA786431 IO851967 SK851967 ACG851967 AMC851967 AVY851967 BFU851967 BPQ851967 BZM851967 CJI851967 CTE851967 DDA851967 DMW851967 DWS851967 EGO851967 EQK851967 FAG851967 FKC851967 FTY851967 GDU851967 GNQ851967 GXM851967 HHI851967 HRE851967 IBA851967 IKW851967 IUS851967 JEO851967 JOK851967 JYG851967 KIC851967 KRY851967 LBU851967 LLQ851967 LVM851967 MFI851967 MPE851967 MZA851967 NIW851967 NSS851967 OCO851967 OMK851967 OWG851967 PGC851967 PPY851967 PZU851967 QJQ851967 QTM851967 RDI851967 RNE851967 RXA851967 SGW851967 SQS851967 TAO851967 TKK851967 TUG851967 UEC851967 UNY851967 UXU851967 VHQ851967 VRM851967 WBI851967 WLE851967 WVA851967 IO917503 SK917503 ACG917503 AMC917503 AVY917503 BFU917503 BPQ917503 BZM917503 CJI917503 CTE917503 DDA917503 DMW917503 DWS917503 EGO917503 EQK917503 FAG917503 FKC917503 FTY917503 GDU917503 GNQ917503 GXM917503 HHI917503 HRE917503 IBA917503 IKW917503 IUS917503 JEO917503 JOK917503 JYG917503 KIC917503 KRY917503 LBU917503 LLQ917503 LVM917503 MFI917503 MPE917503 MZA917503 NIW917503 NSS917503 OCO917503 OMK917503 OWG917503 PGC917503 PPY917503 PZU917503 QJQ917503 QTM917503 RDI917503 RNE917503 RXA917503 SGW917503 SQS917503 TAO917503 TKK917503 TUG917503 UEC917503 UNY917503 UXU917503 VHQ917503 VRM917503 WBI917503 WLE917503 WVA917503 IO983039 SK983039 ACG983039 AMC983039 AVY983039 BFU983039 BPQ983039 BZM983039 CJI983039 CTE983039 DDA983039 DMW983039 DWS983039 EGO983039 EQK983039 FAG983039 FKC983039 FTY983039 GDU983039 GNQ983039 GXM983039 HHI983039 HRE983039 IBA983039 IKW983039 IUS983039 JEO983039 JOK983039 JYG983039 KIC983039 KRY983039 LBU983039 LLQ983039 LVM983039 MFI983039 MPE983039 MZA983039 NIW983039 NSS983039 OCO983039 OMK983039 OWG983039 PGC983039 PPY983039 PZU983039 QJQ983039 QTM983039 RDI983039 RNE983039 RXA983039 SGW983039 SQS983039 TAO983039 TKK983039 TUG983039 UEC983039 UNY983039 UXU983039 VHQ983039 VRM983039 WBI983039 WLE983039"/>
    <dataValidation allowBlank="1" showInputMessage="1" showErrorMessage="1" prompt="Annual Savings of Replacement" sqref="WVA983037 IO34 SK34 ACG34 AMC34 AVY34 BFU34 BPQ34 BZM34 CJI34 CTE34 DDA34 DMW34 DWS34 EGO34 EQK34 FAG34 FKC34 FTY34 GDU34 GNQ34 GXM34 HHI34 HRE34 IBA34 IKW34 IUS34 JEO34 JOK34 JYG34 KIC34 KRY34 LBU34 LLQ34 LVM34 MFI34 MPE34 MZA34 NIW34 NSS34 OCO34 OMK34 OWG34 PGC34 PPY34 PZU34 QJQ34 QTM34 RDI34 RNE34 RXA34 SGW34 SQS34 TAO34 TKK34 TUG34 UEC34 UNY34 UXU34 VHQ34 VRM34 WBI34 WLE34 WVA34 D34 D131069 D65533 D983037 D917501 D851965 D786429 D720893 D655357 D589821 D524285 D458749 D393213 D327677 D262141 D196605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dataValidation allowBlank="1" showInputMessage="1" showErrorMessage="1" promptTitle="Cost of Replacement" prompt="Refrigerator cost to include: refrigerator, labor to install, and recycling of existing unit." sqref="WVA983033 WVA31 WLE31 WBI31 VRM31 VHQ31 UXU31 UNY31 UEC31 TUG31 TKK31 TAO31 SQS31 SGW31 RXA31 RNE31 RDI31 QTM31 QJQ31 PZU31 PPY31 PGC31 OWG31 OMK31 OCO31 NSS31 NIW31 MZA31 MPE31 MFI31 LVM31 LLQ31 LBU31 KRY31 KIC31 JYG31 JOK31 JEO31 IUS31 IKW31 IBA31 HRE31 HHI31 GXM31 GNQ31 GDU31 FTY31 FKC31 FAG31 EQK31 EGO31 DWS31 DMW31 DDA31 CTE31 CJI31 BZM31 BPQ31 BFU31 AVY31 AMC31 ACG31 SK31 IO31 D31 D65529 D983033 D917497 D851961 D786425 D720889 D655353 D589817 D524281 D458745 D393209 D327673 D262137 D196601 D131065 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dataValidation allowBlank="1" showInputMessage="1" showErrorMessage="1" promptTitle="Annual Usage of Replacement" prompt="Enter the Annual Usage of the refrigerator as found on the (Yellow) Energy Guide. " sqref="WVA983031 IO30 SK30 ACG30 AMC30 AVY30 BFU30 BPQ30 BZM30 CJI30 CTE30 DDA30 DMW30 DWS30 EGO30 EQK30 FAG30 FKC30 FTY30 GDU30 GNQ30 GXM30 HHI30 HRE30 IBA30 IKW30 IUS30 JEO30 JOK30 JYG30 KIC30 KRY30 LBU30 LLQ30 LVM30 MFI30 MPE30 MZA30 NIW30 NSS30 OCO30 OMK30 OWG30 PGC30 PPY30 PZU30 QJQ30 QTM30 RDI30 RNE30 RXA30 SGW30 SQS30 TAO30 TKK30 TUG30 UEC30 UNY30 UXU30 VHQ30 VRM30 WBI30 WLE30 WVA30 D65527 D983031 D917495 D851959 D786423 D720887 D655351 D589815 D524279 D458743 D393207 D327671 D262135 D196599 D131063 IO65527 SK65527 ACG65527 AMC65527 AVY65527 BFU65527 BPQ65527 BZM65527 CJI65527 CTE65527 DDA65527 DMW65527 DWS65527 EGO65527 EQK65527 FAG65527 FKC65527 FTY65527 GDU65527 GNQ65527 GXM65527 HHI65527 HRE65527 IBA65527 IKW65527 IUS65527 JEO65527 JOK65527 JYG65527 KIC65527 KRY65527 LBU65527 LLQ65527 LVM65527 MFI65527 MPE65527 MZA65527 NIW65527 NSS65527 OCO65527 OMK65527 OWG65527 PGC65527 PPY65527 PZU65527 QJQ65527 QTM65527 RDI65527 RNE65527 RXA65527 SGW65527 SQS65527 TAO65527 TKK65527 TUG65527 UEC65527 UNY65527 UXU65527 VHQ65527 VRM65527 WBI65527 WLE65527 WVA65527 IO131063 SK131063 ACG131063 AMC131063 AVY131063 BFU131063 BPQ131063 BZM131063 CJI131063 CTE131063 DDA131063 DMW131063 DWS131063 EGO131063 EQK131063 FAG131063 FKC131063 FTY131063 GDU131063 GNQ131063 GXM131063 HHI131063 HRE131063 IBA131063 IKW131063 IUS131063 JEO131063 JOK131063 JYG131063 KIC131063 KRY131063 LBU131063 LLQ131063 LVM131063 MFI131063 MPE131063 MZA131063 NIW131063 NSS131063 OCO131063 OMK131063 OWG131063 PGC131063 PPY131063 PZU131063 QJQ131063 QTM131063 RDI131063 RNE131063 RXA131063 SGW131063 SQS131063 TAO131063 TKK131063 TUG131063 UEC131063 UNY131063 UXU131063 VHQ131063 VRM131063 WBI131063 WLE131063 WVA131063 IO196599 SK196599 ACG196599 AMC196599 AVY196599 BFU196599 BPQ196599 BZM196599 CJI196599 CTE196599 DDA196599 DMW196599 DWS196599 EGO196599 EQK196599 FAG196599 FKC196599 FTY196599 GDU196599 GNQ196599 GXM196599 HHI196599 HRE196599 IBA196599 IKW196599 IUS196599 JEO196599 JOK196599 JYG196599 KIC196599 KRY196599 LBU196599 LLQ196599 LVM196599 MFI196599 MPE196599 MZA196599 NIW196599 NSS196599 OCO196599 OMK196599 OWG196599 PGC196599 PPY196599 PZU196599 QJQ196599 QTM196599 RDI196599 RNE196599 RXA196599 SGW196599 SQS196599 TAO196599 TKK196599 TUG196599 UEC196599 UNY196599 UXU196599 VHQ196599 VRM196599 WBI196599 WLE196599 WVA196599 IO262135 SK262135 ACG262135 AMC262135 AVY262135 BFU262135 BPQ262135 BZM262135 CJI262135 CTE262135 DDA262135 DMW262135 DWS262135 EGO262135 EQK262135 FAG262135 FKC262135 FTY262135 GDU262135 GNQ262135 GXM262135 HHI262135 HRE262135 IBA262135 IKW262135 IUS262135 JEO262135 JOK262135 JYG262135 KIC262135 KRY262135 LBU262135 LLQ262135 LVM262135 MFI262135 MPE262135 MZA262135 NIW262135 NSS262135 OCO262135 OMK262135 OWG262135 PGC262135 PPY262135 PZU262135 QJQ262135 QTM262135 RDI262135 RNE262135 RXA262135 SGW262135 SQS262135 TAO262135 TKK262135 TUG262135 UEC262135 UNY262135 UXU262135 VHQ262135 VRM262135 WBI262135 WLE262135 WVA262135 IO327671 SK327671 ACG327671 AMC327671 AVY327671 BFU327671 BPQ327671 BZM327671 CJI327671 CTE327671 DDA327671 DMW327671 DWS327671 EGO327671 EQK327671 FAG327671 FKC327671 FTY327671 GDU327671 GNQ327671 GXM327671 HHI327671 HRE327671 IBA327671 IKW327671 IUS327671 JEO327671 JOK327671 JYG327671 KIC327671 KRY327671 LBU327671 LLQ327671 LVM327671 MFI327671 MPE327671 MZA327671 NIW327671 NSS327671 OCO327671 OMK327671 OWG327671 PGC327671 PPY327671 PZU327671 QJQ327671 QTM327671 RDI327671 RNE327671 RXA327671 SGW327671 SQS327671 TAO327671 TKK327671 TUG327671 UEC327671 UNY327671 UXU327671 VHQ327671 VRM327671 WBI327671 WLE327671 WVA327671 IO393207 SK393207 ACG393207 AMC393207 AVY393207 BFU393207 BPQ393207 BZM393207 CJI393207 CTE393207 DDA393207 DMW393207 DWS393207 EGO393207 EQK393207 FAG393207 FKC393207 FTY393207 GDU393207 GNQ393207 GXM393207 HHI393207 HRE393207 IBA393207 IKW393207 IUS393207 JEO393207 JOK393207 JYG393207 KIC393207 KRY393207 LBU393207 LLQ393207 LVM393207 MFI393207 MPE393207 MZA393207 NIW393207 NSS393207 OCO393207 OMK393207 OWG393207 PGC393207 PPY393207 PZU393207 QJQ393207 QTM393207 RDI393207 RNE393207 RXA393207 SGW393207 SQS393207 TAO393207 TKK393207 TUG393207 UEC393207 UNY393207 UXU393207 VHQ393207 VRM393207 WBI393207 WLE393207 WVA393207 IO458743 SK458743 ACG458743 AMC458743 AVY458743 BFU458743 BPQ458743 BZM458743 CJI458743 CTE458743 DDA458743 DMW458743 DWS458743 EGO458743 EQK458743 FAG458743 FKC458743 FTY458743 GDU458743 GNQ458743 GXM458743 HHI458743 HRE458743 IBA458743 IKW458743 IUS458743 JEO458743 JOK458743 JYG458743 KIC458743 KRY458743 LBU458743 LLQ458743 LVM458743 MFI458743 MPE458743 MZA458743 NIW458743 NSS458743 OCO458743 OMK458743 OWG458743 PGC458743 PPY458743 PZU458743 QJQ458743 QTM458743 RDI458743 RNE458743 RXA458743 SGW458743 SQS458743 TAO458743 TKK458743 TUG458743 UEC458743 UNY458743 UXU458743 VHQ458743 VRM458743 WBI458743 WLE458743 WVA458743 IO524279 SK524279 ACG524279 AMC524279 AVY524279 BFU524279 BPQ524279 BZM524279 CJI524279 CTE524279 DDA524279 DMW524279 DWS524279 EGO524279 EQK524279 FAG524279 FKC524279 FTY524279 GDU524279 GNQ524279 GXM524279 HHI524279 HRE524279 IBA524279 IKW524279 IUS524279 JEO524279 JOK524279 JYG524279 KIC524279 KRY524279 LBU524279 LLQ524279 LVM524279 MFI524279 MPE524279 MZA524279 NIW524279 NSS524279 OCO524279 OMK524279 OWG524279 PGC524279 PPY524279 PZU524279 QJQ524279 QTM524279 RDI524279 RNE524279 RXA524279 SGW524279 SQS524279 TAO524279 TKK524279 TUG524279 UEC524279 UNY524279 UXU524279 VHQ524279 VRM524279 WBI524279 WLE524279 WVA524279 IO589815 SK589815 ACG589815 AMC589815 AVY589815 BFU589815 BPQ589815 BZM589815 CJI589815 CTE589815 DDA589815 DMW589815 DWS589815 EGO589815 EQK589815 FAG589815 FKC589815 FTY589815 GDU589815 GNQ589815 GXM589815 HHI589815 HRE589815 IBA589815 IKW589815 IUS589815 JEO589815 JOK589815 JYG589815 KIC589815 KRY589815 LBU589815 LLQ589815 LVM589815 MFI589815 MPE589815 MZA589815 NIW589815 NSS589815 OCO589815 OMK589815 OWG589815 PGC589815 PPY589815 PZU589815 QJQ589815 QTM589815 RDI589815 RNE589815 RXA589815 SGW589815 SQS589815 TAO589815 TKK589815 TUG589815 UEC589815 UNY589815 UXU589815 VHQ589815 VRM589815 WBI589815 WLE589815 WVA589815 IO655351 SK655351 ACG655351 AMC655351 AVY655351 BFU655351 BPQ655351 BZM655351 CJI655351 CTE655351 DDA655351 DMW655351 DWS655351 EGO655351 EQK655351 FAG655351 FKC655351 FTY655351 GDU655351 GNQ655351 GXM655351 HHI655351 HRE655351 IBA655351 IKW655351 IUS655351 JEO655351 JOK655351 JYG655351 KIC655351 KRY655351 LBU655351 LLQ655351 LVM655351 MFI655351 MPE655351 MZA655351 NIW655351 NSS655351 OCO655351 OMK655351 OWG655351 PGC655351 PPY655351 PZU655351 QJQ655351 QTM655351 RDI655351 RNE655351 RXA655351 SGW655351 SQS655351 TAO655351 TKK655351 TUG655351 UEC655351 UNY655351 UXU655351 VHQ655351 VRM655351 WBI655351 WLE655351 WVA655351 IO720887 SK720887 ACG720887 AMC720887 AVY720887 BFU720887 BPQ720887 BZM720887 CJI720887 CTE720887 DDA720887 DMW720887 DWS720887 EGO720887 EQK720887 FAG720887 FKC720887 FTY720887 GDU720887 GNQ720887 GXM720887 HHI720887 HRE720887 IBA720887 IKW720887 IUS720887 JEO720887 JOK720887 JYG720887 KIC720887 KRY720887 LBU720887 LLQ720887 LVM720887 MFI720887 MPE720887 MZA720887 NIW720887 NSS720887 OCO720887 OMK720887 OWG720887 PGC720887 PPY720887 PZU720887 QJQ720887 QTM720887 RDI720887 RNE720887 RXA720887 SGW720887 SQS720887 TAO720887 TKK720887 TUG720887 UEC720887 UNY720887 UXU720887 VHQ720887 VRM720887 WBI720887 WLE720887 WVA720887 IO786423 SK786423 ACG786423 AMC786423 AVY786423 BFU786423 BPQ786423 BZM786423 CJI786423 CTE786423 DDA786423 DMW786423 DWS786423 EGO786423 EQK786423 FAG786423 FKC786423 FTY786423 GDU786423 GNQ786423 GXM786423 HHI786423 HRE786423 IBA786423 IKW786423 IUS786423 JEO786423 JOK786423 JYG786423 KIC786423 KRY786423 LBU786423 LLQ786423 LVM786423 MFI786423 MPE786423 MZA786423 NIW786423 NSS786423 OCO786423 OMK786423 OWG786423 PGC786423 PPY786423 PZU786423 QJQ786423 QTM786423 RDI786423 RNE786423 RXA786423 SGW786423 SQS786423 TAO786423 TKK786423 TUG786423 UEC786423 UNY786423 UXU786423 VHQ786423 VRM786423 WBI786423 WLE786423 WVA786423 IO851959 SK851959 ACG851959 AMC851959 AVY851959 BFU851959 BPQ851959 BZM851959 CJI851959 CTE851959 DDA851959 DMW851959 DWS851959 EGO851959 EQK851959 FAG851959 FKC851959 FTY851959 GDU851959 GNQ851959 GXM851959 HHI851959 HRE851959 IBA851959 IKW851959 IUS851959 JEO851959 JOK851959 JYG851959 KIC851959 KRY851959 LBU851959 LLQ851959 LVM851959 MFI851959 MPE851959 MZA851959 NIW851959 NSS851959 OCO851959 OMK851959 OWG851959 PGC851959 PPY851959 PZU851959 QJQ851959 QTM851959 RDI851959 RNE851959 RXA851959 SGW851959 SQS851959 TAO851959 TKK851959 TUG851959 UEC851959 UNY851959 UXU851959 VHQ851959 VRM851959 WBI851959 WLE851959 WVA851959 IO917495 SK917495 ACG917495 AMC917495 AVY917495 BFU917495 BPQ917495 BZM917495 CJI917495 CTE917495 DDA917495 DMW917495 DWS917495 EGO917495 EQK917495 FAG917495 FKC917495 FTY917495 GDU917495 GNQ917495 GXM917495 HHI917495 HRE917495 IBA917495 IKW917495 IUS917495 JEO917495 JOK917495 JYG917495 KIC917495 KRY917495 LBU917495 LLQ917495 LVM917495 MFI917495 MPE917495 MZA917495 NIW917495 NSS917495 OCO917495 OMK917495 OWG917495 PGC917495 PPY917495 PZU917495 QJQ917495 QTM917495 RDI917495 RNE917495 RXA917495 SGW917495 SQS917495 TAO917495 TKK917495 TUG917495 UEC917495 UNY917495 UXU917495 VHQ917495 VRM917495 WBI917495 WLE917495 WVA917495 IO983031 SK983031 ACG983031 AMC983031 AVY983031 BFU983031 BPQ983031 BZM983031 CJI983031 CTE983031 DDA983031 DMW983031 DWS983031 EGO983031 EQK983031 FAG983031 FKC983031 FTY983031 GDU983031 GNQ983031 GXM983031 HHI983031 HRE983031 IBA983031 IKW983031 IUS983031 JEO983031 JOK983031 JYG983031 KIC983031 KRY983031 LBU983031 LLQ983031 LVM983031 MFI983031 MPE983031 MZA983031 NIW983031 NSS983031 OCO983031 OMK983031 OWG983031 PGC983031 PPY983031 PZU983031 QJQ983031 QTM983031 RDI983031 RNE983031 RXA983031 SGW983031 SQS983031 TAO983031 TKK983031 TUG983031 UEC983031 UNY983031 UXU983031 VHQ983031 VRM983031 WBI983031 WLE983031"/>
    <dataValidation allowBlank="1" showInputMessage="1" showErrorMessage="1" prompt="Annual Usage of Existing auto-calculated. " sqref="WUY983031 IM30 SI30 ACE30 AMA30 AVW30 BFS30 BPO30 BZK30 CJG30 CTC30 DCY30 DMU30 DWQ30 EGM30 EQI30 FAE30 FKA30 FTW30 GDS30 GNO30 GXK30 HHG30 HRC30 IAY30 IKU30 IUQ30 JEM30 JOI30 JYE30 KIA30 KRW30 LBS30 LLO30 LVK30 MFG30 MPC30 MYY30 NIU30 NSQ30 OCM30 OMI30 OWE30 PGA30 PPW30 PZS30 QJO30 QTK30 RDG30 RNC30 RWY30 SGU30 SQQ30 TAM30 TKI30 TUE30 UEA30 UNW30 UXS30 VHO30 VRK30 WBG30 WLC30 WUY30 B30 B131063 B65527 B983031 B917495 B851959 B786423 B720887 B655351 B589815 B524279 B458743 B393207 B327671 B262135 B196599 IM65527 SI65527 ACE65527 AMA65527 AVW65527 BFS65527 BPO65527 BZK65527 CJG65527 CTC65527 DCY65527 DMU65527 DWQ65527 EGM65527 EQI65527 FAE65527 FKA65527 FTW65527 GDS65527 GNO65527 GXK65527 HHG65527 HRC65527 IAY65527 IKU65527 IUQ65527 JEM65527 JOI65527 JYE65527 KIA65527 KRW65527 LBS65527 LLO65527 LVK65527 MFG65527 MPC65527 MYY65527 NIU65527 NSQ65527 OCM65527 OMI65527 OWE65527 PGA65527 PPW65527 PZS65527 QJO65527 QTK65527 RDG65527 RNC65527 RWY65527 SGU65527 SQQ65527 TAM65527 TKI65527 TUE65527 UEA65527 UNW65527 UXS65527 VHO65527 VRK65527 WBG65527 WLC65527 WUY65527 IM131063 SI131063 ACE131063 AMA131063 AVW131063 BFS131063 BPO131063 BZK131063 CJG131063 CTC131063 DCY131063 DMU131063 DWQ131063 EGM131063 EQI131063 FAE131063 FKA131063 FTW131063 GDS131063 GNO131063 GXK131063 HHG131063 HRC131063 IAY131063 IKU131063 IUQ131063 JEM131063 JOI131063 JYE131063 KIA131063 KRW131063 LBS131063 LLO131063 LVK131063 MFG131063 MPC131063 MYY131063 NIU131063 NSQ131063 OCM131063 OMI131063 OWE131063 PGA131063 PPW131063 PZS131063 QJO131063 QTK131063 RDG131063 RNC131063 RWY131063 SGU131063 SQQ131063 TAM131063 TKI131063 TUE131063 UEA131063 UNW131063 UXS131063 VHO131063 VRK131063 WBG131063 WLC131063 WUY131063 IM196599 SI196599 ACE196599 AMA196599 AVW196599 BFS196599 BPO196599 BZK196599 CJG196599 CTC196599 DCY196599 DMU196599 DWQ196599 EGM196599 EQI196599 FAE196599 FKA196599 FTW196599 GDS196599 GNO196599 GXK196599 HHG196599 HRC196599 IAY196599 IKU196599 IUQ196599 JEM196599 JOI196599 JYE196599 KIA196599 KRW196599 LBS196599 LLO196599 LVK196599 MFG196599 MPC196599 MYY196599 NIU196599 NSQ196599 OCM196599 OMI196599 OWE196599 PGA196599 PPW196599 PZS196599 QJO196599 QTK196599 RDG196599 RNC196599 RWY196599 SGU196599 SQQ196599 TAM196599 TKI196599 TUE196599 UEA196599 UNW196599 UXS196599 VHO196599 VRK196599 WBG196599 WLC196599 WUY196599 IM262135 SI262135 ACE262135 AMA262135 AVW262135 BFS262135 BPO262135 BZK262135 CJG262135 CTC262135 DCY262135 DMU262135 DWQ262135 EGM262135 EQI262135 FAE262135 FKA262135 FTW262135 GDS262135 GNO262135 GXK262135 HHG262135 HRC262135 IAY262135 IKU262135 IUQ262135 JEM262135 JOI262135 JYE262135 KIA262135 KRW262135 LBS262135 LLO262135 LVK262135 MFG262135 MPC262135 MYY262135 NIU262135 NSQ262135 OCM262135 OMI262135 OWE262135 PGA262135 PPW262135 PZS262135 QJO262135 QTK262135 RDG262135 RNC262135 RWY262135 SGU262135 SQQ262135 TAM262135 TKI262135 TUE262135 UEA262135 UNW262135 UXS262135 VHO262135 VRK262135 WBG262135 WLC262135 WUY262135 IM327671 SI327671 ACE327671 AMA327671 AVW327671 BFS327671 BPO327671 BZK327671 CJG327671 CTC327671 DCY327671 DMU327671 DWQ327671 EGM327671 EQI327671 FAE327671 FKA327671 FTW327671 GDS327671 GNO327671 GXK327671 HHG327671 HRC327671 IAY327671 IKU327671 IUQ327671 JEM327671 JOI327671 JYE327671 KIA327671 KRW327671 LBS327671 LLO327671 LVK327671 MFG327671 MPC327671 MYY327671 NIU327671 NSQ327671 OCM327671 OMI327671 OWE327671 PGA327671 PPW327671 PZS327671 QJO327671 QTK327671 RDG327671 RNC327671 RWY327671 SGU327671 SQQ327671 TAM327671 TKI327671 TUE327671 UEA327671 UNW327671 UXS327671 VHO327671 VRK327671 WBG327671 WLC327671 WUY327671 IM393207 SI393207 ACE393207 AMA393207 AVW393207 BFS393207 BPO393207 BZK393207 CJG393207 CTC393207 DCY393207 DMU393207 DWQ393207 EGM393207 EQI393207 FAE393207 FKA393207 FTW393207 GDS393207 GNO393207 GXK393207 HHG393207 HRC393207 IAY393207 IKU393207 IUQ393207 JEM393207 JOI393207 JYE393207 KIA393207 KRW393207 LBS393207 LLO393207 LVK393207 MFG393207 MPC393207 MYY393207 NIU393207 NSQ393207 OCM393207 OMI393207 OWE393207 PGA393207 PPW393207 PZS393207 QJO393207 QTK393207 RDG393207 RNC393207 RWY393207 SGU393207 SQQ393207 TAM393207 TKI393207 TUE393207 UEA393207 UNW393207 UXS393207 VHO393207 VRK393207 WBG393207 WLC393207 WUY393207 IM458743 SI458743 ACE458743 AMA458743 AVW458743 BFS458743 BPO458743 BZK458743 CJG458743 CTC458743 DCY458743 DMU458743 DWQ458743 EGM458743 EQI458743 FAE458743 FKA458743 FTW458743 GDS458743 GNO458743 GXK458743 HHG458743 HRC458743 IAY458743 IKU458743 IUQ458743 JEM458743 JOI458743 JYE458743 KIA458743 KRW458743 LBS458743 LLO458743 LVK458743 MFG458743 MPC458743 MYY458743 NIU458743 NSQ458743 OCM458743 OMI458743 OWE458743 PGA458743 PPW458743 PZS458743 QJO458743 QTK458743 RDG458743 RNC458743 RWY458743 SGU458743 SQQ458743 TAM458743 TKI458743 TUE458743 UEA458743 UNW458743 UXS458743 VHO458743 VRK458743 WBG458743 WLC458743 WUY458743 IM524279 SI524279 ACE524279 AMA524279 AVW524279 BFS524279 BPO524279 BZK524279 CJG524279 CTC524279 DCY524279 DMU524279 DWQ524279 EGM524279 EQI524279 FAE524279 FKA524279 FTW524279 GDS524279 GNO524279 GXK524279 HHG524279 HRC524279 IAY524279 IKU524279 IUQ524279 JEM524279 JOI524279 JYE524279 KIA524279 KRW524279 LBS524279 LLO524279 LVK524279 MFG524279 MPC524279 MYY524279 NIU524279 NSQ524279 OCM524279 OMI524279 OWE524279 PGA524279 PPW524279 PZS524279 QJO524279 QTK524279 RDG524279 RNC524279 RWY524279 SGU524279 SQQ524279 TAM524279 TKI524279 TUE524279 UEA524279 UNW524279 UXS524279 VHO524279 VRK524279 WBG524279 WLC524279 WUY524279 IM589815 SI589815 ACE589815 AMA589815 AVW589815 BFS589815 BPO589815 BZK589815 CJG589815 CTC589815 DCY589815 DMU589815 DWQ589815 EGM589815 EQI589815 FAE589815 FKA589815 FTW589815 GDS589815 GNO589815 GXK589815 HHG589815 HRC589815 IAY589815 IKU589815 IUQ589815 JEM589815 JOI589815 JYE589815 KIA589815 KRW589815 LBS589815 LLO589815 LVK589815 MFG589815 MPC589815 MYY589815 NIU589815 NSQ589815 OCM589815 OMI589815 OWE589815 PGA589815 PPW589815 PZS589815 QJO589815 QTK589815 RDG589815 RNC589815 RWY589815 SGU589815 SQQ589815 TAM589815 TKI589815 TUE589815 UEA589815 UNW589815 UXS589815 VHO589815 VRK589815 WBG589815 WLC589815 WUY589815 IM655351 SI655351 ACE655351 AMA655351 AVW655351 BFS655351 BPO655351 BZK655351 CJG655351 CTC655351 DCY655351 DMU655351 DWQ655351 EGM655351 EQI655351 FAE655351 FKA655351 FTW655351 GDS655351 GNO655351 GXK655351 HHG655351 HRC655351 IAY655351 IKU655351 IUQ655351 JEM655351 JOI655351 JYE655351 KIA655351 KRW655351 LBS655351 LLO655351 LVK655351 MFG655351 MPC655351 MYY655351 NIU655351 NSQ655351 OCM655351 OMI655351 OWE655351 PGA655351 PPW655351 PZS655351 QJO655351 QTK655351 RDG655351 RNC655351 RWY655351 SGU655351 SQQ655351 TAM655351 TKI655351 TUE655351 UEA655351 UNW655351 UXS655351 VHO655351 VRK655351 WBG655351 WLC655351 WUY655351 IM720887 SI720887 ACE720887 AMA720887 AVW720887 BFS720887 BPO720887 BZK720887 CJG720887 CTC720887 DCY720887 DMU720887 DWQ720887 EGM720887 EQI720887 FAE720887 FKA720887 FTW720887 GDS720887 GNO720887 GXK720887 HHG720887 HRC720887 IAY720887 IKU720887 IUQ720887 JEM720887 JOI720887 JYE720887 KIA720887 KRW720887 LBS720887 LLO720887 LVK720887 MFG720887 MPC720887 MYY720887 NIU720887 NSQ720887 OCM720887 OMI720887 OWE720887 PGA720887 PPW720887 PZS720887 QJO720887 QTK720887 RDG720887 RNC720887 RWY720887 SGU720887 SQQ720887 TAM720887 TKI720887 TUE720887 UEA720887 UNW720887 UXS720887 VHO720887 VRK720887 WBG720887 WLC720887 WUY720887 IM786423 SI786423 ACE786423 AMA786423 AVW786423 BFS786423 BPO786423 BZK786423 CJG786423 CTC786423 DCY786423 DMU786423 DWQ786423 EGM786423 EQI786423 FAE786423 FKA786423 FTW786423 GDS786423 GNO786423 GXK786423 HHG786423 HRC786423 IAY786423 IKU786423 IUQ786423 JEM786423 JOI786423 JYE786423 KIA786423 KRW786423 LBS786423 LLO786423 LVK786423 MFG786423 MPC786423 MYY786423 NIU786423 NSQ786423 OCM786423 OMI786423 OWE786423 PGA786423 PPW786423 PZS786423 QJO786423 QTK786423 RDG786423 RNC786423 RWY786423 SGU786423 SQQ786423 TAM786423 TKI786423 TUE786423 UEA786423 UNW786423 UXS786423 VHO786423 VRK786423 WBG786423 WLC786423 WUY786423 IM851959 SI851959 ACE851959 AMA851959 AVW851959 BFS851959 BPO851959 BZK851959 CJG851959 CTC851959 DCY851959 DMU851959 DWQ851959 EGM851959 EQI851959 FAE851959 FKA851959 FTW851959 GDS851959 GNO851959 GXK851959 HHG851959 HRC851959 IAY851959 IKU851959 IUQ851959 JEM851959 JOI851959 JYE851959 KIA851959 KRW851959 LBS851959 LLO851959 LVK851959 MFG851959 MPC851959 MYY851959 NIU851959 NSQ851959 OCM851959 OMI851959 OWE851959 PGA851959 PPW851959 PZS851959 QJO851959 QTK851959 RDG851959 RNC851959 RWY851959 SGU851959 SQQ851959 TAM851959 TKI851959 TUE851959 UEA851959 UNW851959 UXS851959 VHO851959 VRK851959 WBG851959 WLC851959 WUY851959 IM917495 SI917495 ACE917495 AMA917495 AVW917495 BFS917495 BPO917495 BZK917495 CJG917495 CTC917495 DCY917495 DMU917495 DWQ917495 EGM917495 EQI917495 FAE917495 FKA917495 FTW917495 GDS917495 GNO917495 GXK917495 HHG917495 HRC917495 IAY917495 IKU917495 IUQ917495 JEM917495 JOI917495 JYE917495 KIA917495 KRW917495 LBS917495 LLO917495 LVK917495 MFG917495 MPC917495 MYY917495 NIU917495 NSQ917495 OCM917495 OMI917495 OWE917495 PGA917495 PPW917495 PZS917495 QJO917495 QTK917495 RDG917495 RNC917495 RWY917495 SGU917495 SQQ917495 TAM917495 TKI917495 TUE917495 UEA917495 UNW917495 UXS917495 VHO917495 VRK917495 WBG917495 WLC917495 WUY917495 IM983031 SI983031 ACE983031 AMA983031 AVW983031 BFS983031 BPO983031 BZK983031 CJG983031 CTC983031 DCY983031 DMU983031 DWQ983031 EGM983031 EQI983031 FAE983031 FKA983031 FTW983031 GDS983031 GNO983031 GXK983031 HHG983031 HRC983031 IAY983031 IKU983031 IUQ983031 JEM983031 JOI983031 JYE983031 KIA983031 KRW983031 LBS983031 LLO983031 LVK983031 MFG983031 MPC983031 MYY983031 NIU983031 NSQ983031 OCM983031 OMI983031 OWE983031 PGA983031 PPW983031 PZS983031 QJO983031 QTK983031 RDG983031 RNC983031 RWY983031 SGU983031 SQQ983031 TAM983031 TKI983031 TUE983031 UEA983031 UNW983031 UXS983031 VHO983031 VRK983031 WBG983031 WLC983031"/>
    <dataValidation allowBlank="1" showInputMessage="1" showErrorMessage="1" promptTitle="Utility Cost of Existing" prompt="Enter the cost per kWh in your area.  This usually ranges from .06 to .14" sqref="WUY983027 IM28 SI28 ACE28 AMA28 AVW28 BFS28 BPO28 BZK28 CJG28 CTC28 DCY28 DMU28 DWQ28 EGM28 EQI28 FAE28 FKA28 FTW28 GDS28 GNO28 GXK28 HHG28 HRC28 IAY28 IKU28 IUQ28 JEM28 JOI28 JYE28 KIA28 KRW28 LBS28 LLO28 LVK28 MFG28 MPC28 MYY28 NIU28 NSQ28 OCM28 OMI28 OWE28 PGA28 PPW28 PZS28 QJO28 QTK28 RDG28 RNC28 RWY28 SGU28 SQQ28 TAM28 TKI28 TUE28 UEA28 UNW28 UXS28 VHO28 VRK28 WBG28 WLC28 WUY28 B28 B131059 B65523 B983027 B917491 B851955 B786419 B720883 B655347 B589811 B524275 B458739 B393203 B327667 B262131 B196595 IM65523 SI65523 ACE65523 AMA65523 AVW65523 BFS65523 BPO65523 BZK65523 CJG65523 CTC65523 DCY65523 DMU65523 DWQ65523 EGM65523 EQI65523 FAE65523 FKA65523 FTW65523 GDS65523 GNO65523 GXK65523 HHG65523 HRC65523 IAY65523 IKU65523 IUQ65523 JEM65523 JOI65523 JYE65523 KIA65523 KRW65523 LBS65523 LLO65523 LVK65523 MFG65523 MPC65523 MYY65523 NIU65523 NSQ65523 OCM65523 OMI65523 OWE65523 PGA65523 PPW65523 PZS65523 QJO65523 QTK65523 RDG65523 RNC65523 RWY65523 SGU65523 SQQ65523 TAM65523 TKI65523 TUE65523 UEA65523 UNW65523 UXS65523 VHO65523 VRK65523 WBG65523 WLC65523 WUY65523 IM131059 SI131059 ACE131059 AMA131059 AVW131059 BFS131059 BPO131059 BZK131059 CJG131059 CTC131059 DCY131059 DMU131059 DWQ131059 EGM131059 EQI131059 FAE131059 FKA131059 FTW131059 GDS131059 GNO131059 GXK131059 HHG131059 HRC131059 IAY131059 IKU131059 IUQ131059 JEM131059 JOI131059 JYE131059 KIA131059 KRW131059 LBS131059 LLO131059 LVK131059 MFG131059 MPC131059 MYY131059 NIU131059 NSQ131059 OCM131059 OMI131059 OWE131059 PGA131059 PPW131059 PZS131059 QJO131059 QTK131059 RDG131059 RNC131059 RWY131059 SGU131059 SQQ131059 TAM131059 TKI131059 TUE131059 UEA131059 UNW131059 UXS131059 VHO131059 VRK131059 WBG131059 WLC131059 WUY131059 IM196595 SI196595 ACE196595 AMA196595 AVW196595 BFS196595 BPO196595 BZK196595 CJG196595 CTC196595 DCY196595 DMU196595 DWQ196595 EGM196595 EQI196595 FAE196595 FKA196595 FTW196595 GDS196595 GNO196595 GXK196595 HHG196595 HRC196595 IAY196595 IKU196595 IUQ196595 JEM196595 JOI196595 JYE196595 KIA196595 KRW196595 LBS196595 LLO196595 LVK196595 MFG196595 MPC196595 MYY196595 NIU196595 NSQ196595 OCM196595 OMI196595 OWE196595 PGA196595 PPW196595 PZS196595 QJO196595 QTK196595 RDG196595 RNC196595 RWY196595 SGU196595 SQQ196595 TAM196595 TKI196595 TUE196595 UEA196595 UNW196595 UXS196595 VHO196595 VRK196595 WBG196595 WLC196595 WUY196595 IM262131 SI262131 ACE262131 AMA262131 AVW262131 BFS262131 BPO262131 BZK262131 CJG262131 CTC262131 DCY262131 DMU262131 DWQ262131 EGM262131 EQI262131 FAE262131 FKA262131 FTW262131 GDS262131 GNO262131 GXK262131 HHG262131 HRC262131 IAY262131 IKU262131 IUQ262131 JEM262131 JOI262131 JYE262131 KIA262131 KRW262131 LBS262131 LLO262131 LVK262131 MFG262131 MPC262131 MYY262131 NIU262131 NSQ262131 OCM262131 OMI262131 OWE262131 PGA262131 PPW262131 PZS262131 QJO262131 QTK262131 RDG262131 RNC262131 RWY262131 SGU262131 SQQ262131 TAM262131 TKI262131 TUE262131 UEA262131 UNW262131 UXS262131 VHO262131 VRK262131 WBG262131 WLC262131 WUY262131 IM327667 SI327667 ACE327667 AMA327667 AVW327667 BFS327667 BPO327667 BZK327667 CJG327667 CTC327667 DCY327667 DMU327667 DWQ327667 EGM327667 EQI327667 FAE327667 FKA327667 FTW327667 GDS327667 GNO327667 GXK327667 HHG327667 HRC327667 IAY327667 IKU327667 IUQ327667 JEM327667 JOI327667 JYE327667 KIA327667 KRW327667 LBS327667 LLO327667 LVK327667 MFG327667 MPC327667 MYY327667 NIU327667 NSQ327667 OCM327667 OMI327667 OWE327667 PGA327667 PPW327667 PZS327667 QJO327667 QTK327667 RDG327667 RNC327667 RWY327667 SGU327667 SQQ327667 TAM327667 TKI327667 TUE327667 UEA327667 UNW327667 UXS327667 VHO327667 VRK327667 WBG327667 WLC327667 WUY327667 IM393203 SI393203 ACE393203 AMA393203 AVW393203 BFS393203 BPO393203 BZK393203 CJG393203 CTC393203 DCY393203 DMU393203 DWQ393203 EGM393203 EQI393203 FAE393203 FKA393203 FTW393203 GDS393203 GNO393203 GXK393203 HHG393203 HRC393203 IAY393203 IKU393203 IUQ393203 JEM393203 JOI393203 JYE393203 KIA393203 KRW393203 LBS393203 LLO393203 LVK393203 MFG393203 MPC393203 MYY393203 NIU393203 NSQ393203 OCM393203 OMI393203 OWE393203 PGA393203 PPW393203 PZS393203 QJO393203 QTK393203 RDG393203 RNC393203 RWY393203 SGU393203 SQQ393203 TAM393203 TKI393203 TUE393203 UEA393203 UNW393203 UXS393203 VHO393203 VRK393203 WBG393203 WLC393203 WUY393203 IM458739 SI458739 ACE458739 AMA458739 AVW458739 BFS458739 BPO458739 BZK458739 CJG458739 CTC458739 DCY458739 DMU458739 DWQ458739 EGM458739 EQI458739 FAE458739 FKA458739 FTW458739 GDS458739 GNO458739 GXK458739 HHG458739 HRC458739 IAY458739 IKU458739 IUQ458739 JEM458739 JOI458739 JYE458739 KIA458739 KRW458739 LBS458739 LLO458739 LVK458739 MFG458739 MPC458739 MYY458739 NIU458739 NSQ458739 OCM458739 OMI458739 OWE458739 PGA458739 PPW458739 PZS458739 QJO458739 QTK458739 RDG458739 RNC458739 RWY458739 SGU458739 SQQ458739 TAM458739 TKI458739 TUE458739 UEA458739 UNW458739 UXS458739 VHO458739 VRK458739 WBG458739 WLC458739 WUY458739 IM524275 SI524275 ACE524275 AMA524275 AVW524275 BFS524275 BPO524275 BZK524275 CJG524275 CTC524275 DCY524275 DMU524275 DWQ524275 EGM524275 EQI524275 FAE524275 FKA524275 FTW524275 GDS524275 GNO524275 GXK524275 HHG524275 HRC524275 IAY524275 IKU524275 IUQ524275 JEM524275 JOI524275 JYE524275 KIA524275 KRW524275 LBS524275 LLO524275 LVK524275 MFG524275 MPC524275 MYY524275 NIU524275 NSQ524275 OCM524275 OMI524275 OWE524275 PGA524275 PPW524275 PZS524275 QJO524275 QTK524275 RDG524275 RNC524275 RWY524275 SGU524275 SQQ524275 TAM524275 TKI524275 TUE524275 UEA524275 UNW524275 UXS524275 VHO524275 VRK524275 WBG524275 WLC524275 WUY524275 IM589811 SI589811 ACE589811 AMA589811 AVW589811 BFS589811 BPO589811 BZK589811 CJG589811 CTC589811 DCY589811 DMU589811 DWQ589811 EGM589811 EQI589811 FAE589811 FKA589811 FTW589811 GDS589811 GNO589811 GXK589811 HHG589811 HRC589811 IAY589811 IKU589811 IUQ589811 JEM589811 JOI589811 JYE589811 KIA589811 KRW589811 LBS589811 LLO589811 LVK589811 MFG589811 MPC589811 MYY589811 NIU589811 NSQ589811 OCM589811 OMI589811 OWE589811 PGA589811 PPW589811 PZS589811 QJO589811 QTK589811 RDG589811 RNC589811 RWY589811 SGU589811 SQQ589811 TAM589811 TKI589811 TUE589811 UEA589811 UNW589811 UXS589811 VHO589811 VRK589811 WBG589811 WLC589811 WUY589811 IM655347 SI655347 ACE655347 AMA655347 AVW655347 BFS655347 BPO655347 BZK655347 CJG655347 CTC655347 DCY655347 DMU655347 DWQ655347 EGM655347 EQI655347 FAE655347 FKA655347 FTW655347 GDS655347 GNO655347 GXK655347 HHG655347 HRC655347 IAY655347 IKU655347 IUQ655347 JEM655347 JOI655347 JYE655347 KIA655347 KRW655347 LBS655347 LLO655347 LVK655347 MFG655347 MPC655347 MYY655347 NIU655347 NSQ655347 OCM655347 OMI655347 OWE655347 PGA655347 PPW655347 PZS655347 QJO655347 QTK655347 RDG655347 RNC655347 RWY655347 SGU655347 SQQ655347 TAM655347 TKI655347 TUE655347 UEA655347 UNW655347 UXS655347 VHO655347 VRK655347 WBG655347 WLC655347 WUY655347 IM720883 SI720883 ACE720883 AMA720883 AVW720883 BFS720883 BPO720883 BZK720883 CJG720883 CTC720883 DCY720883 DMU720883 DWQ720883 EGM720883 EQI720883 FAE720883 FKA720883 FTW720883 GDS720883 GNO720883 GXK720883 HHG720883 HRC720883 IAY720883 IKU720883 IUQ720883 JEM720883 JOI720883 JYE720883 KIA720883 KRW720883 LBS720883 LLO720883 LVK720883 MFG720883 MPC720883 MYY720883 NIU720883 NSQ720883 OCM720883 OMI720883 OWE720883 PGA720883 PPW720883 PZS720883 QJO720883 QTK720883 RDG720883 RNC720883 RWY720883 SGU720883 SQQ720883 TAM720883 TKI720883 TUE720883 UEA720883 UNW720883 UXS720883 VHO720883 VRK720883 WBG720883 WLC720883 WUY720883 IM786419 SI786419 ACE786419 AMA786419 AVW786419 BFS786419 BPO786419 BZK786419 CJG786419 CTC786419 DCY786419 DMU786419 DWQ786419 EGM786419 EQI786419 FAE786419 FKA786419 FTW786419 GDS786419 GNO786419 GXK786419 HHG786419 HRC786419 IAY786419 IKU786419 IUQ786419 JEM786419 JOI786419 JYE786419 KIA786419 KRW786419 LBS786419 LLO786419 LVK786419 MFG786419 MPC786419 MYY786419 NIU786419 NSQ786419 OCM786419 OMI786419 OWE786419 PGA786419 PPW786419 PZS786419 QJO786419 QTK786419 RDG786419 RNC786419 RWY786419 SGU786419 SQQ786419 TAM786419 TKI786419 TUE786419 UEA786419 UNW786419 UXS786419 VHO786419 VRK786419 WBG786419 WLC786419 WUY786419 IM851955 SI851955 ACE851955 AMA851955 AVW851955 BFS851955 BPO851955 BZK851955 CJG851955 CTC851955 DCY851955 DMU851955 DWQ851955 EGM851955 EQI851955 FAE851955 FKA851955 FTW851955 GDS851955 GNO851955 GXK851955 HHG851955 HRC851955 IAY851955 IKU851955 IUQ851955 JEM851955 JOI851955 JYE851955 KIA851955 KRW851955 LBS851955 LLO851955 LVK851955 MFG851955 MPC851955 MYY851955 NIU851955 NSQ851955 OCM851955 OMI851955 OWE851955 PGA851955 PPW851955 PZS851955 QJO851955 QTK851955 RDG851955 RNC851955 RWY851955 SGU851955 SQQ851955 TAM851955 TKI851955 TUE851955 UEA851955 UNW851955 UXS851955 VHO851955 VRK851955 WBG851955 WLC851955 WUY851955 IM917491 SI917491 ACE917491 AMA917491 AVW917491 BFS917491 BPO917491 BZK917491 CJG917491 CTC917491 DCY917491 DMU917491 DWQ917491 EGM917491 EQI917491 FAE917491 FKA917491 FTW917491 GDS917491 GNO917491 GXK917491 HHG917491 HRC917491 IAY917491 IKU917491 IUQ917491 JEM917491 JOI917491 JYE917491 KIA917491 KRW917491 LBS917491 LLO917491 LVK917491 MFG917491 MPC917491 MYY917491 NIU917491 NSQ917491 OCM917491 OMI917491 OWE917491 PGA917491 PPW917491 PZS917491 QJO917491 QTK917491 RDG917491 RNC917491 RWY917491 SGU917491 SQQ917491 TAM917491 TKI917491 TUE917491 UEA917491 UNW917491 UXS917491 VHO917491 VRK917491 WBG917491 WLC917491 WUY917491 IM983027 SI983027 ACE983027 AMA983027 AVW983027 BFS983027 BPO983027 BZK983027 CJG983027 CTC983027 DCY983027 DMU983027 DWQ983027 EGM983027 EQI983027 FAE983027 FKA983027 FTW983027 GDS983027 GNO983027 GXK983027 HHG983027 HRC983027 IAY983027 IKU983027 IUQ983027 JEM983027 JOI983027 JYE983027 KIA983027 KRW983027 LBS983027 LLO983027 LVK983027 MFG983027 MPC983027 MYY983027 NIU983027 NSQ983027 OCM983027 OMI983027 OWE983027 PGA983027 PPW983027 PZS983027 QJO983027 QTK983027 RDG983027 RNC983027 RWY983027 SGU983027 SQQ983027 TAM983027 TKI983027 TUE983027 UEA983027 UNW983027 UXS983027 VHO983027 VRK983027 WBG983027 WLC983027"/>
    <dataValidation allowBlank="1" showInputMessage="1" showErrorMessage="1" promptTitle="kWh Reading of Existing" prompt="Enter the kWh reading.  Minimum time for metering is 30 minutes." sqref="WUY983025 WUY27 WLC27 WBG27 VRK27 VHO27 UXS27 UNW27 UEA27 TUE27 TKI27 TAM27 SQQ27 SGU27 RWY27 RNC27 RDG27 QTK27 QJO27 PZS27 PPW27 PGA27 OWE27 OMI27 OCM27 NSQ27 NIU27 MYY27 MPC27 MFG27 LVK27 LLO27 LBS27 KRW27 KIA27 JYE27 JOI27 JEM27 IUQ27 IKU27 IAY27 HRC27 HHG27 GXK27 GNO27 GDS27 FTW27 FKA27 FAE27 EQI27 EGM27 DWQ27 DMU27 DCY27 CTC27 CJG27 BZK27 BPO27 BFS27 AVW27 AMA27 ACE27 SI27 IM27 B65521 B983025 B917489 B851953 B786417 B720881 B655345 B589809 B524273 B458737 B393201 B327665 B262129 B196593 B131057 IM65521 SI65521 ACE65521 AMA65521 AVW65521 BFS65521 BPO65521 BZK65521 CJG65521 CTC65521 DCY65521 DMU65521 DWQ65521 EGM65521 EQI65521 FAE65521 FKA65521 FTW65521 GDS65521 GNO65521 GXK65521 HHG65521 HRC65521 IAY65521 IKU65521 IUQ65521 JEM65521 JOI65521 JYE65521 KIA65521 KRW65521 LBS65521 LLO65521 LVK65521 MFG65521 MPC65521 MYY65521 NIU65521 NSQ65521 OCM65521 OMI65521 OWE65521 PGA65521 PPW65521 PZS65521 QJO65521 QTK65521 RDG65521 RNC65521 RWY65521 SGU65521 SQQ65521 TAM65521 TKI65521 TUE65521 UEA65521 UNW65521 UXS65521 VHO65521 VRK65521 WBG65521 WLC65521 WUY65521 IM131057 SI131057 ACE131057 AMA131057 AVW131057 BFS131057 BPO131057 BZK131057 CJG131057 CTC131057 DCY131057 DMU131057 DWQ131057 EGM131057 EQI131057 FAE131057 FKA131057 FTW131057 GDS131057 GNO131057 GXK131057 HHG131057 HRC131057 IAY131057 IKU131057 IUQ131057 JEM131057 JOI131057 JYE131057 KIA131057 KRW131057 LBS131057 LLO131057 LVK131057 MFG131057 MPC131057 MYY131057 NIU131057 NSQ131057 OCM131057 OMI131057 OWE131057 PGA131057 PPW131057 PZS131057 QJO131057 QTK131057 RDG131057 RNC131057 RWY131057 SGU131057 SQQ131057 TAM131057 TKI131057 TUE131057 UEA131057 UNW131057 UXS131057 VHO131057 VRK131057 WBG131057 WLC131057 WUY131057 IM196593 SI196593 ACE196593 AMA196593 AVW196593 BFS196593 BPO196593 BZK196593 CJG196593 CTC196593 DCY196593 DMU196593 DWQ196593 EGM196593 EQI196593 FAE196593 FKA196593 FTW196593 GDS196593 GNO196593 GXK196593 HHG196593 HRC196593 IAY196593 IKU196593 IUQ196593 JEM196593 JOI196593 JYE196593 KIA196593 KRW196593 LBS196593 LLO196593 LVK196593 MFG196593 MPC196593 MYY196593 NIU196593 NSQ196593 OCM196593 OMI196593 OWE196593 PGA196593 PPW196593 PZS196593 QJO196593 QTK196593 RDG196593 RNC196593 RWY196593 SGU196593 SQQ196593 TAM196593 TKI196593 TUE196593 UEA196593 UNW196593 UXS196593 VHO196593 VRK196593 WBG196593 WLC196593 WUY196593 IM262129 SI262129 ACE262129 AMA262129 AVW262129 BFS262129 BPO262129 BZK262129 CJG262129 CTC262129 DCY262129 DMU262129 DWQ262129 EGM262129 EQI262129 FAE262129 FKA262129 FTW262129 GDS262129 GNO262129 GXK262129 HHG262129 HRC262129 IAY262129 IKU262129 IUQ262129 JEM262129 JOI262129 JYE262129 KIA262129 KRW262129 LBS262129 LLO262129 LVK262129 MFG262129 MPC262129 MYY262129 NIU262129 NSQ262129 OCM262129 OMI262129 OWE262129 PGA262129 PPW262129 PZS262129 QJO262129 QTK262129 RDG262129 RNC262129 RWY262129 SGU262129 SQQ262129 TAM262129 TKI262129 TUE262129 UEA262129 UNW262129 UXS262129 VHO262129 VRK262129 WBG262129 WLC262129 WUY262129 IM327665 SI327665 ACE327665 AMA327665 AVW327665 BFS327665 BPO327665 BZK327665 CJG327665 CTC327665 DCY327665 DMU327665 DWQ327665 EGM327665 EQI327665 FAE327665 FKA327665 FTW327665 GDS327665 GNO327665 GXK327665 HHG327665 HRC327665 IAY327665 IKU327665 IUQ327665 JEM327665 JOI327665 JYE327665 KIA327665 KRW327665 LBS327665 LLO327665 LVK327665 MFG327665 MPC327665 MYY327665 NIU327665 NSQ327665 OCM327665 OMI327665 OWE327665 PGA327665 PPW327665 PZS327665 QJO327665 QTK327665 RDG327665 RNC327665 RWY327665 SGU327665 SQQ327665 TAM327665 TKI327665 TUE327665 UEA327665 UNW327665 UXS327665 VHO327665 VRK327665 WBG327665 WLC327665 WUY327665 IM393201 SI393201 ACE393201 AMA393201 AVW393201 BFS393201 BPO393201 BZK393201 CJG393201 CTC393201 DCY393201 DMU393201 DWQ393201 EGM393201 EQI393201 FAE393201 FKA393201 FTW393201 GDS393201 GNO393201 GXK393201 HHG393201 HRC393201 IAY393201 IKU393201 IUQ393201 JEM393201 JOI393201 JYE393201 KIA393201 KRW393201 LBS393201 LLO393201 LVK393201 MFG393201 MPC393201 MYY393201 NIU393201 NSQ393201 OCM393201 OMI393201 OWE393201 PGA393201 PPW393201 PZS393201 QJO393201 QTK393201 RDG393201 RNC393201 RWY393201 SGU393201 SQQ393201 TAM393201 TKI393201 TUE393201 UEA393201 UNW393201 UXS393201 VHO393201 VRK393201 WBG393201 WLC393201 WUY393201 IM458737 SI458737 ACE458737 AMA458737 AVW458737 BFS458737 BPO458737 BZK458737 CJG458737 CTC458737 DCY458737 DMU458737 DWQ458737 EGM458737 EQI458737 FAE458737 FKA458737 FTW458737 GDS458737 GNO458737 GXK458737 HHG458737 HRC458737 IAY458737 IKU458737 IUQ458737 JEM458737 JOI458737 JYE458737 KIA458737 KRW458737 LBS458737 LLO458737 LVK458737 MFG458737 MPC458737 MYY458737 NIU458737 NSQ458737 OCM458737 OMI458737 OWE458737 PGA458737 PPW458737 PZS458737 QJO458737 QTK458737 RDG458737 RNC458737 RWY458737 SGU458737 SQQ458737 TAM458737 TKI458737 TUE458737 UEA458737 UNW458737 UXS458737 VHO458737 VRK458737 WBG458737 WLC458737 WUY458737 IM524273 SI524273 ACE524273 AMA524273 AVW524273 BFS524273 BPO524273 BZK524273 CJG524273 CTC524273 DCY524273 DMU524273 DWQ524273 EGM524273 EQI524273 FAE524273 FKA524273 FTW524273 GDS524273 GNO524273 GXK524273 HHG524273 HRC524273 IAY524273 IKU524273 IUQ524273 JEM524273 JOI524273 JYE524273 KIA524273 KRW524273 LBS524273 LLO524273 LVK524273 MFG524273 MPC524273 MYY524273 NIU524273 NSQ524273 OCM524273 OMI524273 OWE524273 PGA524273 PPW524273 PZS524273 QJO524273 QTK524273 RDG524273 RNC524273 RWY524273 SGU524273 SQQ524273 TAM524273 TKI524273 TUE524273 UEA524273 UNW524273 UXS524273 VHO524273 VRK524273 WBG524273 WLC524273 WUY524273 IM589809 SI589809 ACE589809 AMA589809 AVW589809 BFS589809 BPO589809 BZK589809 CJG589809 CTC589809 DCY589809 DMU589809 DWQ589809 EGM589809 EQI589809 FAE589809 FKA589809 FTW589809 GDS589809 GNO589809 GXK589809 HHG589809 HRC589809 IAY589809 IKU589809 IUQ589809 JEM589809 JOI589809 JYE589809 KIA589809 KRW589809 LBS589809 LLO589809 LVK589809 MFG589809 MPC589809 MYY589809 NIU589809 NSQ589809 OCM589809 OMI589809 OWE589809 PGA589809 PPW589809 PZS589809 QJO589809 QTK589809 RDG589809 RNC589809 RWY589809 SGU589809 SQQ589809 TAM589809 TKI589809 TUE589809 UEA589809 UNW589809 UXS589809 VHO589809 VRK589809 WBG589809 WLC589809 WUY589809 IM655345 SI655345 ACE655345 AMA655345 AVW655345 BFS655345 BPO655345 BZK655345 CJG655345 CTC655345 DCY655345 DMU655345 DWQ655345 EGM655345 EQI655345 FAE655345 FKA655345 FTW655345 GDS655345 GNO655345 GXK655345 HHG655345 HRC655345 IAY655345 IKU655345 IUQ655345 JEM655345 JOI655345 JYE655345 KIA655345 KRW655345 LBS655345 LLO655345 LVK655345 MFG655345 MPC655345 MYY655345 NIU655345 NSQ655345 OCM655345 OMI655345 OWE655345 PGA655345 PPW655345 PZS655345 QJO655345 QTK655345 RDG655345 RNC655345 RWY655345 SGU655345 SQQ655345 TAM655345 TKI655345 TUE655345 UEA655345 UNW655345 UXS655345 VHO655345 VRK655345 WBG655345 WLC655345 WUY655345 IM720881 SI720881 ACE720881 AMA720881 AVW720881 BFS720881 BPO720881 BZK720881 CJG720881 CTC720881 DCY720881 DMU720881 DWQ720881 EGM720881 EQI720881 FAE720881 FKA720881 FTW720881 GDS720881 GNO720881 GXK720881 HHG720881 HRC720881 IAY720881 IKU720881 IUQ720881 JEM720881 JOI720881 JYE720881 KIA720881 KRW720881 LBS720881 LLO720881 LVK720881 MFG720881 MPC720881 MYY720881 NIU720881 NSQ720881 OCM720881 OMI720881 OWE720881 PGA720881 PPW720881 PZS720881 QJO720881 QTK720881 RDG720881 RNC720881 RWY720881 SGU720881 SQQ720881 TAM720881 TKI720881 TUE720881 UEA720881 UNW720881 UXS720881 VHO720881 VRK720881 WBG720881 WLC720881 WUY720881 IM786417 SI786417 ACE786417 AMA786417 AVW786417 BFS786417 BPO786417 BZK786417 CJG786417 CTC786417 DCY786417 DMU786417 DWQ786417 EGM786417 EQI786417 FAE786417 FKA786417 FTW786417 GDS786417 GNO786417 GXK786417 HHG786417 HRC786417 IAY786417 IKU786417 IUQ786417 JEM786417 JOI786417 JYE786417 KIA786417 KRW786417 LBS786417 LLO786417 LVK786417 MFG786417 MPC786417 MYY786417 NIU786417 NSQ786417 OCM786417 OMI786417 OWE786417 PGA786417 PPW786417 PZS786417 QJO786417 QTK786417 RDG786417 RNC786417 RWY786417 SGU786417 SQQ786417 TAM786417 TKI786417 TUE786417 UEA786417 UNW786417 UXS786417 VHO786417 VRK786417 WBG786417 WLC786417 WUY786417 IM851953 SI851953 ACE851953 AMA851953 AVW851953 BFS851953 BPO851953 BZK851953 CJG851953 CTC851953 DCY851953 DMU851953 DWQ851953 EGM851953 EQI851953 FAE851953 FKA851953 FTW851953 GDS851953 GNO851953 GXK851953 HHG851953 HRC851953 IAY851953 IKU851953 IUQ851953 JEM851953 JOI851953 JYE851953 KIA851953 KRW851953 LBS851953 LLO851953 LVK851953 MFG851953 MPC851953 MYY851953 NIU851953 NSQ851953 OCM851953 OMI851953 OWE851953 PGA851953 PPW851953 PZS851953 QJO851953 QTK851953 RDG851953 RNC851953 RWY851953 SGU851953 SQQ851953 TAM851953 TKI851953 TUE851953 UEA851953 UNW851953 UXS851953 VHO851953 VRK851953 WBG851953 WLC851953 WUY851953 IM917489 SI917489 ACE917489 AMA917489 AVW917489 BFS917489 BPO917489 BZK917489 CJG917489 CTC917489 DCY917489 DMU917489 DWQ917489 EGM917489 EQI917489 FAE917489 FKA917489 FTW917489 GDS917489 GNO917489 GXK917489 HHG917489 HRC917489 IAY917489 IKU917489 IUQ917489 JEM917489 JOI917489 JYE917489 KIA917489 KRW917489 LBS917489 LLO917489 LVK917489 MFG917489 MPC917489 MYY917489 NIU917489 NSQ917489 OCM917489 OMI917489 OWE917489 PGA917489 PPW917489 PZS917489 QJO917489 QTK917489 RDG917489 RNC917489 RWY917489 SGU917489 SQQ917489 TAM917489 TKI917489 TUE917489 UEA917489 UNW917489 UXS917489 VHO917489 VRK917489 WBG917489 WLC917489 WUY917489 IM983025 SI983025 ACE983025 AMA983025 AVW983025 BFS983025 BPO983025 BZK983025 CJG983025 CTC983025 DCY983025 DMU983025 DWQ983025 EGM983025 EQI983025 FAE983025 FKA983025 FTW983025 GDS983025 GNO983025 GXK983025 HHG983025 HRC983025 IAY983025 IKU983025 IUQ983025 JEM983025 JOI983025 JYE983025 KIA983025 KRW983025 LBS983025 LLO983025 LVK983025 MFG983025 MPC983025 MYY983025 NIU983025 NSQ983025 OCM983025 OMI983025 OWE983025 PGA983025 PPW983025 PZS983025 QJO983025 QTK983025 RDG983025 RNC983025 RWY983025 SGU983025 SQQ983025 TAM983025 TKI983025 TUE983025 UEA983025 UNW983025 UXS983025 VHO983025 VRK983025 WBG983025 WLC983025"/>
    <dataValidation allowBlank="1" showInputMessage="1" showErrorMessage="1" promptTitle="Time Metered of Existing" prompt="Enter time as minutes.  Example (one hour and three minutes = 63).  Minimum time for metering 30 min._x000a_" sqref="WUY983023 IM26 SI26 ACE26 AMA26 AVW26 BFS26 BPO26 BZK26 CJG26 CTC26 DCY26 DMU26 DWQ26 EGM26 EQI26 FAE26 FKA26 FTW26 GDS26 GNO26 GXK26 HHG26 HRC26 IAY26 IKU26 IUQ26 JEM26 JOI26 JYE26 KIA26 KRW26 LBS26 LLO26 LVK26 MFG26 MPC26 MYY26 NIU26 NSQ26 OCM26 OMI26 OWE26 PGA26 PPW26 PZS26 QJO26 QTK26 RDG26 RNC26 RWY26 SGU26 SQQ26 TAM26 TKI26 TUE26 UEA26 UNW26 UXS26 VHO26 VRK26 WBG26 WLC26 WUY26 B131055 B65519 B983023 B917487 B851951 B786415 B720879 B655343 B589807 B524271 B458735 B393199 B327663 B262127 B196591 IM65519 SI65519 ACE65519 AMA65519 AVW65519 BFS65519 BPO65519 BZK65519 CJG65519 CTC65519 DCY65519 DMU65519 DWQ65519 EGM65519 EQI65519 FAE65519 FKA65519 FTW65519 GDS65519 GNO65519 GXK65519 HHG65519 HRC65519 IAY65519 IKU65519 IUQ65519 JEM65519 JOI65519 JYE65519 KIA65519 KRW65519 LBS65519 LLO65519 LVK65519 MFG65519 MPC65519 MYY65519 NIU65519 NSQ65519 OCM65519 OMI65519 OWE65519 PGA65519 PPW65519 PZS65519 QJO65519 QTK65519 RDG65519 RNC65519 RWY65519 SGU65519 SQQ65519 TAM65519 TKI65519 TUE65519 UEA65519 UNW65519 UXS65519 VHO65519 VRK65519 WBG65519 WLC65519 WUY65519 IM131055 SI131055 ACE131055 AMA131055 AVW131055 BFS131055 BPO131055 BZK131055 CJG131055 CTC131055 DCY131055 DMU131055 DWQ131055 EGM131055 EQI131055 FAE131055 FKA131055 FTW131055 GDS131055 GNO131055 GXK131055 HHG131055 HRC131055 IAY131055 IKU131055 IUQ131055 JEM131055 JOI131055 JYE131055 KIA131055 KRW131055 LBS131055 LLO131055 LVK131055 MFG131055 MPC131055 MYY131055 NIU131055 NSQ131055 OCM131055 OMI131055 OWE131055 PGA131055 PPW131055 PZS131055 QJO131055 QTK131055 RDG131055 RNC131055 RWY131055 SGU131055 SQQ131055 TAM131055 TKI131055 TUE131055 UEA131055 UNW131055 UXS131055 VHO131055 VRK131055 WBG131055 WLC131055 WUY131055 IM196591 SI196591 ACE196591 AMA196591 AVW196591 BFS196591 BPO196591 BZK196591 CJG196591 CTC196591 DCY196591 DMU196591 DWQ196591 EGM196591 EQI196591 FAE196591 FKA196591 FTW196591 GDS196591 GNO196591 GXK196591 HHG196591 HRC196591 IAY196591 IKU196591 IUQ196591 JEM196591 JOI196591 JYE196591 KIA196591 KRW196591 LBS196591 LLO196591 LVK196591 MFG196591 MPC196591 MYY196591 NIU196591 NSQ196591 OCM196591 OMI196591 OWE196591 PGA196591 PPW196591 PZS196591 QJO196591 QTK196591 RDG196591 RNC196591 RWY196591 SGU196591 SQQ196591 TAM196591 TKI196591 TUE196591 UEA196591 UNW196591 UXS196591 VHO196591 VRK196591 WBG196591 WLC196591 WUY196591 IM262127 SI262127 ACE262127 AMA262127 AVW262127 BFS262127 BPO262127 BZK262127 CJG262127 CTC262127 DCY262127 DMU262127 DWQ262127 EGM262127 EQI262127 FAE262127 FKA262127 FTW262127 GDS262127 GNO262127 GXK262127 HHG262127 HRC262127 IAY262127 IKU262127 IUQ262127 JEM262127 JOI262127 JYE262127 KIA262127 KRW262127 LBS262127 LLO262127 LVK262127 MFG262127 MPC262127 MYY262127 NIU262127 NSQ262127 OCM262127 OMI262127 OWE262127 PGA262127 PPW262127 PZS262127 QJO262127 QTK262127 RDG262127 RNC262127 RWY262127 SGU262127 SQQ262127 TAM262127 TKI262127 TUE262127 UEA262127 UNW262127 UXS262127 VHO262127 VRK262127 WBG262127 WLC262127 WUY262127 IM327663 SI327663 ACE327663 AMA327663 AVW327663 BFS327663 BPO327663 BZK327663 CJG327663 CTC327663 DCY327663 DMU327663 DWQ327663 EGM327663 EQI327663 FAE327663 FKA327663 FTW327663 GDS327663 GNO327663 GXK327663 HHG327663 HRC327663 IAY327663 IKU327663 IUQ327663 JEM327663 JOI327663 JYE327663 KIA327663 KRW327663 LBS327663 LLO327663 LVK327663 MFG327663 MPC327663 MYY327663 NIU327663 NSQ327663 OCM327663 OMI327663 OWE327663 PGA327663 PPW327663 PZS327663 QJO327663 QTK327663 RDG327663 RNC327663 RWY327663 SGU327663 SQQ327663 TAM327663 TKI327663 TUE327663 UEA327663 UNW327663 UXS327663 VHO327663 VRK327663 WBG327663 WLC327663 WUY327663 IM393199 SI393199 ACE393199 AMA393199 AVW393199 BFS393199 BPO393199 BZK393199 CJG393199 CTC393199 DCY393199 DMU393199 DWQ393199 EGM393199 EQI393199 FAE393199 FKA393199 FTW393199 GDS393199 GNO393199 GXK393199 HHG393199 HRC393199 IAY393199 IKU393199 IUQ393199 JEM393199 JOI393199 JYE393199 KIA393199 KRW393199 LBS393199 LLO393199 LVK393199 MFG393199 MPC393199 MYY393199 NIU393199 NSQ393199 OCM393199 OMI393199 OWE393199 PGA393199 PPW393199 PZS393199 QJO393199 QTK393199 RDG393199 RNC393199 RWY393199 SGU393199 SQQ393199 TAM393199 TKI393199 TUE393199 UEA393199 UNW393199 UXS393199 VHO393199 VRK393199 WBG393199 WLC393199 WUY393199 IM458735 SI458735 ACE458735 AMA458735 AVW458735 BFS458735 BPO458735 BZK458735 CJG458735 CTC458735 DCY458735 DMU458735 DWQ458735 EGM458735 EQI458735 FAE458735 FKA458735 FTW458735 GDS458735 GNO458735 GXK458735 HHG458735 HRC458735 IAY458735 IKU458735 IUQ458735 JEM458735 JOI458735 JYE458735 KIA458735 KRW458735 LBS458735 LLO458735 LVK458735 MFG458735 MPC458735 MYY458735 NIU458735 NSQ458735 OCM458735 OMI458735 OWE458735 PGA458735 PPW458735 PZS458735 QJO458735 QTK458735 RDG458735 RNC458735 RWY458735 SGU458735 SQQ458735 TAM458735 TKI458735 TUE458735 UEA458735 UNW458735 UXS458735 VHO458735 VRK458735 WBG458735 WLC458735 WUY458735 IM524271 SI524271 ACE524271 AMA524271 AVW524271 BFS524271 BPO524271 BZK524271 CJG524271 CTC524271 DCY524271 DMU524271 DWQ524271 EGM524271 EQI524271 FAE524271 FKA524271 FTW524271 GDS524271 GNO524271 GXK524271 HHG524271 HRC524271 IAY524271 IKU524271 IUQ524271 JEM524271 JOI524271 JYE524271 KIA524271 KRW524271 LBS524271 LLO524271 LVK524271 MFG524271 MPC524271 MYY524271 NIU524271 NSQ524271 OCM524271 OMI524271 OWE524271 PGA524271 PPW524271 PZS524271 QJO524271 QTK524271 RDG524271 RNC524271 RWY524271 SGU524271 SQQ524271 TAM524271 TKI524271 TUE524271 UEA524271 UNW524271 UXS524271 VHO524271 VRK524271 WBG524271 WLC524271 WUY524271 IM589807 SI589807 ACE589807 AMA589807 AVW589807 BFS589807 BPO589807 BZK589807 CJG589807 CTC589807 DCY589807 DMU589807 DWQ589807 EGM589807 EQI589807 FAE589807 FKA589807 FTW589807 GDS589807 GNO589807 GXK589807 HHG589807 HRC589807 IAY589807 IKU589807 IUQ589807 JEM589807 JOI589807 JYE589807 KIA589807 KRW589807 LBS589807 LLO589807 LVK589807 MFG589807 MPC589807 MYY589807 NIU589807 NSQ589807 OCM589807 OMI589807 OWE589807 PGA589807 PPW589807 PZS589807 QJO589807 QTK589807 RDG589807 RNC589807 RWY589807 SGU589807 SQQ589807 TAM589807 TKI589807 TUE589807 UEA589807 UNW589807 UXS589807 VHO589807 VRK589807 WBG589807 WLC589807 WUY589807 IM655343 SI655343 ACE655343 AMA655343 AVW655343 BFS655343 BPO655343 BZK655343 CJG655343 CTC655343 DCY655343 DMU655343 DWQ655343 EGM655343 EQI655343 FAE655343 FKA655343 FTW655343 GDS655343 GNO655343 GXK655343 HHG655343 HRC655343 IAY655343 IKU655343 IUQ655343 JEM655343 JOI655343 JYE655343 KIA655343 KRW655343 LBS655343 LLO655343 LVK655343 MFG655343 MPC655343 MYY655343 NIU655343 NSQ655343 OCM655343 OMI655343 OWE655343 PGA655343 PPW655343 PZS655343 QJO655343 QTK655343 RDG655343 RNC655343 RWY655343 SGU655343 SQQ655343 TAM655343 TKI655343 TUE655343 UEA655343 UNW655343 UXS655343 VHO655343 VRK655343 WBG655343 WLC655343 WUY655343 IM720879 SI720879 ACE720879 AMA720879 AVW720879 BFS720879 BPO720879 BZK720879 CJG720879 CTC720879 DCY720879 DMU720879 DWQ720879 EGM720879 EQI720879 FAE720879 FKA720879 FTW720879 GDS720879 GNO720879 GXK720879 HHG720879 HRC720879 IAY720879 IKU720879 IUQ720879 JEM720879 JOI720879 JYE720879 KIA720879 KRW720879 LBS720879 LLO720879 LVK720879 MFG720879 MPC720879 MYY720879 NIU720879 NSQ720879 OCM720879 OMI720879 OWE720879 PGA720879 PPW720879 PZS720879 QJO720879 QTK720879 RDG720879 RNC720879 RWY720879 SGU720879 SQQ720879 TAM720879 TKI720879 TUE720879 UEA720879 UNW720879 UXS720879 VHO720879 VRK720879 WBG720879 WLC720879 WUY720879 IM786415 SI786415 ACE786415 AMA786415 AVW786415 BFS786415 BPO786415 BZK786415 CJG786415 CTC786415 DCY786415 DMU786415 DWQ786415 EGM786415 EQI786415 FAE786415 FKA786415 FTW786415 GDS786415 GNO786415 GXK786415 HHG786415 HRC786415 IAY786415 IKU786415 IUQ786415 JEM786415 JOI786415 JYE786415 KIA786415 KRW786415 LBS786415 LLO786415 LVK786415 MFG786415 MPC786415 MYY786415 NIU786415 NSQ786415 OCM786415 OMI786415 OWE786415 PGA786415 PPW786415 PZS786415 QJO786415 QTK786415 RDG786415 RNC786415 RWY786415 SGU786415 SQQ786415 TAM786415 TKI786415 TUE786415 UEA786415 UNW786415 UXS786415 VHO786415 VRK786415 WBG786415 WLC786415 WUY786415 IM851951 SI851951 ACE851951 AMA851951 AVW851951 BFS851951 BPO851951 BZK851951 CJG851951 CTC851951 DCY851951 DMU851951 DWQ851951 EGM851951 EQI851951 FAE851951 FKA851951 FTW851951 GDS851951 GNO851951 GXK851951 HHG851951 HRC851951 IAY851951 IKU851951 IUQ851951 JEM851951 JOI851951 JYE851951 KIA851951 KRW851951 LBS851951 LLO851951 LVK851951 MFG851951 MPC851951 MYY851951 NIU851951 NSQ851951 OCM851951 OMI851951 OWE851951 PGA851951 PPW851951 PZS851951 QJO851951 QTK851951 RDG851951 RNC851951 RWY851951 SGU851951 SQQ851951 TAM851951 TKI851951 TUE851951 UEA851951 UNW851951 UXS851951 VHO851951 VRK851951 WBG851951 WLC851951 WUY851951 IM917487 SI917487 ACE917487 AMA917487 AVW917487 BFS917487 BPO917487 BZK917487 CJG917487 CTC917487 DCY917487 DMU917487 DWQ917487 EGM917487 EQI917487 FAE917487 FKA917487 FTW917487 GDS917487 GNO917487 GXK917487 HHG917487 HRC917487 IAY917487 IKU917487 IUQ917487 JEM917487 JOI917487 JYE917487 KIA917487 KRW917487 LBS917487 LLO917487 LVK917487 MFG917487 MPC917487 MYY917487 NIU917487 NSQ917487 OCM917487 OMI917487 OWE917487 PGA917487 PPW917487 PZS917487 QJO917487 QTK917487 RDG917487 RNC917487 RWY917487 SGU917487 SQQ917487 TAM917487 TKI917487 TUE917487 UEA917487 UNW917487 UXS917487 VHO917487 VRK917487 WBG917487 WLC917487 WUY917487 IM983023 SI983023 ACE983023 AMA983023 AVW983023 BFS983023 BPO983023 BZK983023 CJG983023 CTC983023 DCY983023 DMU983023 DWQ983023 EGM983023 EQI983023 FAE983023 FKA983023 FTW983023 GDS983023 GNO983023 GXK983023 HHG983023 HRC983023 IAY983023 IKU983023 IUQ983023 JEM983023 JOI983023 JYE983023 KIA983023 KRW983023 LBS983023 LLO983023 LVK983023 MFG983023 MPC983023 MYY983023 NIU983023 NSQ983023 OCM983023 OMI983023 OWE983023 PGA983023 PPW983023 PZS983023 QJO983023 QTK983023 RDG983023 RNC983023 RWY983023 SGU983023 SQQ983023 TAM983023 TKI983023 TUE983023 UEA983023 UNW983023 UXS983023 VHO983023 VRK983023 WBG983023 WLC983023"/>
    <dataValidation allowBlank="1" showInputMessage="1" showErrorMessage="1" prompt="Enter Client's Case Number." sqref="WUY983048:WVB983048 IM3:IP3 SI3:SL3 ACE3:ACH3 AMA3:AMD3 AVW3:AVZ3 BFS3:BFV3 BPO3:BPR3 BZK3:BZN3 CJG3:CJJ3 CTC3:CTF3 DCY3:DDB3 DMU3:DMX3 DWQ3:DWT3 EGM3:EGP3 EQI3:EQL3 FAE3:FAH3 FKA3:FKD3 FTW3:FTZ3 GDS3:GDV3 GNO3:GNR3 GXK3:GXN3 HHG3:HHJ3 HRC3:HRF3 IAY3:IBB3 IKU3:IKX3 IUQ3:IUT3 JEM3:JEP3 JOI3:JOL3 JYE3:JYH3 KIA3:KID3 KRW3:KRZ3 LBS3:LBV3 LLO3:LLR3 LVK3:LVN3 MFG3:MFJ3 MPC3:MPF3 MYY3:MZB3 NIU3:NIX3 NSQ3:NST3 OCM3:OCP3 OMI3:OML3 OWE3:OWH3 PGA3:PGD3 PPW3:PPZ3 PZS3:PZV3 QJO3:QJR3 QTK3:QTN3 RDG3:RDJ3 RNC3:RNF3 RWY3:RXB3 SGU3:SGX3 SQQ3:SQT3 TAM3:TAP3 TKI3:TKL3 TUE3:TUH3 UEA3:UED3 UNW3:UNZ3 UXS3:UXV3 VHO3:VHR3 VRK3:VRN3 WBG3:WBJ3 WLC3:WLF3 WUY3:WVB3 C3:F3 B65544:F65544 B983048:F983048 B917512:F917512 B851976:F851976 B786440:F786440 B720904:F720904 B655368:F655368 B589832:F589832 B524296:F524296 B458760:F458760 B393224:F393224 B327688:F327688 B262152:F262152 B196616:F196616 B131080:F131080 IM65544:IP65544 SI65544:SL65544 ACE65544:ACH65544 AMA65544:AMD65544 AVW65544:AVZ65544 BFS65544:BFV65544 BPO65544:BPR65544 BZK65544:BZN65544 CJG65544:CJJ65544 CTC65544:CTF65544 DCY65544:DDB65544 DMU65544:DMX65544 DWQ65544:DWT65544 EGM65544:EGP65544 EQI65544:EQL65544 FAE65544:FAH65544 FKA65544:FKD65544 FTW65544:FTZ65544 GDS65544:GDV65544 GNO65544:GNR65544 GXK65544:GXN65544 HHG65544:HHJ65544 HRC65544:HRF65544 IAY65544:IBB65544 IKU65544:IKX65544 IUQ65544:IUT65544 JEM65544:JEP65544 JOI65544:JOL65544 JYE65544:JYH65544 KIA65544:KID65544 KRW65544:KRZ65544 LBS65544:LBV65544 LLO65544:LLR65544 LVK65544:LVN65544 MFG65544:MFJ65544 MPC65544:MPF65544 MYY65544:MZB65544 NIU65544:NIX65544 NSQ65544:NST65544 OCM65544:OCP65544 OMI65544:OML65544 OWE65544:OWH65544 PGA65544:PGD65544 PPW65544:PPZ65544 PZS65544:PZV65544 QJO65544:QJR65544 QTK65544:QTN65544 RDG65544:RDJ65544 RNC65544:RNF65544 RWY65544:RXB65544 SGU65544:SGX65544 SQQ65544:SQT65544 TAM65544:TAP65544 TKI65544:TKL65544 TUE65544:TUH65544 UEA65544:UED65544 UNW65544:UNZ65544 UXS65544:UXV65544 VHO65544:VHR65544 VRK65544:VRN65544 WBG65544:WBJ65544 WLC65544:WLF65544 WUY65544:WVB65544 IM131080:IP131080 SI131080:SL131080 ACE131080:ACH131080 AMA131080:AMD131080 AVW131080:AVZ131080 BFS131080:BFV131080 BPO131080:BPR131080 BZK131080:BZN131080 CJG131080:CJJ131080 CTC131080:CTF131080 DCY131080:DDB131080 DMU131080:DMX131080 DWQ131080:DWT131080 EGM131080:EGP131080 EQI131080:EQL131080 FAE131080:FAH131080 FKA131080:FKD131080 FTW131080:FTZ131080 GDS131080:GDV131080 GNO131080:GNR131080 GXK131080:GXN131080 HHG131080:HHJ131080 HRC131080:HRF131080 IAY131080:IBB131080 IKU131080:IKX131080 IUQ131080:IUT131080 JEM131080:JEP131080 JOI131080:JOL131080 JYE131080:JYH131080 KIA131080:KID131080 KRW131080:KRZ131080 LBS131080:LBV131080 LLO131080:LLR131080 LVK131080:LVN131080 MFG131080:MFJ131080 MPC131080:MPF131080 MYY131080:MZB131080 NIU131080:NIX131080 NSQ131080:NST131080 OCM131080:OCP131080 OMI131080:OML131080 OWE131080:OWH131080 PGA131080:PGD131080 PPW131080:PPZ131080 PZS131080:PZV131080 QJO131080:QJR131080 QTK131080:QTN131080 RDG131080:RDJ131080 RNC131080:RNF131080 RWY131080:RXB131080 SGU131080:SGX131080 SQQ131080:SQT131080 TAM131080:TAP131080 TKI131080:TKL131080 TUE131080:TUH131080 UEA131080:UED131080 UNW131080:UNZ131080 UXS131080:UXV131080 VHO131080:VHR131080 VRK131080:VRN131080 WBG131080:WBJ131080 WLC131080:WLF131080 WUY131080:WVB131080 IM196616:IP196616 SI196616:SL196616 ACE196616:ACH196616 AMA196616:AMD196616 AVW196616:AVZ196616 BFS196616:BFV196616 BPO196616:BPR196616 BZK196616:BZN196616 CJG196616:CJJ196616 CTC196616:CTF196616 DCY196616:DDB196616 DMU196616:DMX196616 DWQ196616:DWT196616 EGM196616:EGP196616 EQI196616:EQL196616 FAE196616:FAH196616 FKA196616:FKD196616 FTW196616:FTZ196616 GDS196616:GDV196616 GNO196616:GNR196616 GXK196616:GXN196616 HHG196616:HHJ196616 HRC196616:HRF196616 IAY196616:IBB196616 IKU196616:IKX196616 IUQ196616:IUT196616 JEM196616:JEP196616 JOI196616:JOL196616 JYE196616:JYH196616 KIA196616:KID196616 KRW196616:KRZ196616 LBS196616:LBV196616 LLO196616:LLR196616 LVK196616:LVN196616 MFG196616:MFJ196616 MPC196616:MPF196616 MYY196616:MZB196616 NIU196616:NIX196616 NSQ196616:NST196616 OCM196616:OCP196616 OMI196616:OML196616 OWE196616:OWH196616 PGA196616:PGD196616 PPW196616:PPZ196616 PZS196616:PZV196616 QJO196616:QJR196616 QTK196616:QTN196616 RDG196616:RDJ196616 RNC196616:RNF196616 RWY196616:RXB196616 SGU196616:SGX196616 SQQ196616:SQT196616 TAM196616:TAP196616 TKI196616:TKL196616 TUE196616:TUH196616 UEA196616:UED196616 UNW196616:UNZ196616 UXS196616:UXV196616 VHO196616:VHR196616 VRK196616:VRN196616 WBG196616:WBJ196616 WLC196616:WLF196616 WUY196616:WVB196616 IM262152:IP262152 SI262152:SL262152 ACE262152:ACH262152 AMA262152:AMD262152 AVW262152:AVZ262152 BFS262152:BFV262152 BPO262152:BPR262152 BZK262152:BZN262152 CJG262152:CJJ262152 CTC262152:CTF262152 DCY262152:DDB262152 DMU262152:DMX262152 DWQ262152:DWT262152 EGM262152:EGP262152 EQI262152:EQL262152 FAE262152:FAH262152 FKA262152:FKD262152 FTW262152:FTZ262152 GDS262152:GDV262152 GNO262152:GNR262152 GXK262152:GXN262152 HHG262152:HHJ262152 HRC262152:HRF262152 IAY262152:IBB262152 IKU262152:IKX262152 IUQ262152:IUT262152 JEM262152:JEP262152 JOI262152:JOL262152 JYE262152:JYH262152 KIA262152:KID262152 KRW262152:KRZ262152 LBS262152:LBV262152 LLO262152:LLR262152 LVK262152:LVN262152 MFG262152:MFJ262152 MPC262152:MPF262152 MYY262152:MZB262152 NIU262152:NIX262152 NSQ262152:NST262152 OCM262152:OCP262152 OMI262152:OML262152 OWE262152:OWH262152 PGA262152:PGD262152 PPW262152:PPZ262152 PZS262152:PZV262152 QJO262152:QJR262152 QTK262152:QTN262152 RDG262152:RDJ262152 RNC262152:RNF262152 RWY262152:RXB262152 SGU262152:SGX262152 SQQ262152:SQT262152 TAM262152:TAP262152 TKI262152:TKL262152 TUE262152:TUH262152 UEA262152:UED262152 UNW262152:UNZ262152 UXS262152:UXV262152 VHO262152:VHR262152 VRK262152:VRN262152 WBG262152:WBJ262152 WLC262152:WLF262152 WUY262152:WVB262152 IM327688:IP327688 SI327688:SL327688 ACE327688:ACH327688 AMA327688:AMD327688 AVW327688:AVZ327688 BFS327688:BFV327688 BPO327688:BPR327688 BZK327688:BZN327688 CJG327688:CJJ327688 CTC327688:CTF327688 DCY327688:DDB327688 DMU327688:DMX327688 DWQ327688:DWT327688 EGM327688:EGP327688 EQI327688:EQL327688 FAE327688:FAH327688 FKA327688:FKD327688 FTW327688:FTZ327688 GDS327688:GDV327688 GNO327688:GNR327688 GXK327688:GXN327688 HHG327688:HHJ327688 HRC327688:HRF327688 IAY327688:IBB327688 IKU327688:IKX327688 IUQ327688:IUT327688 JEM327688:JEP327688 JOI327688:JOL327688 JYE327688:JYH327688 KIA327688:KID327688 KRW327688:KRZ327688 LBS327688:LBV327688 LLO327688:LLR327688 LVK327688:LVN327688 MFG327688:MFJ327688 MPC327688:MPF327688 MYY327688:MZB327688 NIU327688:NIX327688 NSQ327688:NST327688 OCM327688:OCP327688 OMI327688:OML327688 OWE327688:OWH327688 PGA327688:PGD327688 PPW327688:PPZ327688 PZS327688:PZV327688 QJO327688:QJR327688 QTK327688:QTN327688 RDG327688:RDJ327688 RNC327688:RNF327688 RWY327688:RXB327688 SGU327688:SGX327688 SQQ327688:SQT327688 TAM327688:TAP327688 TKI327688:TKL327688 TUE327688:TUH327688 UEA327688:UED327688 UNW327688:UNZ327688 UXS327688:UXV327688 VHO327688:VHR327688 VRK327688:VRN327688 WBG327688:WBJ327688 WLC327688:WLF327688 WUY327688:WVB327688 IM393224:IP393224 SI393224:SL393224 ACE393224:ACH393224 AMA393224:AMD393224 AVW393224:AVZ393224 BFS393224:BFV393224 BPO393224:BPR393224 BZK393224:BZN393224 CJG393224:CJJ393224 CTC393224:CTF393224 DCY393224:DDB393224 DMU393224:DMX393224 DWQ393224:DWT393224 EGM393224:EGP393224 EQI393224:EQL393224 FAE393224:FAH393224 FKA393224:FKD393224 FTW393224:FTZ393224 GDS393224:GDV393224 GNO393224:GNR393224 GXK393224:GXN393224 HHG393224:HHJ393224 HRC393224:HRF393224 IAY393224:IBB393224 IKU393224:IKX393224 IUQ393224:IUT393224 JEM393224:JEP393224 JOI393224:JOL393224 JYE393224:JYH393224 KIA393224:KID393224 KRW393224:KRZ393224 LBS393224:LBV393224 LLO393224:LLR393224 LVK393224:LVN393224 MFG393224:MFJ393224 MPC393224:MPF393224 MYY393224:MZB393224 NIU393224:NIX393224 NSQ393224:NST393224 OCM393224:OCP393224 OMI393224:OML393224 OWE393224:OWH393224 PGA393224:PGD393224 PPW393224:PPZ393224 PZS393224:PZV393224 QJO393224:QJR393224 QTK393224:QTN393224 RDG393224:RDJ393224 RNC393224:RNF393224 RWY393224:RXB393224 SGU393224:SGX393224 SQQ393224:SQT393224 TAM393224:TAP393224 TKI393224:TKL393224 TUE393224:TUH393224 UEA393224:UED393224 UNW393224:UNZ393224 UXS393224:UXV393224 VHO393224:VHR393224 VRK393224:VRN393224 WBG393224:WBJ393224 WLC393224:WLF393224 WUY393224:WVB393224 IM458760:IP458760 SI458760:SL458760 ACE458760:ACH458760 AMA458760:AMD458760 AVW458760:AVZ458760 BFS458760:BFV458760 BPO458760:BPR458760 BZK458760:BZN458760 CJG458760:CJJ458760 CTC458760:CTF458760 DCY458760:DDB458760 DMU458760:DMX458760 DWQ458760:DWT458760 EGM458760:EGP458760 EQI458760:EQL458760 FAE458760:FAH458760 FKA458760:FKD458760 FTW458760:FTZ458760 GDS458760:GDV458760 GNO458760:GNR458760 GXK458760:GXN458760 HHG458760:HHJ458760 HRC458760:HRF458760 IAY458760:IBB458760 IKU458760:IKX458760 IUQ458760:IUT458760 JEM458760:JEP458760 JOI458760:JOL458760 JYE458760:JYH458760 KIA458760:KID458760 KRW458760:KRZ458760 LBS458760:LBV458760 LLO458760:LLR458760 LVK458760:LVN458760 MFG458760:MFJ458760 MPC458760:MPF458760 MYY458760:MZB458760 NIU458760:NIX458760 NSQ458760:NST458760 OCM458760:OCP458760 OMI458760:OML458760 OWE458760:OWH458760 PGA458760:PGD458760 PPW458760:PPZ458760 PZS458760:PZV458760 QJO458760:QJR458760 QTK458760:QTN458760 RDG458760:RDJ458760 RNC458760:RNF458760 RWY458760:RXB458760 SGU458760:SGX458760 SQQ458760:SQT458760 TAM458760:TAP458760 TKI458760:TKL458760 TUE458760:TUH458760 UEA458760:UED458760 UNW458760:UNZ458760 UXS458760:UXV458760 VHO458760:VHR458760 VRK458760:VRN458760 WBG458760:WBJ458760 WLC458760:WLF458760 WUY458760:WVB458760 IM524296:IP524296 SI524296:SL524296 ACE524296:ACH524296 AMA524296:AMD524296 AVW524296:AVZ524296 BFS524296:BFV524296 BPO524296:BPR524296 BZK524296:BZN524296 CJG524296:CJJ524296 CTC524296:CTF524296 DCY524296:DDB524296 DMU524296:DMX524296 DWQ524296:DWT524296 EGM524296:EGP524296 EQI524296:EQL524296 FAE524296:FAH524296 FKA524296:FKD524296 FTW524296:FTZ524296 GDS524296:GDV524296 GNO524296:GNR524296 GXK524296:GXN524296 HHG524296:HHJ524296 HRC524296:HRF524296 IAY524296:IBB524296 IKU524296:IKX524296 IUQ524296:IUT524296 JEM524296:JEP524296 JOI524296:JOL524296 JYE524296:JYH524296 KIA524296:KID524296 KRW524296:KRZ524296 LBS524296:LBV524296 LLO524296:LLR524296 LVK524296:LVN524296 MFG524296:MFJ524296 MPC524296:MPF524296 MYY524296:MZB524296 NIU524296:NIX524296 NSQ524296:NST524296 OCM524296:OCP524296 OMI524296:OML524296 OWE524296:OWH524296 PGA524296:PGD524296 PPW524296:PPZ524296 PZS524296:PZV524296 QJO524296:QJR524296 QTK524296:QTN524296 RDG524296:RDJ524296 RNC524296:RNF524296 RWY524296:RXB524296 SGU524296:SGX524296 SQQ524296:SQT524296 TAM524296:TAP524296 TKI524296:TKL524296 TUE524296:TUH524296 UEA524296:UED524296 UNW524296:UNZ524296 UXS524296:UXV524296 VHO524296:VHR524296 VRK524296:VRN524296 WBG524296:WBJ524296 WLC524296:WLF524296 WUY524296:WVB524296 IM589832:IP589832 SI589832:SL589832 ACE589832:ACH589832 AMA589832:AMD589832 AVW589832:AVZ589832 BFS589832:BFV589832 BPO589832:BPR589832 BZK589832:BZN589832 CJG589832:CJJ589832 CTC589832:CTF589832 DCY589832:DDB589832 DMU589832:DMX589832 DWQ589832:DWT589832 EGM589832:EGP589832 EQI589832:EQL589832 FAE589832:FAH589832 FKA589832:FKD589832 FTW589832:FTZ589832 GDS589832:GDV589832 GNO589832:GNR589832 GXK589832:GXN589832 HHG589832:HHJ589832 HRC589832:HRF589832 IAY589832:IBB589832 IKU589832:IKX589832 IUQ589832:IUT589832 JEM589832:JEP589832 JOI589832:JOL589832 JYE589832:JYH589832 KIA589832:KID589832 KRW589832:KRZ589832 LBS589832:LBV589832 LLO589832:LLR589832 LVK589832:LVN589832 MFG589832:MFJ589832 MPC589832:MPF589832 MYY589832:MZB589832 NIU589832:NIX589832 NSQ589832:NST589832 OCM589832:OCP589832 OMI589832:OML589832 OWE589832:OWH589832 PGA589832:PGD589832 PPW589832:PPZ589832 PZS589832:PZV589832 QJO589832:QJR589832 QTK589832:QTN589832 RDG589832:RDJ589832 RNC589832:RNF589832 RWY589832:RXB589832 SGU589832:SGX589832 SQQ589832:SQT589832 TAM589832:TAP589832 TKI589832:TKL589832 TUE589832:TUH589832 UEA589832:UED589832 UNW589832:UNZ589832 UXS589832:UXV589832 VHO589832:VHR589832 VRK589832:VRN589832 WBG589832:WBJ589832 WLC589832:WLF589832 WUY589832:WVB589832 IM655368:IP655368 SI655368:SL655368 ACE655368:ACH655368 AMA655368:AMD655368 AVW655368:AVZ655368 BFS655368:BFV655368 BPO655368:BPR655368 BZK655368:BZN655368 CJG655368:CJJ655368 CTC655368:CTF655368 DCY655368:DDB655368 DMU655368:DMX655368 DWQ655368:DWT655368 EGM655368:EGP655368 EQI655368:EQL655368 FAE655368:FAH655368 FKA655368:FKD655368 FTW655368:FTZ655368 GDS655368:GDV655368 GNO655368:GNR655368 GXK655368:GXN655368 HHG655368:HHJ655368 HRC655368:HRF655368 IAY655368:IBB655368 IKU655368:IKX655368 IUQ655368:IUT655368 JEM655368:JEP655368 JOI655368:JOL655368 JYE655368:JYH655368 KIA655368:KID655368 KRW655368:KRZ655368 LBS655368:LBV655368 LLO655368:LLR655368 LVK655368:LVN655368 MFG655368:MFJ655368 MPC655368:MPF655368 MYY655368:MZB655368 NIU655368:NIX655368 NSQ655368:NST655368 OCM655368:OCP655368 OMI655368:OML655368 OWE655368:OWH655368 PGA655368:PGD655368 PPW655368:PPZ655368 PZS655368:PZV655368 QJO655368:QJR655368 QTK655368:QTN655368 RDG655368:RDJ655368 RNC655368:RNF655368 RWY655368:RXB655368 SGU655368:SGX655368 SQQ655368:SQT655368 TAM655368:TAP655368 TKI655368:TKL655368 TUE655368:TUH655368 UEA655368:UED655368 UNW655368:UNZ655368 UXS655368:UXV655368 VHO655368:VHR655368 VRK655368:VRN655368 WBG655368:WBJ655368 WLC655368:WLF655368 WUY655368:WVB655368 IM720904:IP720904 SI720904:SL720904 ACE720904:ACH720904 AMA720904:AMD720904 AVW720904:AVZ720904 BFS720904:BFV720904 BPO720904:BPR720904 BZK720904:BZN720904 CJG720904:CJJ720904 CTC720904:CTF720904 DCY720904:DDB720904 DMU720904:DMX720904 DWQ720904:DWT720904 EGM720904:EGP720904 EQI720904:EQL720904 FAE720904:FAH720904 FKA720904:FKD720904 FTW720904:FTZ720904 GDS720904:GDV720904 GNO720904:GNR720904 GXK720904:GXN720904 HHG720904:HHJ720904 HRC720904:HRF720904 IAY720904:IBB720904 IKU720904:IKX720904 IUQ720904:IUT720904 JEM720904:JEP720904 JOI720904:JOL720904 JYE720904:JYH720904 KIA720904:KID720904 KRW720904:KRZ720904 LBS720904:LBV720904 LLO720904:LLR720904 LVK720904:LVN720904 MFG720904:MFJ720904 MPC720904:MPF720904 MYY720904:MZB720904 NIU720904:NIX720904 NSQ720904:NST720904 OCM720904:OCP720904 OMI720904:OML720904 OWE720904:OWH720904 PGA720904:PGD720904 PPW720904:PPZ720904 PZS720904:PZV720904 QJO720904:QJR720904 QTK720904:QTN720904 RDG720904:RDJ720904 RNC720904:RNF720904 RWY720904:RXB720904 SGU720904:SGX720904 SQQ720904:SQT720904 TAM720904:TAP720904 TKI720904:TKL720904 TUE720904:TUH720904 UEA720904:UED720904 UNW720904:UNZ720904 UXS720904:UXV720904 VHO720904:VHR720904 VRK720904:VRN720904 WBG720904:WBJ720904 WLC720904:WLF720904 WUY720904:WVB720904 IM786440:IP786440 SI786440:SL786440 ACE786440:ACH786440 AMA786440:AMD786440 AVW786440:AVZ786440 BFS786440:BFV786440 BPO786440:BPR786440 BZK786440:BZN786440 CJG786440:CJJ786440 CTC786440:CTF786440 DCY786440:DDB786440 DMU786440:DMX786440 DWQ786440:DWT786440 EGM786440:EGP786440 EQI786440:EQL786440 FAE786440:FAH786440 FKA786440:FKD786440 FTW786440:FTZ786440 GDS786440:GDV786440 GNO786440:GNR786440 GXK786440:GXN786440 HHG786440:HHJ786440 HRC786440:HRF786440 IAY786440:IBB786440 IKU786440:IKX786440 IUQ786440:IUT786440 JEM786440:JEP786440 JOI786440:JOL786440 JYE786440:JYH786440 KIA786440:KID786440 KRW786440:KRZ786440 LBS786440:LBV786440 LLO786440:LLR786440 LVK786440:LVN786440 MFG786440:MFJ786440 MPC786440:MPF786440 MYY786440:MZB786440 NIU786440:NIX786440 NSQ786440:NST786440 OCM786440:OCP786440 OMI786440:OML786440 OWE786440:OWH786440 PGA786440:PGD786440 PPW786440:PPZ786440 PZS786440:PZV786440 QJO786440:QJR786440 QTK786440:QTN786440 RDG786440:RDJ786440 RNC786440:RNF786440 RWY786440:RXB786440 SGU786440:SGX786440 SQQ786440:SQT786440 TAM786440:TAP786440 TKI786440:TKL786440 TUE786440:TUH786440 UEA786440:UED786440 UNW786440:UNZ786440 UXS786440:UXV786440 VHO786440:VHR786440 VRK786440:VRN786440 WBG786440:WBJ786440 WLC786440:WLF786440 WUY786440:WVB786440 IM851976:IP851976 SI851976:SL851976 ACE851976:ACH851976 AMA851976:AMD851976 AVW851976:AVZ851976 BFS851976:BFV851976 BPO851976:BPR851976 BZK851976:BZN851976 CJG851976:CJJ851976 CTC851976:CTF851976 DCY851976:DDB851976 DMU851976:DMX851976 DWQ851976:DWT851976 EGM851976:EGP851976 EQI851976:EQL851976 FAE851976:FAH851976 FKA851976:FKD851976 FTW851976:FTZ851976 GDS851976:GDV851976 GNO851976:GNR851976 GXK851976:GXN851976 HHG851976:HHJ851976 HRC851976:HRF851976 IAY851976:IBB851976 IKU851976:IKX851976 IUQ851976:IUT851976 JEM851976:JEP851976 JOI851976:JOL851976 JYE851976:JYH851976 KIA851976:KID851976 KRW851976:KRZ851976 LBS851976:LBV851976 LLO851976:LLR851976 LVK851976:LVN851976 MFG851976:MFJ851976 MPC851976:MPF851976 MYY851976:MZB851976 NIU851976:NIX851976 NSQ851976:NST851976 OCM851976:OCP851976 OMI851976:OML851976 OWE851976:OWH851976 PGA851976:PGD851976 PPW851976:PPZ851976 PZS851976:PZV851976 QJO851976:QJR851976 QTK851976:QTN851976 RDG851976:RDJ851976 RNC851976:RNF851976 RWY851976:RXB851976 SGU851976:SGX851976 SQQ851976:SQT851976 TAM851976:TAP851976 TKI851976:TKL851976 TUE851976:TUH851976 UEA851976:UED851976 UNW851976:UNZ851976 UXS851976:UXV851976 VHO851976:VHR851976 VRK851976:VRN851976 WBG851976:WBJ851976 WLC851976:WLF851976 WUY851976:WVB851976 IM917512:IP917512 SI917512:SL917512 ACE917512:ACH917512 AMA917512:AMD917512 AVW917512:AVZ917512 BFS917512:BFV917512 BPO917512:BPR917512 BZK917512:BZN917512 CJG917512:CJJ917512 CTC917512:CTF917512 DCY917512:DDB917512 DMU917512:DMX917512 DWQ917512:DWT917512 EGM917512:EGP917512 EQI917512:EQL917512 FAE917512:FAH917512 FKA917512:FKD917512 FTW917512:FTZ917512 GDS917512:GDV917512 GNO917512:GNR917512 GXK917512:GXN917512 HHG917512:HHJ917512 HRC917512:HRF917512 IAY917512:IBB917512 IKU917512:IKX917512 IUQ917512:IUT917512 JEM917512:JEP917512 JOI917512:JOL917512 JYE917512:JYH917512 KIA917512:KID917512 KRW917512:KRZ917512 LBS917512:LBV917512 LLO917512:LLR917512 LVK917512:LVN917512 MFG917512:MFJ917512 MPC917512:MPF917512 MYY917512:MZB917512 NIU917512:NIX917512 NSQ917512:NST917512 OCM917512:OCP917512 OMI917512:OML917512 OWE917512:OWH917512 PGA917512:PGD917512 PPW917512:PPZ917512 PZS917512:PZV917512 QJO917512:QJR917512 QTK917512:QTN917512 RDG917512:RDJ917512 RNC917512:RNF917512 RWY917512:RXB917512 SGU917512:SGX917512 SQQ917512:SQT917512 TAM917512:TAP917512 TKI917512:TKL917512 TUE917512:TUH917512 UEA917512:UED917512 UNW917512:UNZ917512 UXS917512:UXV917512 VHO917512:VHR917512 VRK917512:VRN917512 WBG917512:WBJ917512 WLC917512:WLF917512 WUY917512:WVB917512 IM983048:IP983048 SI983048:SL983048 ACE983048:ACH983048 AMA983048:AMD983048 AVW983048:AVZ983048 BFS983048:BFV983048 BPO983048:BPR983048 BZK983048:BZN983048 CJG983048:CJJ983048 CTC983048:CTF983048 DCY983048:DDB983048 DMU983048:DMX983048 DWQ983048:DWT983048 EGM983048:EGP983048 EQI983048:EQL983048 FAE983048:FAH983048 FKA983048:FKD983048 FTW983048:FTZ983048 GDS983048:GDV983048 GNO983048:GNR983048 GXK983048:GXN983048 HHG983048:HHJ983048 HRC983048:HRF983048 IAY983048:IBB983048 IKU983048:IKX983048 IUQ983048:IUT983048 JEM983048:JEP983048 JOI983048:JOL983048 JYE983048:JYH983048 KIA983048:KID983048 KRW983048:KRZ983048 LBS983048:LBV983048 LLO983048:LLR983048 LVK983048:LVN983048 MFG983048:MFJ983048 MPC983048:MPF983048 MYY983048:MZB983048 NIU983048:NIX983048 NSQ983048:NST983048 OCM983048:OCP983048 OMI983048:OML983048 OWE983048:OWH983048 PGA983048:PGD983048 PPW983048:PPZ983048 PZS983048:PZV983048 QJO983048:QJR983048 QTK983048:QTN983048 RDG983048:RDJ983048 RNC983048:RNF983048 RWY983048:RXB983048 SGU983048:SGX983048 SQQ983048:SQT983048 TAM983048:TAP983048 TKI983048:TKL983048 TUE983048:TUH983048 UEA983048:UED983048 UNW983048:UNZ983048 UXS983048:UXV983048 VHO983048:VHR983048 VRK983048:VRN983048 WBG983048:WBJ983048 WLC983048:WLF983048"/>
    <dataValidation allowBlank="1" showInputMessage="1" showErrorMessage="1" prompt="Enter Client's Name" sqref="WUY983044:WVB983044 H2:H3 IM2:IP2 SI2:SL2 ACE2:ACH2 AMA2:AMD2 AVW2:AVZ2 BFS2:BFV2 BPO2:BPR2 BZK2:BZN2 CJG2:CJJ2 CTC2:CTF2 DCY2:DDB2 DMU2:DMX2 DWQ2:DWT2 EGM2:EGP2 EQI2:EQL2 FAE2:FAH2 FKA2:FKD2 FTW2:FTZ2 GDS2:GDV2 GNO2:GNR2 GXK2:GXN2 HHG2:HHJ2 HRC2:HRF2 IAY2:IBB2 IKU2:IKX2 IUQ2:IUT2 JEM2:JEP2 JOI2:JOL2 JYE2:JYH2 KIA2:KID2 KRW2:KRZ2 LBS2:LBV2 LLO2:LLR2 LVK2:LVN2 MFG2:MFJ2 MPC2:MPF2 MYY2:MZB2 NIU2:NIX2 NSQ2:NST2 OCM2:OCP2 OMI2:OML2 OWE2:OWH2 PGA2:PGD2 PPW2:PPZ2 PZS2:PZV2 QJO2:QJR2 QTK2:QTN2 RDG2:RDJ2 RNC2:RNF2 RWY2:RXB2 SGU2:SGX2 SQQ2:SQT2 TAM2:TAP2 TKI2:TKL2 TUE2:TUH2 UEA2:UED2 UNW2:UNZ2 UXS2:UXV2 VHO2:VHR2 VRK2:VRN2 WBG2:WBJ2 WLC2:WLF2 WUY2:WVB2 B2:F2 B3 B983044:F983044 B917508:F917508 B851972:F851972 B786436:F786436 B720900:F720900 B655364:F655364 B589828:F589828 B524292:F524292 B458756:F458756 B393220:F393220 B327684:F327684 B262148:F262148 B196612:F196612 B131076:F131076 B65540:F65540 IM65540:IP65540 SI65540:SL65540 ACE65540:ACH65540 AMA65540:AMD65540 AVW65540:AVZ65540 BFS65540:BFV65540 BPO65540:BPR65540 BZK65540:BZN65540 CJG65540:CJJ65540 CTC65540:CTF65540 DCY65540:DDB65540 DMU65540:DMX65540 DWQ65540:DWT65540 EGM65540:EGP65540 EQI65540:EQL65540 FAE65540:FAH65540 FKA65540:FKD65540 FTW65540:FTZ65540 GDS65540:GDV65540 GNO65540:GNR65540 GXK65540:GXN65540 HHG65540:HHJ65540 HRC65540:HRF65540 IAY65540:IBB65540 IKU65540:IKX65540 IUQ65540:IUT65540 JEM65540:JEP65540 JOI65540:JOL65540 JYE65540:JYH65540 KIA65540:KID65540 KRW65540:KRZ65540 LBS65540:LBV65540 LLO65540:LLR65540 LVK65540:LVN65540 MFG65540:MFJ65540 MPC65540:MPF65540 MYY65540:MZB65540 NIU65540:NIX65540 NSQ65540:NST65540 OCM65540:OCP65540 OMI65540:OML65540 OWE65540:OWH65540 PGA65540:PGD65540 PPW65540:PPZ65540 PZS65540:PZV65540 QJO65540:QJR65540 QTK65540:QTN65540 RDG65540:RDJ65540 RNC65540:RNF65540 RWY65540:RXB65540 SGU65540:SGX65540 SQQ65540:SQT65540 TAM65540:TAP65540 TKI65540:TKL65540 TUE65540:TUH65540 UEA65540:UED65540 UNW65540:UNZ65540 UXS65540:UXV65540 VHO65540:VHR65540 VRK65540:VRN65540 WBG65540:WBJ65540 WLC65540:WLF65540 WUY65540:WVB65540 IM131076:IP131076 SI131076:SL131076 ACE131076:ACH131076 AMA131076:AMD131076 AVW131076:AVZ131076 BFS131076:BFV131076 BPO131076:BPR131076 BZK131076:BZN131076 CJG131076:CJJ131076 CTC131076:CTF131076 DCY131076:DDB131076 DMU131076:DMX131076 DWQ131076:DWT131076 EGM131076:EGP131076 EQI131076:EQL131076 FAE131076:FAH131076 FKA131076:FKD131076 FTW131076:FTZ131076 GDS131076:GDV131076 GNO131076:GNR131076 GXK131076:GXN131076 HHG131076:HHJ131076 HRC131076:HRF131076 IAY131076:IBB131076 IKU131076:IKX131076 IUQ131076:IUT131076 JEM131076:JEP131076 JOI131076:JOL131076 JYE131076:JYH131076 KIA131076:KID131076 KRW131076:KRZ131076 LBS131076:LBV131076 LLO131076:LLR131076 LVK131076:LVN131076 MFG131076:MFJ131076 MPC131076:MPF131076 MYY131076:MZB131076 NIU131076:NIX131076 NSQ131076:NST131076 OCM131076:OCP131076 OMI131076:OML131076 OWE131076:OWH131076 PGA131076:PGD131076 PPW131076:PPZ131076 PZS131076:PZV131076 QJO131076:QJR131076 QTK131076:QTN131076 RDG131076:RDJ131076 RNC131076:RNF131076 RWY131076:RXB131076 SGU131076:SGX131076 SQQ131076:SQT131076 TAM131076:TAP131076 TKI131076:TKL131076 TUE131076:TUH131076 UEA131076:UED131076 UNW131076:UNZ131076 UXS131076:UXV131076 VHO131076:VHR131076 VRK131076:VRN131076 WBG131076:WBJ131076 WLC131076:WLF131076 WUY131076:WVB131076 IM196612:IP196612 SI196612:SL196612 ACE196612:ACH196612 AMA196612:AMD196612 AVW196612:AVZ196612 BFS196612:BFV196612 BPO196612:BPR196612 BZK196612:BZN196612 CJG196612:CJJ196612 CTC196612:CTF196612 DCY196612:DDB196612 DMU196612:DMX196612 DWQ196612:DWT196612 EGM196612:EGP196612 EQI196612:EQL196612 FAE196612:FAH196612 FKA196612:FKD196612 FTW196612:FTZ196612 GDS196612:GDV196612 GNO196612:GNR196612 GXK196612:GXN196612 HHG196612:HHJ196612 HRC196612:HRF196612 IAY196612:IBB196612 IKU196612:IKX196612 IUQ196612:IUT196612 JEM196612:JEP196612 JOI196612:JOL196612 JYE196612:JYH196612 KIA196612:KID196612 KRW196612:KRZ196612 LBS196612:LBV196612 LLO196612:LLR196612 LVK196612:LVN196612 MFG196612:MFJ196612 MPC196612:MPF196612 MYY196612:MZB196612 NIU196612:NIX196612 NSQ196612:NST196612 OCM196612:OCP196612 OMI196612:OML196612 OWE196612:OWH196612 PGA196612:PGD196612 PPW196612:PPZ196612 PZS196612:PZV196612 QJO196612:QJR196612 QTK196612:QTN196612 RDG196612:RDJ196612 RNC196612:RNF196612 RWY196612:RXB196612 SGU196612:SGX196612 SQQ196612:SQT196612 TAM196612:TAP196612 TKI196612:TKL196612 TUE196612:TUH196612 UEA196612:UED196612 UNW196612:UNZ196612 UXS196612:UXV196612 VHO196612:VHR196612 VRK196612:VRN196612 WBG196612:WBJ196612 WLC196612:WLF196612 WUY196612:WVB196612 IM262148:IP262148 SI262148:SL262148 ACE262148:ACH262148 AMA262148:AMD262148 AVW262148:AVZ262148 BFS262148:BFV262148 BPO262148:BPR262148 BZK262148:BZN262148 CJG262148:CJJ262148 CTC262148:CTF262148 DCY262148:DDB262148 DMU262148:DMX262148 DWQ262148:DWT262148 EGM262148:EGP262148 EQI262148:EQL262148 FAE262148:FAH262148 FKA262148:FKD262148 FTW262148:FTZ262148 GDS262148:GDV262148 GNO262148:GNR262148 GXK262148:GXN262148 HHG262148:HHJ262148 HRC262148:HRF262148 IAY262148:IBB262148 IKU262148:IKX262148 IUQ262148:IUT262148 JEM262148:JEP262148 JOI262148:JOL262148 JYE262148:JYH262148 KIA262148:KID262148 KRW262148:KRZ262148 LBS262148:LBV262148 LLO262148:LLR262148 LVK262148:LVN262148 MFG262148:MFJ262148 MPC262148:MPF262148 MYY262148:MZB262148 NIU262148:NIX262148 NSQ262148:NST262148 OCM262148:OCP262148 OMI262148:OML262148 OWE262148:OWH262148 PGA262148:PGD262148 PPW262148:PPZ262148 PZS262148:PZV262148 QJO262148:QJR262148 QTK262148:QTN262148 RDG262148:RDJ262148 RNC262148:RNF262148 RWY262148:RXB262148 SGU262148:SGX262148 SQQ262148:SQT262148 TAM262148:TAP262148 TKI262148:TKL262148 TUE262148:TUH262148 UEA262148:UED262148 UNW262148:UNZ262148 UXS262148:UXV262148 VHO262148:VHR262148 VRK262148:VRN262148 WBG262148:WBJ262148 WLC262148:WLF262148 WUY262148:WVB262148 IM327684:IP327684 SI327684:SL327684 ACE327684:ACH327684 AMA327684:AMD327684 AVW327684:AVZ327684 BFS327684:BFV327684 BPO327684:BPR327684 BZK327684:BZN327684 CJG327684:CJJ327684 CTC327684:CTF327684 DCY327684:DDB327684 DMU327684:DMX327684 DWQ327684:DWT327684 EGM327684:EGP327684 EQI327684:EQL327684 FAE327684:FAH327684 FKA327684:FKD327684 FTW327684:FTZ327684 GDS327684:GDV327684 GNO327684:GNR327684 GXK327684:GXN327684 HHG327684:HHJ327684 HRC327684:HRF327684 IAY327684:IBB327684 IKU327684:IKX327684 IUQ327684:IUT327684 JEM327684:JEP327684 JOI327684:JOL327684 JYE327684:JYH327684 KIA327684:KID327684 KRW327684:KRZ327684 LBS327684:LBV327684 LLO327684:LLR327684 LVK327684:LVN327684 MFG327684:MFJ327684 MPC327684:MPF327684 MYY327684:MZB327684 NIU327684:NIX327684 NSQ327684:NST327684 OCM327684:OCP327684 OMI327684:OML327684 OWE327684:OWH327684 PGA327684:PGD327684 PPW327684:PPZ327684 PZS327684:PZV327684 QJO327684:QJR327684 QTK327684:QTN327684 RDG327684:RDJ327684 RNC327684:RNF327684 RWY327684:RXB327684 SGU327684:SGX327684 SQQ327684:SQT327684 TAM327684:TAP327684 TKI327684:TKL327684 TUE327684:TUH327684 UEA327684:UED327684 UNW327684:UNZ327684 UXS327684:UXV327684 VHO327684:VHR327684 VRK327684:VRN327684 WBG327684:WBJ327684 WLC327684:WLF327684 WUY327684:WVB327684 IM393220:IP393220 SI393220:SL393220 ACE393220:ACH393220 AMA393220:AMD393220 AVW393220:AVZ393220 BFS393220:BFV393220 BPO393220:BPR393220 BZK393220:BZN393220 CJG393220:CJJ393220 CTC393220:CTF393220 DCY393220:DDB393220 DMU393220:DMX393220 DWQ393220:DWT393220 EGM393220:EGP393220 EQI393220:EQL393220 FAE393220:FAH393220 FKA393220:FKD393220 FTW393220:FTZ393220 GDS393220:GDV393220 GNO393220:GNR393220 GXK393220:GXN393220 HHG393220:HHJ393220 HRC393220:HRF393220 IAY393220:IBB393220 IKU393220:IKX393220 IUQ393220:IUT393220 JEM393220:JEP393220 JOI393220:JOL393220 JYE393220:JYH393220 KIA393220:KID393220 KRW393220:KRZ393220 LBS393220:LBV393220 LLO393220:LLR393220 LVK393220:LVN393220 MFG393220:MFJ393220 MPC393220:MPF393220 MYY393220:MZB393220 NIU393220:NIX393220 NSQ393220:NST393220 OCM393220:OCP393220 OMI393220:OML393220 OWE393220:OWH393220 PGA393220:PGD393220 PPW393220:PPZ393220 PZS393220:PZV393220 QJO393220:QJR393220 QTK393220:QTN393220 RDG393220:RDJ393220 RNC393220:RNF393220 RWY393220:RXB393220 SGU393220:SGX393220 SQQ393220:SQT393220 TAM393220:TAP393220 TKI393220:TKL393220 TUE393220:TUH393220 UEA393220:UED393220 UNW393220:UNZ393220 UXS393220:UXV393220 VHO393220:VHR393220 VRK393220:VRN393220 WBG393220:WBJ393220 WLC393220:WLF393220 WUY393220:WVB393220 IM458756:IP458756 SI458756:SL458756 ACE458756:ACH458756 AMA458756:AMD458756 AVW458756:AVZ458756 BFS458756:BFV458756 BPO458756:BPR458756 BZK458756:BZN458756 CJG458756:CJJ458756 CTC458756:CTF458756 DCY458756:DDB458756 DMU458756:DMX458756 DWQ458756:DWT458756 EGM458756:EGP458756 EQI458756:EQL458756 FAE458756:FAH458756 FKA458756:FKD458756 FTW458756:FTZ458756 GDS458756:GDV458756 GNO458756:GNR458756 GXK458756:GXN458756 HHG458756:HHJ458756 HRC458756:HRF458756 IAY458756:IBB458756 IKU458756:IKX458756 IUQ458756:IUT458756 JEM458756:JEP458756 JOI458756:JOL458756 JYE458756:JYH458756 KIA458756:KID458756 KRW458756:KRZ458756 LBS458756:LBV458756 LLO458756:LLR458756 LVK458756:LVN458756 MFG458756:MFJ458756 MPC458756:MPF458756 MYY458756:MZB458756 NIU458756:NIX458756 NSQ458756:NST458756 OCM458756:OCP458756 OMI458756:OML458756 OWE458756:OWH458756 PGA458756:PGD458756 PPW458756:PPZ458756 PZS458756:PZV458756 QJO458756:QJR458756 QTK458756:QTN458756 RDG458756:RDJ458756 RNC458756:RNF458756 RWY458756:RXB458756 SGU458756:SGX458756 SQQ458756:SQT458756 TAM458756:TAP458756 TKI458756:TKL458756 TUE458756:TUH458756 UEA458756:UED458756 UNW458756:UNZ458756 UXS458756:UXV458756 VHO458756:VHR458756 VRK458756:VRN458756 WBG458756:WBJ458756 WLC458756:WLF458756 WUY458756:WVB458756 IM524292:IP524292 SI524292:SL524292 ACE524292:ACH524292 AMA524292:AMD524292 AVW524292:AVZ524292 BFS524292:BFV524292 BPO524292:BPR524292 BZK524292:BZN524292 CJG524292:CJJ524292 CTC524292:CTF524292 DCY524292:DDB524292 DMU524292:DMX524292 DWQ524292:DWT524292 EGM524292:EGP524292 EQI524292:EQL524292 FAE524292:FAH524292 FKA524292:FKD524292 FTW524292:FTZ524292 GDS524292:GDV524292 GNO524292:GNR524292 GXK524292:GXN524292 HHG524292:HHJ524292 HRC524292:HRF524292 IAY524292:IBB524292 IKU524292:IKX524292 IUQ524292:IUT524292 JEM524292:JEP524292 JOI524292:JOL524292 JYE524292:JYH524292 KIA524292:KID524292 KRW524292:KRZ524292 LBS524292:LBV524292 LLO524292:LLR524292 LVK524292:LVN524292 MFG524292:MFJ524292 MPC524292:MPF524292 MYY524292:MZB524292 NIU524292:NIX524292 NSQ524292:NST524292 OCM524292:OCP524292 OMI524292:OML524292 OWE524292:OWH524292 PGA524292:PGD524292 PPW524292:PPZ524292 PZS524292:PZV524292 QJO524292:QJR524292 QTK524292:QTN524292 RDG524292:RDJ524292 RNC524292:RNF524292 RWY524292:RXB524292 SGU524292:SGX524292 SQQ524292:SQT524292 TAM524292:TAP524292 TKI524292:TKL524292 TUE524292:TUH524292 UEA524292:UED524292 UNW524292:UNZ524292 UXS524292:UXV524292 VHO524292:VHR524292 VRK524292:VRN524292 WBG524292:WBJ524292 WLC524292:WLF524292 WUY524292:WVB524292 IM589828:IP589828 SI589828:SL589828 ACE589828:ACH589828 AMA589828:AMD589828 AVW589828:AVZ589828 BFS589828:BFV589828 BPO589828:BPR589828 BZK589828:BZN589828 CJG589828:CJJ589828 CTC589828:CTF589828 DCY589828:DDB589828 DMU589828:DMX589828 DWQ589828:DWT589828 EGM589828:EGP589828 EQI589828:EQL589828 FAE589828:FAH589828 FKA589828:FKD589828 FTW589828:FTZ589828 GDS589828:GDV589828 GNO589828:GNR589828 GXK589828:GXN589828 HHG589828:HHJ589828 HRC589828:HRF589828 IAY589828:IBB589828 IKU589828:IKX589828 IUQ589828:IUT589828 JEM589828:JEP589828 JOI589828:JOL589828 JYE589828:JYH589828 KIA589828:KID589828 KRW589828:KRZ589828 LBS589828:LBV589828 LLO589828:LLR589828 LVK589828:LVN589828 MFG589828:MFJ589828 MPC589828:MPF589828 MYY589828:MZB589828 NIU589828:NIX589828 NSQ589828:NST589828 OCM589828:OCP589828 OMI589828:OML589828 OWE589828:OWH589828 PGA589828:PGD589828 PPW589828:PPZ589828 PZS589828:PZV589828 QJO589828:QJR589828 QTK589828:QTN589828 RDG589828:RDJ589828 RNC589828:RNF589828 RWY589828:RXB589828 SGU589828:SGX589828 SQQ589828:SQT589828 TAM589828:TAP589828 TKI589828:TKL589828 TUE589828:TUH589828 UEA589828:UED589828 UNW589828:UNZ589828 UXS589828:UXV589828 VHO589828:VHR589828 VRK589828:VRN589828 WBG589828:WBJ589828 WLC589828:WLF589828 WUY589828:WVB589828 IM655364:IP655364 SI655364:SL655364 ACE655364:ACH655364 AMA655364:AMD655364 AVW655364:AVZ655364 BFS655364:BFV655364 BPO655364:BPR655364 BZK655364:BZN655364 CJG655364:CJJ655364 CTC655364:CTF655364 DCY655364:DDB655364 DMU655364:DMX655364 DWQ655364:DWT655364 EGM655364:EGP655364 EQI655364:EQL655364 FAE655364:FAH655364 FKA655364:FKD655364 FTW655364:FTZ655364 GDS655364:GDV655364 GNO655364:GNR655364 GXK655364:GXN655364 HHG655364:HHJ655364 HRC655364:HRF655364 IAY655364:IBB655364 IKU655364:IKX655364 IUQ655364:IUT655364 JEM655364:JEP655364 JOI655364:JOL655364 JYE655364:JYH655364 KIA655364:KID655364 KRW655364:KRZ655364 LBS655364:LBV655364 LLO655364:LLR655364 LVK655364:LVN655364 MFG655364:MFJ655364 MPC655364:MPF655364 MYY655364:MZB655364 NIU655364:NIX655364 NSQ655364:NST655364 OCM655364:OCP655364 OMI655364:OML655364 OWE655364:OWH655364 PGA655364:PGD655364 PPW655364:PPZ655364 PZS655364:PZV655364 QJO655364:QJR655364 QTK655364:QTN655364 RDG655364:RDJ655364 RNC655364:RNF655364 RWY655364:RXB655364 SGU655364:SGX655364 SQQ655364:SQT655364 TAM655364:TAP655364 TKI655364:TKL655364 TUE655364:TUH655364 UEA655364:UED655364 UNW655364:UNZ655364 UXS655364:UXV655364 VHO655364:VHR655364 VRK655364:VRN655364 WBG655364:WBJ655364 WLC655364:WLF655364 WUY655364:WVB655364 IM720900:IP720900 SI720900:SL720900 ACE720900:ACH720900 AMA720900:AMD720900 AVW720900:AVZ720900 BFS720900:BFV720900 BPO720900:BPR720900 BZK720900:BZN720900 CJG720900:CJJ720900 CTC720900:CTF720900 DCY720900:DDB720900 DMU720900:DMX720900 DWQ720900:DWT720900 EGM720900:EGP720900 EQI720900:EQL720900 FAE720900:FAH720900 FKA720900:FKD720900 FTW720900:FTZ720900 GDS720900:GDV720900 GNO720900:GNR720900 GXK720900:GXN720900 HHG720900:HHJ720900 HRC720900:HRF720900 IAY720900:IBB720900 IKU720900:IKX720900 IUQ720900:IUT720900 JEM720900:JEP720900 JOI720900:JOL720900 JYE720900:JYH720900 KIA720900:KID720900 KRW720900:KRZ720900 LBS720900:LBV720900 LLO720900:LLR720900 LVK720900:LVN720900 MFG720900:MFJ720900 MPC720900:MPF720900 MYY720900:MZB720900 NIU720900:NIX720900 NSQ720900:NST720900 OCM720900:OCP720900 OMI720900:OML720900 OWE720900:OWH720900 PGA720900:PGD720900 PPW720900:PPZ720900 PZS720900:PZV720900 QJO720900:QJR720900 QTK720900:QTN720900 RDG720900:RDJ720900 RNC720900:RNF720900 RWY720900:RXB720900 SGU720900:SGX720900 SQQ720900:SQT720900 TAM720900:TAP720900 TKI720900:TKL720900 TUE720900:TUH720900 UEA720900:UED720900 UNW720900:UNZ720900 UXS720900:UXV720900 VHO720900:VHR720900 VRK720900:VRN720900 WBG720900:WBJ720900 WLC720900:WLF720900 WUY720900:WVB720900 IM786436:IP786436 SI786436:SL786436 ACE786436:ACH786436 AMA786436:AMD786436 AVW786436:AVZ786436 BFS786436:BFV786436 BPO786436:BPR786436 BZK786436:BZN786436 CJG786436:CJJ786436 CTC786436:CTF786436 DCY786436:DDB786436 DMU786436:DMX786436 DWQ786436:DWT786436 EGM786436:EGP786436 EQI786436:EQL786436 FAE786436:FAH786436 FKA786436:FKD786436 FTW786436:FTZ786436 GDS786436:GDV786436 GNO786436:GNR786436 GXK786436:GXN786436 HHG786436:HHJ786436 HRC786436:HRF786436 IAY786436:IBB786436 IKU786436:IKX786436 IUQ786436:IUT786436 JEM786436:JEP786436 JOI786436:JOL786436 JYE786436:JYH786436 KIA786436:KID786436 KRW786436:KRZ786436 LBS786436:LBV786436 LLO786436:LLR786436 LVK786436:LVN786436 MFG786436:MFJ786436 MPC786436:MPF786436 MYY786436:MZB786436 NIU786436:NIX786436 NSQ786436:NST786436 OCM786436:OCP786436 OMI786436:OML786436 OWE786436:OWH786436 PGA786436:PGD786436 PPW786436:PPZ786436 PZS786436:PZV786436 QJO786436:QJR786436 QTK786436:QTN786436 RDG786436:RDJ786436 RNC786436:RNF786436 RWY786436:RXB786436 SGU786436:SGX786436 SQQ786436:SQT786436 TAM786436:TAP786436 TKI786436:TKL786436 TUE786436:TUH786436 UEA786436:UED786436 UNW786436:UNZ786436 UXS786436:UXV786436 VHO786436:VHR786436 VRK786436:VRN786436 WBG786436:WBJ786436 WLC786436:WLF786436 WUY786436:WVB786436 IM851972:IP851972 SI851972:SL851972 ACE851972:ACH851972 AMA851972:AMD851972 AVW851972:AVZ851972 BFS851972:BFV851972 BPO851972:BPR851972 BZK851972:BZN851972 CJG851972:CJJ851972 CTC851972:CTF851972 DCY851972:DDB851972 DMU851972:DMX851972 DWQ851972:DWT851972 EGM851972:EGP851972 EQI851972:EQL851972 FAE851972:FAH851972 FKA851972:FKD851972 FTW851972:FTZ851972 GDS851972:GDV851972 GNO851972:GNR851972 GXK851972:GXN851972 HHG851972:HHJ851972 HRC851972:HRF851972 IAY851972:IBB851972 IKU851972:IKX851972 IUQ851972:IUT851972 JEM851972:JEP851972 JOI851972:JOL851972 JYE851972:JYH851972 KIA851972:KID851972 KRW851972:KRZ851972 LBS851972:LBV851972 LLO851972:LLR851972 LVK851972:LVN851972 MFG851972:MFJ851972 MPC851972:MPF851972 MYY851972:MZB851972 NIU851972:NIX851972 NSQ851972:NST851972 OCM851972:OCP851972 OMI851972:OML851972 OWE851972:OWH851972 PGA851972:PGD851972 PPW851972:PPZ851972 PZS851972:PZV851972 QJO851972:QJR851972 QTK851972:QTN851972 RDG851972:RDJ851972 RNC851972:RNF851972 RWY851972:RXB851972 SGU851972:SGX851972 SQQ851972:SQT851972 TAM851972:TAP851972 TKI851972:TKL851972 TUE851972:TUH851972 UEA851972:UED851972 UNW851972:UNZ851972 UXS851972:UXV851972 VHO851972:VHR851972 VRK851972:VRN851972 WBG851972:WBJ851972 WLC851972:WLF851972 WUY851972:WVB851972 IM917508:IP917508 SI917508:SL917508 ACE917508:ACH917508 AMA917508:AMD917508 AVW917508:AVZ917508 BFS917508:BFV917508 BPO917508:BPR917508 BZK917508:BZN917508 CJG917508:CJJ917508 CTC917508:CTF917508 DCY917508:DDB917508 DMU917508:DMX917508 DWQ917508:DWT917508 EGM917508:EGP917508 EQI917508:EQL917508 FAE917508:FAH917508 FKA917508:FKD917508 FTW917508:FTZ917508 GDS917508:GDV917508 GNO917508:GNR917508 GXK917508:GXN917508 HHG917508:HHJ917508 HRC917508:HRF917508 IAY917508:IBB917508 IKU917508:IKX917508 IUQ917508:IUT917508 JEM917508:JEP917508 JOI917508:JOL917508 JYE917508:JYH917508 KIA917508:KID917508 KRW917508:KRZ917508 LBS917508:LBV917508 LLO917508:LLR917508 LVK917508:LVN917508 MFG917508:MFJ917508 MPC917508:MPF917508 MYY917508:MZB917508 NIU917508:NIX917508 NSQ917508:NST917508 OCM917508:OCP917508 OMI917508:OML917508 OWE917508:OWH917508 PGA917508:PGD917508 PPW917508:PPZ917508 PZS917508:PZV917508 QJO917508:QJR917508 QTK917508:QTN917508 RDG917508:RDJ917508 RNC917508:RNF917508 RWY917508:RXB917508 SGU917508:SGX917508 SQQ917508:SQT917508 TAM917508:TAP917508 TKI917508:TKL917508 TUE917508:TUH917508 UEA917508:UED917508 UNW917508:UNZ917508 UXS917508:UXV917508 VHO917508:VHR917508 VRK917508:VRN917508 WBG917508:WBJ917508 WLC917508:WLF917508 WUY917508:WVB917508 IM983044:IP983044 SI983044:SL983044 ACE983044:ACH983044 AMA983044:AMD983044 AVW983044:AVZ983044 BFS983044:BFV983044 BPO983044:BPR983044 BZK983044:BZN983044 CJG983044:CJJ983044 CTC983044:CTF983044 DCY983044:DDB983044 DMU983044:DMX983044 DWQ983044:DWT983044 EGM983044:EGP983044 EQI983044:EQL983044 FAE983044:FAH983044 FKA983044:FKD983044 FTW983044:FTZ983044 GDS983044:GDV983044 GNO983044:GNR983044 GXK983044:GXN983044 HHG983044:HHJ983044 HRC983044:HRF983044 IAY983044:IBB983044 IKU983044:IKX983044 IUQ983044:IUT983044 JEM983044:JEP983044 JOI983044:JOL983044 JYE983044:JYH983044 KIA983044:KID983044 KRW983044:KRZ983044 LBS983044:LBV983044 LLO983044:LLR983044 LVK983044:LVN983044 MFG983044:MFJ983044 MPC983044:MPF983044 MYY983044:MZB983044 NIU983044:NIX983044 NSQ983044:NST983044 OCM983044:OCP983044 OMI983044:OML983044 OWE983044:OWH983044 PGA983044:PGD983044 PPW983044:PPZ983044 PZS983044:PZV983044 QJO983044:QJR983044 QTK983044:QTN983044 RDG983044:RDJ983044 RNC983044:RNF983044 RWY983044:RXB983044 SGU983044:SGX983044 SQQ983044:SQT983044 TAM983044:TAP983044 TKI983044:TKL983044 TUE983044:TUH983044 UEA983044:UED983044 UNW983044:UNZ983044 UXS983044:UXV983044 VHO983044:VHR983044 VRK983044:VRN983044 WBG983044:WBJ983044 WLC983044:WLF983044"/>
    <dataValidation allowBlank="1" showInputMessage="1" showErrorMessage="1" prompt="Enter Client's Address" sqref="WUY983046:WVB983046 B65542:F65542 B983046:F983046 B917510:F917510 B851974:F851974 B786438:F786438 B720902:F720902 B655366:F655366 B589830:F589830 B524294:F524294 B458758:F458758 B393222:F393222 B327686:F327686 B262150:F262150 B196614:F196614 B131078:F131078 IM65542:IP65542 SI65542:SL65542 ACE65542:ACH65542 AMA65542:AMD65542 AVW65542:AVZ65542 BFS65542:BFV65542 BPO65542:BPR65542 BZK65542:BZN65542 CJG65542:CJJ65542 CTC65542:CTF65542 DCY65542:DDB65542 DMU65542:DMX65542 DWQ65542:DWT65542 EGM65542:EGP65542 EQI65542:EQL65542 FAE65542:FAH65542 FKA65542:FKD65542 FTW65542:FTZ65542 GDS65542:GDV65542 GNO65542:GNR65542 GXK65542:GXN65542 HHG65542:HHJ65542 HRC65542:HRF65542 IAY65542:IBB65542 IKU65542:IKX65542 IUQ65542:IUT65542 JEM65542:JEP65542 JOI65542:JOL65542 JYE65542:JYH65542 KIA65542:KID65542 KRW65542:KRZ65542 LBS65542:LBV65542 LLO65542:LLR65542 LVK65542:LVN65542 MFG65542:MFJ65542 MPC65542:MPF65542 MYY65542:MZB65542 NIU65542:NIX65542 NSQ65542:NST65542 OCM65542:OCP65542 OMI65542:OML65542 OWE65542:OWH65542 PGA65542:PGD65542 PPW65542:PPZ65542 PZS65542:PZV65542 QJO65542:QJR65542 QTK65542:QTN65542 RDG65542:RDJ65542 RNC65542:RNF65542 RWY65542:RXB65542 SGU65542:SGX65542 SQQ65542:SQT65542 TAM65542:TAP65542 TKI65542:TKL65542 TUE65542:TUH65542 UEA65542:UED65542 UNW65542:UNZ65542 UXS65542:UXV65542 VHO65542:VHR65542 VRK65542:VRN65542 WBG65542:WBJ65542 WLC65542:WLF65542 WUY65542:WVB65542 IM131078:IP131078 SI131078:SL131078 ACE131078:ACH131078 AMA131078:AMD131078 AVW131078:AVZ131078 BFS131078:BFV131078 BPO131078:BPR131078 BZK131078:BZN131078 CJG131078:CJJ131078 CTC131078:CTF131078 DCY131078:DDB131078 DMU131078:DMX131078 DWQ131078:DWT131078 EGM131078:EGP131078 EQI131078:EQL131078 FAE131078:FAH131078 FKA131078:FKD131078 FTW131078:FTZ131078 GDS131078:GDV131078 GNO131078:GNR131078 GXK131078:GXN131078 HHG131078:HHJ131078 HRC131078:HRF131078 IAY131078:IBB131078 IKU131078:IKX131078 IUQ131078:IUT131078 JEM131078:JEP131078 JOI131078:JOL131078 JYE131078:JYH131078 KIA131078:KID131078 KRW131078:KRZ131078 LBS131078:LBV131078 LLO131078:LLR131078 LVK131078:LVN131078 MFG131078:MFJ131078 MPC131078:MPF131078 MYY131078:MZB131078 NIU131078:NIX131078 NSQ131078:NST131078 OCM131078:OCP131078 OMI131078:OML131078 OWE131078:OWH131078 PGA131078:PGD131078 PPW131078:PPZ131078 PZS131078:PZV131078 QJO131078:QJR131078 QTK131078:QTN131078 RDG131078:RDJ131078 RNC131078:RNF131078 RWY131078:RXB131078 SGU131078:SGX131078 SQQ131078:SQT131078 TAM131078:TAP131078 TKI131078:TKL131078 TUE131078:TUH131078 UEA131078:UED131078 UNW131078:UNZ131078 UXS131078:UXV131078 VHO131078:VHR131078 VRK131078:VRN131078 WBG131078:WBJ131078 WLC131078:WLF131078 WUY131078:WVB131078 IM196614:IP196614 SI196614:SL196614 ACE196614:ACH196614 AMA196614:AMD196614 AVW196614:AVZ196614 BFS196614:BFV196614 BPO196614:BPR196614 BZK196614:BZN196614 CJG196614:CJJ196614 CTC196614:CTF196614 DCY196614:DDB196614 DMU196614:DMX196614 DWQ196614:DWT196614 EGM196614:EGP196614 EQI196614:EQL196614 FAE196614:FAH196614 FKA196614:FKD196614 FTW196614:FTZ196614 GDS196614:GDV196614 GNO196614:GNR196614 GXK196614:GXN196614 HHG196614:HHJ196614 HRC196614:HRF196614 IAY196614:IBB196614 IKU196614:IKX196614 IUQ196614:IUT196614 JEM196614:JEP196614 JOI196614:JOL196614 JYE196614:JYH196614 KIA196614:KID196614 KRW196614:KRZ196614 LBS196614:LBV196614 LLO196614:LLR196614 LVK196614:LVN196614 MFG196614:MFJ196614 MPC196614:MPF196614 MYY196614:MZB196614 NIU196614:NIX196614 NSQ196614:NST196614 OCM196614:OCP196614 OMI196614:OML196614 OWE196614:OWH196614 PGA196614:PGD196614 PPW196614:PPZ196614 PZS196614:PZV196614 QJO196614:QJR196614 QTK196614:QTN196614 RDG196614:RDJ196614 RNC196614:RNF196614 RWY196614:RXB196614 SGU196614:SGX196614 SQQ196614:SQT196614 TAM196614:TAP196614 TKI196614:TKL196614 TUE196614:TUH196614 UEA196614:UED196614 UNW196614:UNZ196614 UXS196614:UXV196614 VHO196614:VHR196614 VRK196614:VRN196614 WBG196614:WBJ196614 WLC196614:WLF196614 WUY196614:WVB196614 IM262150:IP262150 SI262150:SL262150 ACE262150:ACH262150 AMA262150:AMD262150 AVW262150:AVZ262150 BFS262150:BFV262150 BPO262150:BPR262150 BZK262150:BZN262150 CJG262150:CJJ262150 CTC262150:CTF262150 DCY262150:DDB262150 DMU262150:DMX262150 DWQ262150:DWT262150 EGM262150:EGP262150 EQI262150:EQL262150 FAE262150:FAH262150 FKA262150:FKD262150 FTW262150:FTZ262150 GDS262150:GDV262150 GNO262150:GNR262150 GXK262150:GXN262150 HHG262150:HHJ262150 HRC262150:HRF262150 IAY262150:IBB262150 IKU262150:IKX262150 IUQ262150:IUT262150 JEM262150:JEP262150 JOI262150:JOL262150 JYE262150:JYH262150 KIA262150:KID262150 KRW262150:KRZ262150 LBS262150:LBV262150 LLO262150:LLR262150 LVK262150:LVN262150 MFG262150:MFJ262150 MPC262150:MPF262150 MYY262150:MZB262150 NIU262150:NIX262150 NSQ262150:NST262150 OCM262150:OCP262150 OMI262150:OML262150 OWE262150:OWH262150 PGA262150:PGD262150 PPW262150:PPZ262150 PZS262150:PZV262150 QJO262150:QJR262150 QTK262150:QTN262150 RDG262150:RDJ262150 RNC262150:RNF262150 RWY262150:RXB262150 SGU262150:SGX262150 SQQ262150:SQT262150 TAM262150:TAP262150 TKI262150:TKL262150 TUE262150:TUH262150 UEA262150:UED262150 UNW262150:UNZ262150 UXS262150:UXV262150 VHO262150:VHR262150 VRK262150:VRN262150 WBG262150:WBJ262150 WLC262150:WLF262150 WUY262150:WVB262150 IM327686:IP327686 SI327686:SL327686 ACE327686:ACH327686 AMA327686:AMD327686 AVW327686:AVZ327686 BFS327686:BFV327686 BPO327686:BPR327686 BZK327686:BZN327686 CJG327686:CJJ327686 CTC327686:CTF327686 DCY327686:DDB327686 DMU327686:DMX327686 DWQ327686:DWT327686 EGM327686:EGP327686 EQI327686:EQL327686 FAE327686:FAH327686 FKA327686:FKD327686 FTW327686:FTZ327686 GDS327686:GDV327686 GNO327686:GNR327686 GXK327686:GXN327686 HHG327686:HHJ327686 HRC327686:HRF327686 IAY327686:IBB327686 IKU327686:IKX327686 IUQ327686:IUT327686 JEM327686:JEP327686 JOI327686:JOL327686 JYE327686:JYH327686 KIA327686:KID327686 KRW327686:KRZ327686 LBS327686:LBV327686 LLO327686:LLR327686 LVK327686:LVN327686 MFG327686:MFJ327686 MPC327686:MPF327686 MYY327686:MZB327686 NIU327686:NIX327686 NSQ327686:NST327686 OCM327686:OCP327686 OMI327686:OML327686 OWE327686:OWH327686 PGA327686:PGD327686 PPW327686:PPZ327686 PZS327686:PZV327686 QJO327686:QJR327686 QTK327686:QTN327686 RDG327686:RDJ327686 RNC327686:RNF327686 RWY327686:RXB327686 SGU327686:SGX327686 SQQ327686:SQT327686 TAM327686:TAP327686 TKI327686:TKL327686 TUE327686:TUH327686 UEA327686:UED327686 UNW327686:UNZ327686 UXS327686:UXV327686 VHO327686:VHR327686 VRK327686:VRN327686 WBG327686:WBJ327686 WLC327686:WLF327686 WUY327686:WVB327686 IM393222:IP393222 SI393222:SL393222 ACE393222:ACH393222 AMA393222:AMD393222 AVW393222:AVZ393222 BFS393222:BFV393222 BPO393222:BPR393222 BZK393222:BZN393222 CJG393222:CJJ393222 CTC393222:CTF393222 DCY393222:DDB393222 DMU393222:DMX393222 DWQ393222:DWT393222 EGM393222:EGP393222 EQI393222:EQL393222 FAE393222:FAH393222 FKA393222:FKD393222 FTW393222:FTZ393222 GDS393222:GDV393222 GNO393222:GNR393222 GXK393222:GXN393222 HHG393222:HHJ393222 HRC393222:HRF393222 IAY393222:IBB393222 IKU393222:IKX393222 IUQ393222:IUT393222 JEM393222:JEP393222 JOI393222:JOL393222 JYE393222:JYH393222 KIA393222:KID393222 KRW393222:KRZ393222 LBS393222:LBV393222 LLO393222:LLR393222 LVK393222:LVN393222 MFG393222:MFJ393222 MPC393222:MPF393222 MYY393222:MZB393222 NIU393222:NIX393222 NSQ393222:NST393222 OCM393222:OCP393222 OMI393222:OML393222 OWE393222:OWH393222 PGA393222:PGD393222 PPW393222:PPZ393222 PZS393222:PZV393222 QJO393222:QJR393222 QTK393222:QTN393222 RDG393222:RDJ393222 RNC393222:RNF393222 RWY393222:RXB393222 SGU393222:SGX393222 SQQ393222:SQT393222 TAM393222:TAP393222 TKI393222:TKL393222 TUE393222:TUH393222 UEA393222:UED393222 UNW393222:UNZ393222 UXS393222:UXV393222 VHO393222:VHR393222 VRK393222:VRN393222 WBG393222:WBJ393222 WLC393222:WLF393222 WUY393222:WVB393222 IM458758:IP458758 SI458758:SL458758 ACE458758:ACH458758 AMA458758:AMD458758 AVW458758:AVZ458758 BFS458758:BFV458758 BPO458758:BPR458758 BZK458758:BZN458758 CJG458758:CJJ458758 CTC458758:CTF458758 DCY458758:DDB458758 DMU458758:DMX458758 DWQ458758:DWT458758 EGM458758:EGP458758 EQI458758:EQL458758 FAE458758:FAH458758 FKA458758:FKD458758 FTW458758:FTZ458758 GDS458758:GDV458758 GNO458758:GNR458758 GXK458758:GXN458758 HHG458758:HHJ458758 HRC458758:HRF458758 IAY458758:IBB458758 IKU458758:IKX458758 IUQ458758:IUT458758 JEM458758:JEP458758 JOI458758:JOL458758 JYE458758:JYH458758 KIA458758:KID458758 KRW458758:KRZ458758 LBS458758:LBV458758 LLO458758:LLR458758 LVK458758:LVN458758 MFG458758:MFJ458758 MPC458758:MPF458758 MYY458758:MZB458758 NIU458758:NIX458758 NSQ458758:NST458758 OCM458758:OCP458758 OMI458758:OML458758 OWE458758:OWH458758 PGA458758:PGD458758 PPW458758:PPZ458758 PZS458758:PZV458758 QJO458758:QJR458758 QTK458758:QTN458758 RDG458758:RDJ458758 RNC458758:RNF458758 RWY458758:RXB458758 SGU458758:SGX458758 SQQ458758:SQT458758 TAM458758:TAP458758 TKI458758:TKL458758 TUE458758:TUH458758 UEA458758:UED458758 UNW458758:UNZ458758 UXS458758:UXV458758 VHO458758:VHR458758 VRK458758:VRN458758 WBG458758:WBJ458758 WLC458758:WLF458758 WUY458758:WVB458758 IM524294:IP524294 SI524294:SL524294 ACE524294:ACH524294 AMA524294:AMD524294 AVW524294:AVZ524294 BFS524294:BFV524294 BPO524294:BPR524294 BZK524294:BZN524294 CJG524294:CJJ524294 CTC524294:CTF524294 DCY524294:DDB524294 DMU524294:DMX524294 DWQ524294:DWT524294 EGM524294:EGP524294 EQI524294:EQL524294 FAE524294:FAH524294 FKA524294:FKD524294 FTW524294:FTZ524294 GDS524294:GDV524294 GNO524294:GNR524294 GXK524294:GXN524294 HHG524294:HHJ524294 HRC524294:HRF524294 IAY524294:IBB524294 IKU524294:IKX524294 IUQ524294:IUT524294 JEM524294:JEP524294 JOI524294:JOL524294 JYE524294:JYH524294 KIA524294:KID524294 KRW524294:KRZ524294 LBS524294:LBV524294 LLO524294:LLR524294 LVK524294:LVN524294 MFG524294:MFJ524294 MPC524294:MPF524294 MYY524294:MZB524294 NIU524294:NIX524294 NSQ524294:NST524294 OCM524294:OCP524294 OMI524294:OML524294 OWE524294:OWH524294 PGA524294:PGD524294 PPW524294:PPZ524294 PZS524294:PZV524294 QJO524294:QJR524294 QTK524294:QTN524294 RDG524294:RDJ524294 RNC524294:RNF524294 RWY524294:RXB524294 SGU524294:SGX524294 SQQ524294:SQT524294 TAM524294:TAP524294 TKI524294:TKL524294 TUE524294:TUH524294 UEA524294:UED524294 UNW524294:UNZ524294 UXS524294:UXV524294 VHO524294:VHR524294 VRK524294:VRN524294 WBG524294:WBJ524294 WLC524294:WLF524294 WUY524294:WVB524294 IM589830:IP589830 SI589830:SL589830 ACE589830:ACH589830 AMA589830:AMD589830 AVW589830:AVZ589830 BFS589830:BFV589830 BPO589830:BPR589830 BZK589830:BZN589830 CJG589830:CJJ589830 CTC589830:CTF589830 DCY589830:DDB589830 DMU589830:DMX589830 DWQ589830:DWT589830 EGM589830:EGP589830 EQI589830:EQL589830 FAE589830:FAH589830 FKA589830:FKD589830 FTW589830:FTZ589830 GDS589830:GDV589830 GNO589830:GNR589830 GXK589830:GXN589830 HHG589830:HHJ589830 HRC589830:HRF589830 IAY589830:IBB589830 IKU589830:IKX589830 IUQ589830:IUT589830 JEM589830:JEP589830 JOI589830:JOL589830 JYE589830:JYH589830 KIA589830:KID589830 KRW589830:KRZ589830 LBS589830:LBV589830 LLO589830:LLR589830 LVK589830:LVN589830 MFG589830:MFJ589830 MPC589830:MPF589830 MYY589830:MZB589830 NIU589830:NIX589830 NSQ589830:NST589830 OCM589830:OCP589830 OMI589830:OML589830 OWE589830:OWH589830 PGA589830:PGD589830 PPW589830:PPZ589830 PZS589830:PZV589830 QJO589830:QJR589830 QTK589830:QTN589830 RDG589830:RDJ589830 RNC589830:RNF589830 RWY589830:RXB589830 SGU589830:SGX589830 SQQ589830:SQT589830 TAM589830:TAP589830 TKI589830:TKL589830 TUE589830:TUH589830 UEA589830:UED589830 UNW589830:UNZ589830 UXS589830:UXV589830 VHO589830:VHR589830 VRK589830:VRN589830 WBG589830:WBJ589830 WLC589830:WLF589830 WUY589830:WVB589830 IM655366:IP655366 SI655366:SL655366 ACE655366:ACH655366 AMA655366:AMD655366 AVW655366:AVZ655366 BFS655366:BFV655366 BPO655366:BPR655366 BZK655366:BZN655366 CJG655366:CJJ655366 CTC655366:CTF655366 DCY655366:DDB655366 DMU655366:DMX655366 DWQ655366:DWT655366 EGM655366:EGP655366 EQI655366:EQL655366 FAE655366:FAH655366 FKA655366:FKD655366 FTW655366:FTZ655366 GDS655366:GDV655366 GNO655366:GNR655366 GXK655366:GXN655366 HHG655366:HHJ655366 HRC655366:HRF655366 IAY655366:IBB655366 IKU655366:IKX655366 IUQ655366:IUT655366 JEM655366:JEP655366 JOI655366:JOL655366 JYE655366:JYH655366 KIA655366:KID655366 KRW655366:KRZ655366 LBS655366:LBV655366 LLO655366:LLR655366 LVK655366:LVN655366 MFG655366:MFJ655366 MPC655366:MPF655366 MYY655366:MZB655366 NIU655366:NIX655366 NSQ655366:NST655366 OCM655366:OCP655366 OMI655366:OML655366 OWE655366:OWH655366 PGA655366:PGD655366 PPW655366:PPZ655366 PZS655366:PZV655366 QJO655366:QJR655366 QTK655366:QTN655366 RDG655366:RDJ655366 RNC655366:RNF655366 RWY655366:RXB655366 SGU655366:SGX655366 SQQ655366:SQT655366 TAM655366:TAP655366 TKI655366:TKL655366 TUE655366:TUH655366 UEA655366:UED655366 UNW655366:UNZ655366 UXS655366:UXV655366 VHO655366:VHR655366 VRK655366:VRN655366 WBG655366:WBJ655366 WLC655366:WLF655366 WUY655366:WVB655366 IM720902:IP720902 SI720902:SL720902 ACE720902:ACH720902 AMA720902:AMD720902 AVW720902:AVZ720902 BFS720902:BFV720902 BPO720902:BPR720902 BZK720902:BZN720902 CJG720902:CJJ720902 CTC720902:CTF720902 DCY720902:DDB720902 DMU720902:DMX720902 DWQ720902:DWT720902 EGM720902:EGP720902 EQI720902:EQL720902 FAE720902:FAH720902 FKA720902:FKD720902 FTW720902:FTZ720902 GDS720902:GDV720902 GNO720902:GNR720902 GXK720902:GXN720902 HHG720902:HHJ720902 HRC720902:HRF720902 IAY720902:IBB720902 IKU720902:IKX720902 IUQ720902:IUT720902 JEM720902:JEP720902 JOI720902:JOL720902 JYE720902:JYH720902 KIA720902:KID720902 KRW720902:KRZ720902 LBS720902:LBV720902 LLO720902:LLR720902 LVK720902:LVN720902 MFG720902:MFJ720902 MPC720902:MPF720902 MYY720902:MZB720902 NIU720902:NIX720902 NSQ720902:NST720902 OCM720902:OCP720902 OMI720902:OML720902 OWE720902:OWH720902 PGA720902:PGD720902 PPW720902:PPZ720902 PZS720902:PZV720902 QJO720902:QJR720902 QTK720902:QTN720902 RDG720902:RDJ720902 RNC720902:RNF720902 RWY720902:RXB720902 SGU720902:SGX720902 SQQ720902:SQT720902 TAM720902:TAP720902 TKI720902:TKL720902 TUE720902:TUH720902 UEA720902:UED720902 UNW720902:UNZ720902 UXS720902:UXV720902 VHO720902:VHR720902 VRK720902:VRN720902 WBG720902:WBJ720902 WLC720902:WLF720902 WUY720902:WVB720902 IM786438:IP786438 SI786438:SL786438 ACE786438:ACH786438 AMA786438:AMD786438 AVW786438:AVZ786438 BFS786438:BFV786438 BPO786438:BPR786438 BZK786438:BZN786438 CJG786438:CJJ786438 CTC786438:CTF786438 DCY786438:DDB786438 DMU786438:DMX786438 DWQ786438:DWT786438 EGM786438:EGP786438 EQI786438:EQL786438 FAE786438:FAH786438 FKA786438:FKD786438 FTW786438:FTZ786438 GDS786438:GDV786438 GNO786438:GNR786438 GXK786438:GXN786438 HHG786438:HHJ786438 HRC786438:HRF786438 IAY786438:IBB786438 IKU786438:IKX786438 IUQ786438:IUT786438 JEM786438:JEP786438 JOI786438:JOL786438 JYE786438:JYH786438 KIA786438:KID786438 KRW786438:KRZ786438 LBS786438:LBV786438 LLO786438:LLR786438 LVK786438:LVN786438 MFG786438:MFJ786438 MPC786438:MPF786438 MYY786438:MZB786438 NIU786438:NIX786438 NSQ786438:NST786438 OCM786438:OCP786438 OMI786438:OML786438 OWE786438:OWH786438 PGA786438:PGD786438 PPW786438:PPZ786438 PZS786438:PZV786438 QJO786438:QJR786438 QTK786438:QTN786438 RDG786438:RDJ786438 RNC786438:RNF786438 RWY786438:RXB786438 SGU786438:SGX786438 SQQ786438:SQT786438 TAM786438:TAP786438 TKI786438:TKL786438 TUE786438:TUH786438 UEA786438:UED786438 UNW786438:UNZ786438 UXS786438:UXV786438 VHO786438:VHR786438 VRK786438:VRN786438 WBG786438:WBJ786438 WLC786438:WLF786438 WUY786438:WVB786438 IM851974:IP851974 SI851974:SL851974 ACE851974:ACH851974 AMA851974:AMD851974 AVW851974:AVZ851974 BFS851974:BFV851974 BPO851974:BPR851974 BZK851974:BZN851974 CJG851974:CJJ851974 CTC851974:CTF851974 DCY851974:DDB851974 DMU851974:DMX851974 DWQ851974:DWT851974 EGM851974:EGP851974 EQI851974:EQL851974 FAE851974:FAH851974 FKA851974:FKD851974 FTW851974:FTZ851974 GDS851974:GDV851974 GNO851974:GNR851974 GXK851974:GXN851974 HHG851974:HHJ851974 HRC851974:HRF851974 IAY851974:IBB851974 IKU851974:IKX851974 IUQ851974:IUT851974 JEM851974:JEP851974 JOI851974:JOL851974 JYE851974:JYH851974 KIA851974:KID851974 KRW851974:KRZ851974 LBS851974:LBV851974 LLO851974:LLR851974 LVK851974:LVN851974 MFG851974:MFJ851974 MPC851974:MPF851974 MYY851974:MZB851974 NIU851974:NIX851974 NSQ851974:NST851974 OCM851974:OCP851974 OMI851974:OML851974 OWE851974:OWH851974 PGA851974:PGD851974 PPW851974:PPZ851974 PZS851974:PZV851974 QJO851974:QJR851974 QTK851974:QTN851974 RDG851974:RDJ851974 RNC851974:RNF851974 RWY851974:RXB851974 SGU851974:SGX851974 SQQ851974:SQT851974 TAM851974:TAP851974 TKI851974:TKL851974 TUE851974:TUH851974 UEA851974:UED851974 UNW851974:UNZ851974 UXS851974:UXV851974 VHO851974:VHR851974 VRK851974:VRN851974 WBG851974:WBJ851974 WLC851974:WLF851974 WUY851974:WVB851974 IM917510:IP917510 SI917510:SL917510 ACE917510:ACH917510 AMA917510:AMD917510 AVW917510:AVZ917510 BFS917510:BFV917510 BPO917510:BPR917510 BZK917510:BZN917510 CJG917510:CJJ917510 CTC917510:CTF917510 DCY917510:DDB917510 DMU917510:DMX917510 DWQ917510:DWT917510 EGM917510:EGP917510 EQI917510:EQL917510 FAE917510:FAH917510 FKA917510:FKD917510 FTW917510:FTZ917510 GDS917510:GDV917510 GNO917510:GNR917510 GXK917510:GXN917510 HHG917510:HHJ917510 HRC917510:HRF917510 IAY917510:IBB917510 IKU917510:IKX917510 IUQ917510:IUT917510 JEM917510:JEP917510 JOI917510:JOL917510 JYE917510:JYH917510 KIA917510:KID917510 KRW917510:KRZ917510 LBS917510:LBV917510 LLO917510:LLR917510 LVK917510:LVN917510 MFG917510:MFJ917510 MPC917510:MPF917510 MYY917510:MZB917510 NIU917510:NIX917510 NSQ917510:NST917510 OCM917510:OCP917510 OMI917510:OML917510 OWE917510:OWH917510 PGA917510:PGD917510 PPW917510:PPZ917510 PZS917510:PZV917510 QJO917510:QJR917510 QTK917510:QTN917510 RDG917510:RDJ917510 RNC917510:RNF917510 RWY917510:RXB917510 SGU917510:SGX917510 SQQ917510:SQT917510 TAM917510:TAP917510 TKI917510:TKL917510 TUE917510:TUH917510 UEA917510:UED917510 UNW917510:UNZ917510 UXS917510:UXV917510 VHO917510:VHR917510 VRK917510:VRN917510 WBG917510:WBJ917510 WLC917510:WLF917510 WUY917510:WVB917510 IM983046:IP983046 SI983046:SL983046 ACE983046:ACH983046 AMA983046:AMD983046 AVW983046:AVZ983046 BFS983046:BFV983046 BPO983046:BPR983046 BZK983046:BZN983046 CJG983046:CJJ983046 CTC983046:CTF983046 DCY983046:DDB983046 DMU983046:DMX983046 DWQ983046:DWT983046 EGM983046:EGP983046 EQI983046:EQL983046 FAE983046:FAH983046 FKA983046:FKD983046 FTW983046:FTZ983046 GDS983046:GDV983046 GNO983046:GNR983046 GXK983046:GXN983046 HHG983046:HHJ983046 HRC983046:HRF983046 IAY983046:IBB983046 IKU983046:IKX983046 IUQ983046:IUT983046 JEM983046:JEP983046 JOI983046:JOL983046 JYE983046:JYH983046 KIA983046:KID983046 KRW983046:KRZ983046 LBS983046:LBV983046 LLO983046:LLR983046 LVK983046:LVN983046 MFG983046:MFJ983046 MPC983046:MPF983046 MYY983046:MZB983046 NIU983046:NIX983046 NSQ983046:NST983046 OCM983046:OCP983046 OMI983046:OML983046 OWE983046:OWH983046 PGA983046:PGD983046 PPW983046:PPZ983046 PZS983046:PZV983046 QJO983046:QJR983046 QTK983046:QTN983046 RDG983046:RDJ983046 RNC983046:RNF983046 RWY983046:RXB983046 SGU983046:SGX983046 SQQ983046:SQT983046 TAM983046:TAP983046 TKI983046:TKL983046 TUE983046:TUH983046 UEA983046:UED983046 UNW983046:UNZ983046 UXS983046:UXV983046 VHO983046:VHR983046 VRK983046:VRN983046 WBG983046:WBJ983046 WLC983046:WLF983046"/>
    <dataValidation type="whole" allowBlank="1" showInputMessage="1" showErrorMessage="1" promptTitle="Quantity" prompt="Enter the numberof existing lightbulbs with the specified wattage. CFL equivalent for 40W is 9W." sqref="J11">
      <formula1>0</formula1>
      <formula2>99</formula2>
    </dataValidation>
    <dataValidation type="whole" allowBlank="1" showInputMessage="1" showErrorMessage="1" promptTitle="Quantity" prompt="Enter the numberof existing lightbulbs with the specified wattage. CFL equivalent for 60W is 13W." sqref="J12">
      <formula1>0</formula1>
      <formula2>99</formula2>
    </dataValidation>
    <dataValidation type="whole" allowBlank="1" showInputMessage="1" showErrorMessage="1" promptTitle="Quantity" prompt="Enter the numberof existing lightbulbs with the specified wattage. CFL equivalent for 75W is 19W." sqref="J13">
      <formula1>0</formula1>
      <formula2>99</formula2>
    </dataValidation>
    <dataValidation type="whole" allowBlank="1" showInputMessage="1" showErrorMessage="1" promptTitle="Quantity" prompt="Enter the numberof existing lightbulbs with the specified wattage. CFL equivalent for 100W is 23W." sqref="J14:J15">
      <formula1>0</formula1>
      <formula2>99</formula2>
    </dataValidation>
    <dataValidation type="decimal" allowBlank="1" showInputMessage="1" showErrorMessage="1" promptTitle="Use" prompt="Enter the number of estimated hours used per day." sqref="L11:L15">
      <formula1>0</formula1>
      <formula2>24</formula2>
    </dataValidation>
    <dataValidation type="whole" allowBlank="1" showInputMessage="1" showErrorMessage="1" promptTitle="Quantity" prompt="Enter the numberof existing showerheads used in the household." sqref="H6">
      <formula1>0</formula1>
      <formula2>5</formula2>
    </dataValidation>
    <dataValidation type="decimal" allowBlank="1" showInputMessage="1" showErrorMessage="1" promptTitle="Quantity" prompt="Enter the estimated flow the existing showerheads use in gallons per minute." sqref="H7">
      <formula1>0</formula1>
      <formula2>25</formula2>
    </dataValidation>
    <dataValidation type="decimal" allowBlank="1" showInputMessage="1" showErrorMessage="1" promptTitle="Average minutes used per day" prompt="Enter the number of estimated minutes the showerhead is used per day." sqref="H8">
      <formula1>0</formula1>
      <formula2>180</formula2>
    </dataValidation>
    <dataValidation type="whole" allowBlank="1" showInputMessage="1" showErrorMessage="1" promptTitle="Quantity" prompt="Enter the numberof faucets that could benefit from an aerator to be installed." sqref="L6">
      <formula1>0</formula1>
      <formula2>9</formula2>
    </dataValidation>
    <dataValidation type="list" allowBlank="1" showInputMessage="1" showErrorMessage="1" promptTitle="Door Swing" prompt="Select which way the replacement door will swing." sqref="B22">
      <formula1>"Left, Right"</formula1>
    </dataValidation>
    <dataValidation type="decimal" allowBlank="1" showInputMessage="1" showErrorMessage="1" promptTitle="Cubic Feet" prompt="Input how many cubic feet the replacement refrigerator will be." sqref="B20">
      <formula1>0</formula1>
      <formula2>35</formula2>
    </dataValidation>
    <dataValidation type="list" allowBlank="1" showInputMessage="1" showErrorMessage="1" promptTitle="Type" prompt="Select the type of refrigerator is existing." sqref="B12 B16:B17">
      <formula1>"Side by Side, Top Freezer, Single Door, Chest Freezer, Upright Freezer, Other"</formula1>
    </dataValidation>
    <dataValidation type="decimal" allowBlank="1" showInputMessage="1" showErrorMessage="1" promptTitle="Cubic Feet" prompt="Input how many cubic feet the existing refrigerator is." sqref="B11">
      <formula1>0</formula1>
      <formula2>35</formula2>
    </dataValidation>
    <dataValidation type="list" allowBlank="1" showInputMessage="1" showErrorMessage="1" promptTitle="Type" prompt="Select the type of refrigerator that will be used as the replacement." sqref="B21">
      <formula1>"Side by Side, Top Freezer, Single Door, Chest Freezer, Upright Freezer, Other"</formula1>
    </dataValidation>
    <dataValidation type="list" allowBlank="1" showInputMessage="1" showErrorMessage="1" promptTitle="Door Seal Condition" prompt="Select the quality of door seal" sqref="B13">
      <formula1>"Poor, Fair, Good"</formula1>
    </dataValidation>
    <dataValidation allowBlank="1" showInputMessage="1" showErrorMessage="1" promptTitle="Refrigerator Location" prompt="Enter the location of the refrigerator being evaluated." sqref="B6"/>
    <dataValidation allowBlank="1" showInputMessage="1" showErrorMessage="1" promptTitle="Manufacturer" prompt="Enter the name of the manufacturer of the refrigerator being evaluated." sqref="B7"/>
    <dataValidation allowBlank="1" showInputMessage="1" showErrorMessage="1" promptTitle="Model Number" prompt="Enter the model numer of the refrigerator being evaluated." sqref="B8"/>
    <dataValidation allowBlank="1" showInputMessage="1" showErrorMessage="1" promptTitle="Serial Number" prompt="Enter the serial numer of the refrigerator being evaluated." sqref="B9"/>
    <dataValidation allowBlank="1" showInputMessage="1" showErrorMessage="1" promptTitle="Color" prompt="Enter the color of the refrigerator being evaluated." sqref="B10"/>
    <dataValidation allowBlank="1" showInputMessage="1" showErrorMessage="1" promptTitle="Comments" prompt="Write any relevant comments regarding the refrigeratorbeing evaluated." sqref="A15"/>
    <dataValidation allowBlank="1" showInputMessage="1" showErrorMessage="1" promptTitle="Annual Usage of Replacement" prompt="Enter the Annual Usage of the refrigerator as found on the appliance Energy Guide. " sqref="D30"/>
    <dataValidation type="list" allowBlank="1" showInputMessage="1" showErrorMessage="1" promptTitle="Type of bulb" prompt="Select the type of bulb for this wattage of non CFL/LED bulb(s) being evaluated. Normal household bulbs are &quot;standard&quot;" sqref="H11:H15">
      <formula1>"Standard, Flood, Spot, Special, Other"</formula1>
    </dataValidation>
    <dataValidation allowBlank="1" showInputMessage="1" showErrorMessage="1" promptTitle="Time Metered of Existing" prompt="Enter time as minutes.  Example (one hour and three minutes = 63).  Minimum time for metering for LIHEAP = 30 min._x000a_Minimum time for metering for DOE = 120 min._x000a_" sqref="B26"/>
    <dataValidation allowBlank="1" showInputMessage="1" showErrorMessage="1" promptTitle="kWh Reading of Existing" prompt="Enter the kWh reading at the end of the metering time limit." sqref="B27"/>
  </dataValidations>
  <pageMargins left="0.7" right="0.7" top="0.75" bottom="0.75" header="0.3" footer="0.3"/>
  <pageSetup orientation="portrait" r:id="rId1"/>
  <ignoredErrors>
    <ignoredError sqref="B2:B3 H2:H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heetViews>
  <sheetFormatPr defaultRowHeight="12.75" customHeight="1" x14ac:dyDescent="0.2"/>
  <cols>
    <col min="1" max="7" width="12.7109375" customWidth="1"/>
  </cols>
  <sheetData>
    <row r="1" spans="1:7" ht="3" customHeight="1" thickBot="1" x14ac:dyDescent="0.25">
      <c r="A1" s="1" t="s">
        <v>65</v>
      </c>
    </row>
    <row r="2" spans="1:7" ht="18" customHeight="1" thickBot="1" x14ac:dyDescent="0.3">
      <c r="A2" s="676" t="s">
        <v>443</v>
      </c>
      <c r="B2" s="677"/>
      <c r="C2" s="677"/>
      <c r="D2" s="677"/>
      <c r="E2" s="677"/>
      <c r="F2" s="677"/>
      <c r="G2" s="678"/>
    </row>
    <row r="3" spans="1:7" ht="12.75" customHeight="1" x14ac:dyDescent="0.2">
      <c r="A3" s="340" t="s">
        <v>436</v>
      </c>
    </row>
    <row r="5" spans="1:7" ht="12.75" customHeight="1" x14ac:dyDescent="0.2">
      <c r="A5" s="341"/>
      <c r="B5" s="342" t="s">
        <v>441</v>
      </c>
      <c r="C5" s="606"/>
      <c r="E5" s="343"/>
      <c r="F5" s="342" t="s">
        <v>442</v>
      </c>
      <c r="G5" s="315"/>
    </row>
    <row r="6" spans="1:7" ht="12.75" customHeight="1" x14ac:dyDescent="0.2">
      <c r="A6" s="885"/>
      <c r="B6" s="349" t="s">
        <v>440</v>
      </c>
      <c r="C6" s="854"/>
      <c r="E6" s="885"/>
      <c r="F6" s="349" t="s">
        <v>440</v>
      </c>
      <c r="G6" s="854"/>
    </row>
    <row r="8" spans="1:7" ht="12.75" customHeight="1" x14ac:dyDescent="0.2">
      <c r="A8" s="341" t="s">
        <v>428</v>
      </c>
      <c r="B8" s="314"/>
      <c r="C8" s="315"/>
      <c r="D8" s="679" t="s">
        <v>435</v>
      </c>
      <c r="E8" s="856"/>
    </row>
    <row r="9" spans="1:7" ht="12.75" customHeight="1" x14ac:dyDescent="0.2">
      <c r="A9" s="336" t="s">
        <v>429</v>
      </c>
      <c r="B9" s="337" t="s">
        <v>430</v>
      </c>
      <c r="C9" s="336" t="s">
        <v>431</v>
      </c>
      <c r="D9" s="337" t="s">
        <v>432</v>
      </c>
      <c r="E9" s="336" t="s">
        <v>433</v>
      </c>
      <c r="F9" s="338" t="s">
        <v>434</v>
      </c>
      <c r="G9" s="336" t="s">
        <v>218</v>
      </c>
    </row>
    <row r="10" spans="1:7" ht="12.75" customHeight="1" x14ac:dyDescent="0.2">
      <c r="A10" s="886"/>
      <c r="B10" s="886"/>
      <c r="C10" s="886"/>
      <c r="D10" s="886"/>
      <c r="E10" s="886"/>
      <c r="F10" s="886"/>
      <c r="G10" s="886"/>
    </row>
    <row r="12" spans="1:7" ht="12.75" customHeight="1" x14ac:dyDescent="0.2">
      <c r="A12" s="277" t="s">
        <v>295</v>
      </c>
      <c r="B12" s="314"/>
      <c r="C12" s="314"/>
      <c r="D12" s="314"/>
      <c r="E12" s="314"/>
      <c r="F12" s="314"/>
      <c r="G12" s="315"/>
    </row>
    <row r="13" spans="1:7" ht="12.75" customHeight="1" x14ac:dyDescent="0.2">
      <c r="A13" s="873"/>
      <c r="B13" s="812"/>
      <c r="C13" s="812"/>
      <c r="D13" s="812"/>
      <c r="E13" s="812"/>
      <c r="F13" s="812"/>
      <c r="G13" s="813"/>
    </row>
    <row r="14" spans="1:7" ht="12.75" customHeight="1" x14ac:dyDescent="0.2">
      <c r="A14" s="277" t="s">
        <v>294</v>
      </c>
      <c r="B14" s="314"/>
      <c r="C14" s="314"/>
      <c r="D14" s="314"/>
      <c r="E14" s="314"/>
      <c r="F14" s="314"/>
      <c r="G14" s="315"/>
    </row>
    <row r="15" spans="1:7" ht="12.75" customHeight="1" x14ac:dyDescent="0.2">
      <c r="A15" s="873"/>
      <c r="B15" s="812"/>
      <c r="C15" s="812"/>
      <c r="D15" s="812"/>
      <c r="E15" s="812"/>
      <c r="F15" s="812"/>
      <c r="G15" s="813"/>
    </row>
    <row r="16" spans="1:7" ht="12.75" customHeight="1" x14ac:dyDescent="0.2">
      <c r="A16" s="277" t="s">
        <v>293</v>
      </c>
      <c r="B16" s="314"/>
      <c r="C16" s="314"/>
      <c r="D16" s="314"/>
      <c r="E16" s="314"/>
      <c r="F16" s="314"/>
      <c r="G16" s="315"/>
    </row>
    <row r="17" spans="1:7" ht="12.75" customHeight="1" x14ac:dyDescent="0.2">
      <c r="A17" s="873"/>
      <c r="B17" s="812"/>
      <c r="C17" s="812"/>
      <c r="D17" s="812"/>
      <c r="E17" s="812"/>
      <c r="F17" s="812"/>
      <c r="G17" s="813"/>
    </row>
    <row r="18" spans="1:7" ht="12.75" customHeight="1" x14ac:dyDescent="0.2">
      <c r="A18" s="277" t="s">
        <v>292</v>
      </c>
      <c r="B18" s="314"/>
      <c r="C18" s="314"/>
      <c r="D18" s="314"/>
      <c r="E18" s="314"/>
      <c r="F18" s="314"/>
      <c r="G18" s="315"/>
    </row>
    <row r="19" spans="1:7" ht="12.75" customHeight="1" x14ac:dyDescent="0.2">
      <c r="A19" s="876"/>
      <c r="B19" s="823"/>
      <c r="C19" s="823"/>
      <c r="D19" s="823"/>
      <c r="E19" s="823"/>
      <c r="F19" s="823"/>
      <c r="G19" s="824"/>
    </row>
    <row r="20" spans="1:7" ht="12.75" customHeight="1" x14ac:dyDescent="0.2">
      <c r="A20" s="364"/>
      <c r="B20" s="364"/>
      <c r="C20" s="364"/>
      <c r="D20" s="364"/>
    </row>
    <row r="21" spans="1:7" ht="12.75" customHeight="1" x14ac:dyDescent="0.2">
      <c r="A21" s="680"/>
      <c r="B21" s="344"/>
      <c r="C21" s="344"/>
      <c r="D21" s="344"/>
      <c r="E21" s="344"/>
      <c r="F21" s="681" t="s">
        <v>17</v>
      </c>
      <c r="G21" s="682">
        <f ca="1">SUM(G20:G45)</f>
        <v>0</v>
      </c>
    </row>
    <row r="22" spans="1:7" ht="12.75" customHeight="1" x14ac:dyDescent="0.2">
      <c r="A22" s="387" t="s">
        <v>444</v>
      </c>
      <c r="B22" s="314"/>
      <c r="C22" s="314"/>
      <c r="D22" s="314"/>
      <c r="E22" s="314"/>
      <c r="F22" s="742" t="s">
        <v>694</v>
      </c>
      <c r="G22" s="887"/>
    </row>
    <row r="23" spans="1:7" ht="12.75" customHeight="1" x14ac:dyDescent="0.2">
      <c r="A23" s="888"/>
      <c r="B23" s="823"/>
      <c r="C23" s="823"/>
      <c r="D23" s="823"/>
      <c r="E23" s="823"/>
      <c r="F23" s="339"/>
      <c r="G23" s="328"/>
    </row>
    <row r="24" spans="1:7" ht="12.75" customHeight="1" x14ac:dyDescent="0.2">
      <c r="A24" s="387" t="s">
        <v>444</v>
      </c>
      <c r="B24" s="314"/>
      <c r="C24" s="314"/>
      <c r="D24" s="314"/>
      <c r="E24" s="314"/>
      <c r="F24" s="742" t="s">
        <v>694</v>
      </c>
      <c r="G24" s="887"/>
    </row>
    <row r="25" spans="1:7" ht="12.75" customHeight="1" x14ac:dyDescent="0.2">
      <c r="A25" s="889"/>
      <c r="B25" s="812"/>
      <c r="C25" s="812"/>
      <c r="D25" s="812"/>
      <c r="E25" s="812"/>
      <c r="F25" s="683"/>
      <c r="G25" s="347"/>
    </row>
    <row r="26" spans="1:7" ht="12.75" customHeight="1" x14ac:dyDescent="0.2">
      <c r="A26" s="387" t="s">
        <v>444</v>
      </c>
      <c r="B26" s="314"/>
      <c r="C26" s="314"/>
      <c r="D26" s="314"/>
      <c r="E26" s="314"/>
      <c r="F26" s="742" t="s">
        <v>694</v>
      </c>
      <c r="G26" s="887"/>
    </row>
    <row r="27" spans="1:7" ht="12.75" customHeight="1" x14ac:dyDescent="0.2">
      <c r="A27" s="888"/>
      <c r="B27" s="823"/>
      <c r="C27" s="823"/>
      <c r="D27" s="823"/>
      <c r="E27" s="823"/>
      <c r="F27" s="339"/>
      <c r="G27" s="328"/>
    </row>
    <row r="28" spans="1:7" ht="12.75" customHeight="1" x14ac:dyDescent="0.2">
      <c r="A28" s="387" t="s">
        <v>444</v>
      </c>
      <c r="B28" s="314"/>
      <c r="C28" s="314"/>
      <c r="D28" s="314"/>
      <c r="E28" s="314"/>
      <c r="F28" s="742" t="s">
        <v>694</v>
      </c>
      <c r="G28" s="887"/>
    </row>
    <row r="29" spans="1:7" ht="12.75" customHeight="1" x14ac:dyDescent="0.2">
      <c r="A29" s="889"/>
      <c r="B29" s="812"/>
      <c r="C29" s="812"/>
      <c r="D29" s="812"/>
      <c r="E29" s="812"/>
      <c r="F29" s="683"/>
      <c r="G29" s="347"/>
    </row>
    <row r="30" spans="1:7" ht="12.75" customHeight="1" x14ac:dyDescent="0.2">
      <c r="A30" s="387" t="s">
        <v>444</v>
      </c>
      <c r="B30" s="314"/>
      <c r="C30" s="314"/>
      <c r="D30" s="314"/>
      <c r="E30" s="314"/>
      <c r="F30" s="742" t="s">
        <v>694</v>
      </c>
      <c r="G30" s="887"/>
    </row>
    <row r="31" spans="1:7" ht="12.75" customHeight="1" x14ac:dyDescent="0.2">
      <c r="A31" s="888"/>
      <c r="B31" s="823"/>
      <c r="C31" s="823"/>
      <c r="D31" s="823"/>
      <c r="E31" s="823"/>
      <c r="F31" s="339"/>
      <c r="G31" s="328"/>
    </row>
    <row r="32" spans="1:7" ht="12.75" customHeight="1" x14ac:dyDescent="0.2">
      <c r="A32" s="387" t="s">
        <v>444</v>
      </c>
      <c r="B32" s="314"/>
      <c r="C32" s="314"/>
      <c r="D32" s="314"/>
      <c r="E32" s="314"/>
      <c r="F32" s="742" t="s">
        <v>694</v>
      </c>
      <c r="G32" s="887"/>
    </row>
    <row r="33" spans="1:7" ht="12.75" customHeight="1" x14ac:dyDescent="0.2">
      <c r="A33" s="889"/>
      <c r="B33" s="812"/>
      <c r="C33" s="812"/>
      <c r="D33" s="812"/>
      <c r="E33" s="812"/>
      <c r="F33" s="683"/>
      <c r="G33" s="347"/>
    </row>
    <row r="34" spans="1:7" ht="12.75" customHeight="1" x14ac:dyDescent="0.2">
      <c r="A34" s="387" t="s">
        <v>444</v>
      </c>
      <c r="B34" s="314"/>
      <c r="C34" s="314"/>
      <c r="D34" s="314"/>
      <c r="E34" s="314"/>
      <c r="F34" s="742" t="s">
        <v>694</v>
      </c>
      <c r="G34" s="887"/>
    </row>
    <row r="35" spans="1:7" ht="12.75" customHeight="1" x14ac:dyDescent="0.2">
      <c r="A35" s="888"/>
      <c r="B35" s="823"/>
      <c r="C35" s="823"/>
      <c r="D35" s="823"/>
      <c r="E35" s="823"/>
      <c r="F35" s="339"/>
      <c r="G35" s="328"/>
    </row>
    <row r="36" spans="1:7" ht="12.75" customHeight="1" x14ac:dyDescent="0.2">
      <c r="A36" s="387" t="s">
        <v>444</v>
      </c>
      <c r="B36" s="314"/>
      <c r="C36" s="314"/>
      <c r="D36" s="314"/>
      <c r="E36" s="314"/>
      <c r="F36" s="742" t="s">
        <v>694</v>
      </c>
      <c r="G36" s="887"/>
    </row>
    <row r="37" spans="1:7" ht="12.75" customHeight="1" x14ac:dyDescent="0.2">
      <c r="A37" s="889"/>
      <c r="B37" s="812"/>
      <c r="C37" s="812"/>
      <c r="D37" s="812"/>
      <c r="E37" s="812"/>
      <c r="F37" s="683"/>
      <c r="G37" s="347"/>
    </row>
    <row r="38" spans="1:7" ht="12.75" customHeight="1" x14ac:dyDescent="0.2">
      <c r="A38" s="387" t="s">
        <v>444</v>
      </c>
      <c r="B38" s="314"/>
      <c r="C38" s="314"/>
      <c r="D38" s="314"/>
      <c r="E38" s="314"/>
      <c r="F38" s="742" t="s">
        <v>694</v>
      </c>
      <c r="G38" s="887"/>
    </row>
    <row r="39" spans="1:7" ht="12.75" customHeight="1" x14ac:dyDescent="0.2">
      <c r="A39" s="888"/>
      <c r="B39" s="823"/>
      <c r="C39" s="823"/>
      <c r="D39" s="823"/>
      <c r="E39" s="823"/>
      <c r="F39" s="339"/>
      <c r="G39" s="328"/>
    </row>
    <row r="40" spans="1:7" ht="12.75" customHeight="1" x14ac:dyDescent="0.2">
      <c r="A40" s="387" t="s">
        <v>444</v>
      </c>
      <c r="B40" s="314"/>
      <c r="C40" s="314"/>
      <c r="D40" s="314"/>
      <c r="E40" s="314"/>
      <c r="F40" s="742" t="s">
        <v>694</v>
      </c>
      <c r="G40" s="887"/>
    </row>
    <row r="41" spans="1:7" ht="12.75" customHeight="1" x14ac:dyDescent="0.2">
      <c r="A41" s="889"/>
      <c r="B41" s="812"/>
      <c r="C41" s="812"/>
      <c r="D41" s="812"/>
      <c r="E41" s="812"/>
      <c r="F41" s="683"/>
      <c r="G41" s="347"/>
    </row>
    <row r="42" spans="1:7" ht="12.75" customHeight="1" x14ac:dyDescent="0.2">
      <c r="A42" s="387" t="s">
        <v>444</v>
      </c>
      <c r="B42" s="314"/>
      <c r="C42" s="314"/>
      <c r="D42" s="314"/>
      <c r="E42" s="314"/>
      <c r="F42" s="742" t="s">
        <v>694</v>
      </c>
      <c r="G42" s="887"/>
    </row>
    <row r="43" spans="1:7" ht="12.75" customHeight="1" x14ac:dyDescent="0.2">
      <c r="A43" s="888"/>
      <c r="B43" s="823"/>
      <c r="C43" s="823"/>
      <c r="D43" s="823"/>
      <c r="E43" s="823"/>
      <c r="F43" s="339"/>
      <c r="G43" s="328"/>
    </row>
  </sheetData>
  <sheetProtection sheet="1" objects="1" scenarios="1"/>
  <dataValidations count="18">
    <dataValidation type="whole" allowBlank="1" showInputMessage="1" showErrorMessage="1" promptTitle="Operational CO detectors" prompt="Select the number of operational smoke detectors." sqref="G6">
      <formula1>0</formula1>
      <formula2>19</formula2>
    </dataValidation>
    <dataValidation type="list" allowBlank="1" showInputMessage="1" showErrorMessage="1" promptTitle="Smoke detectors" prompt="Identify if any smoke detectors are present and operational in the house at the time of assessment." sqref="E6">
      <formula1>"Yes, No"</formula1>
    </dataValidation>
    <dataValidation type="decimal" allowBlank="1" showInputMessage="1" showErrorMessage="1" promptTitle="Estimated Cost" prompt="Input the estimated cost of the suggested health and safety measure." sqref="G42 G40 G36 G32 G28 G24 G22 G26 G30 G34 G38">
      <formula1>0</formula1>
      <formula2>7500</formula2>
    </dataValidation>
    <dataValidation allowBlank="1" showInputMessage="1" showErrorMessage="1" promptTitle="Additional Measures" prompt="List additional repair measures to be considered. Make sure to include any notes and justification for the repair listed. If DOE house, repair must be justified in NEAT; if LIHEAP house, repair costs are capped at $500." sqref="A43 A39 A35 A31 A27 A23 A25 A29 A33 A37 A41"/>
    <dataValidation allowBlank="1" showInputMessage="1" showErrorMessage="1" promptTitle="Indoor Air Quality" prompt="Describe any potential issue noted regarding mold, moisture issues, or indoor air quality." sqref="A13"/>
    <dataValidation allowBlank="1" showInputMessage="1" showErrorMessage="1" promptTitle="Lead and or Aesbestos" prompt="Describe any potential issue noted regarding lead and or aesbestos." sqref="A15"/>
    <dataValidation allowBlank="1" showInputMessage="1" showErrorMessage="1" promptTitle="Unsanitary Conditions" prompt="Describe any potential issue noted regarding pests, volatile organic compounds, or unsanitary conditions." sqref="A17"/>
    <dataValidation allowBlank="1" showInputMessage="1" showErrorMessage="1" promptTitle="Structural Issues" prompt="Describe any potential issue noted regarding structural issues." sqref="A19"/>
    <dataValidation type="list" allowBlank="1" showInputMessage="1" showErrorMessage="1" promptTitle="Carbon monoxide detectors" prompt="Identify if any CO detectors are present and operational in the house at the time of assessment. For ASHRAE compliance, number of CO detectors needed for a household is _______." sqref="A6">
      <formula1>"Yes, No"</formula1>
    </dataValidation>
    <dataValidation type="whole" allowBlank="1" showInputMessage="1" showErrorMessage="1" promptTitle="Operational CO detectors" prompt="Select the number of operational carbon monoxide detectors." sqref="C6">
      <formula1>0</formula1>
      <formula2>19</formula2>
    </dataValidation>
    <dataValidation type="list" allowBlank="1" showInputMessage="1" showErrorMessage="1" sqref="E8">
      <formula1>"Electric, Gas, Propane, Wood, Other"</formula1>
    </dataValidation>
    <dataValidation allowBlank="1" showInputMessage="1" showErrorMessage="1" promptTitle="CO Reading" prompt="Record the carbon monoxide reading for the oven, if applicable." sqref="G10"/>
    <dataValidation allowBlank="1" showInputMessage="1" showErrorMessage="1" promptTitle="CO Reading" prompt="Record the carbon monoxide reading for the front left burner of the cookstove, if applicable." sqref="A10"/>
    <dataValidation allowBlank="1" showInputMessage="1" showErrorMessage="1" promptTitle="CO Reading" prompt="Record the carbon monoxide reading for the front right burner of the cookstove, if applicable." sqref="B10"/>
    <dataValidation allowBlank="1" showInputMessage="1" showErrorMessage="1" promptTitle="CO Reading" prompt="Record the carbon monoxide reading for the front center burner of the cookstove, if applicable." sqref="C10"/>
    <dataValidation allowBlank="1" showInputMessage="1" showErrorMessage="1" promptTitle="CO Reading" prompt="Record the carbon monoxide reading for the back left burner of the cookstove, if applicable." sqref="D10"/>
    <dataValidation allowBlank="1" showInputMessage="1" showErrorMessage="1" promptTitle="CO Reading" prompt="Record the carbon monoxide reading for the back right burner of the cookstove, if applicable." sqref="E10"/>
    <dataValidation allowBlank="1" showInputMessage="1" showErrorMessage="1" promptTitle="CO Reading" prompt="Record the carbon monoxide reading for the center back burner of the cookstove, if applicable." sqref="F1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2" sqref="C2"/>
    </sheetView>
  </sheetViews>
  <sheetFormatPr defaultRowHeight="12.75" x14ac:dyDescent="0.2"/>
  <cols>
    <col min="1" max="1" width="67.7109375" customWidth="1"/>
    <col min="2" max="2" width="14.7109375" customWidth="1"/>
    <col min="3" max="3" width="9.7109375" customWidth="1"/>
  </cols>
  <sheetData>
    <row r="1" spans="1:3" ht="3" customHeight="1" thickBot="1" x14ac:dyDescent="0.25">
      <c r="A1" s="1" t="s">
        <v>65</v>
      </c>
    </row>
    <row r="2" spans="1:3" ht="15.75" x14ac:dyDescent="0.25">
      <c r="A2" s="350" t="s">
        <v>438</v>
      </c>
      <c r="B2" s="351" t="s">
        <v>17</v>
      </c>
      <c r="C2" s="352">
        <f>SUM(C3:C41)</f>
        <v>0</v>
      </c>
    </row>
    <row r="3" spans="1:3" x14ac:dyDescent="0.2">
      <c r="A3" s="316" t="s">
        <v>439</v>
      </c>
      <c r="B3" s="319" t="s">
        <v>437</v>
      </c>
      <c r="C3" s="892"/>
    </row>
    <row r="4" spans="1:3" ht="25.5" customHeight="1" x14ac:dyDescent="0.2">
      <c r="A4" s="890"/>
      <c r="B4" s="346"/>
      <c r="C4" s="347"/>
    </row>
    <row r="5" spans="1:3" x14ac:dyDescent="0.2">
      <c r="A5" s="316" t="s">
        <v>439</v>
      </c>
      <c r="B5" s="319" t="s">
        <v>437</v>
      </c>
      <c r="C5" s="892"/>
    </row>
    <row r="6" spans="1:3" ht="25.5" customHeight="1" x14ac:dyDescent="0.2">
      <c r="A6" s="890"/>
      <c r="B6" s="346"/>
      <c r="C6" s="347"/>
    </row>
    <row r="7" spans="1:3" x14ac:dyDescent="0.2">
      <c r="A7" s="316" t="s">
        <v>439</v>
      </c>
      <c r="B7" s="319" t="s">
        <v>437</v>
      </c>
      <c r="C7" s="892"/>
    </row>
    <row r="8" spans="1:3" ht="25.5" customHeight="1" x14ac:dyDescent="0.2">
      <c r="A8" s="890"/>
      <c r="B8" s="346"/>
      <c r="C8" s="347"/>
    </row>
    <row r="9" spans="1:3" x14ac:dyDescent="0.2">
      <c r="A9" s="316" t="s">
        <v>439</v>
      </c>
      <c r="B9" s="319" t="s">
        <v>437</v>
      </c>
      <c r="C9" s="892"/>
    </row>
    <row r="10" spans="1:3" ht="25.5" customHeight="1" x14ac:dyDescent="0.2">
      <c r="A10" s="890"/>
      <c r="B10" s="346"/>
      <c r="C10" s="347"/>
    </row>
    <row r="11" spans="1:3" x14ac:dyDescent="0.2">
      <c r="A11" s="316" t="s">
        <v>439</v>
      </c>
      <c r="B11" s="319" t="s">
        <v>437</v>
      </c>
      <c r="C11" s="892"/>
    </row>
    <row r="12" spans="1:3" ht="25.5" customHeight="1" x14ac:dyDescent="0.2">
      <c r="A12" s="890"/>
      <c r="B12" s="346"/>
      <c r="C12" s="347"/>
    </row>
    <row r="13" spans="1:3" x14ac:dyDescent="0.2">
      <c r="A13" s="316" t="s">
        <v>439</v>
      </c>
      <c r="B13" s="319" t="s">
        <v>437</v>
      </c>
      <c r="C13" s="892"/>
    </row>
    <row r="14" spans="1:3" ht="24.75" customHeight="1" x14ac:dyDescent="0.2">
      <c r="A14" s="890"/>
      <c r="B14" s="346"/>
      <c r="C14" s="347"/>
    </row>
    <row r="15" spans="1:3" x14ac:dyDescent="0.2">
      <c r="A15" s="316" t="s">
        <v>439</v>
      </c>
      <c r="B15" s="319" t="s">
        <v>437</v>
      </c>
      <c r="C15" s="892"/>
    </row>
    <row r="16" spans="1:3" ht="25.5" customHeight="1" x14ac:dyDescent="0.2">
      <c r="A16" s="890"/>
      <c r="B16" s="346"/>
      <c r="C16" s="347"/>
    </row>
    <row r="17" spans="1:3" x14ac:dyDescent="0.2">
      <c r="A17" s="316" t="s">
        <v>439</v>
      </c>
      <c r="B17" s="319" t="s">
        <v>437</v>
      </c>
      <c r="C17" s="892"/>
    </row>
    <row r="18" spans="1:3" ht="25.5" customHeight="1" x14ac:dyDescent="0.2">
      <c r="A18" s="890"/>
      <c r="B18" s="346"/>
      <c r="C18" s="347"/>
    </row>
    <row r="19" spans="1:3" x14ac:dyDescent="0.2">
      <c r="A19" s="316" t="s">
        <v>439</v>
      </c>
      <c r="B19" s="319" t="s">
        <v>437</v>
      </c>
      <c r="C19" s="892"/>
    </row>
    <row r="20" spans="1:3" ht="25.5" customHeight="1" x14ac:dyDescent="0.2">
      <c r="A20" s="890"/>
      <c r="B20" s="346"/>
      <c r="C20" s="347"/>
    </row>
    <row r="21" spans="1:3" x14ac:dyDescent="0.2">
      <c r="A21" s="316" t="s">
        <v>439</v>
      </c>
      <c r="B21" s="319" t="s">
        <v>437</v>
      </c>
      <c r="C21" s="892"/>
    </row>
    <row r="22" spans="1:3" ht="25.5" customHeight="1" x14ac:dyDescent="0.2">
      <c r="A22" s="890"/>
      <c r="B22" s="346"/>
      <c r="C22" s="347"/>
    </row>
    <row r="23" spans="1:3" x14ac:dyDescent="0.2">
      <c r="A23" s="316" t="s">
        <v>439</v>
      </c>
      <c r="B23" s="319" t="s">
        <v>437</v>
      </c>
      <c r="C23" s="892"/>
    </row>
    <row r="24" spans="1:3" ht="25.5" customHeight="1" x14ac:dyDescent="0.2">
      <c r="A24" s="891"/>
      <c r="B24" s="339"/>
      <c r="C24" s="328"/>
    </row>
  </sheetData>
  <sheetProtection sheet="1" objects="1" scenarios="1"/>
  <dataValidations count="2">
    <dataValidation type="decimal" allowBlank="1" showInputMessage="1" showErrorMessage="1" promptTitle="Estimated Cost" prompt="Input the estimated cost of the suggested health and safety measure." sqref="C23 C21 C17 C13 C9 C5 C3 C7 C11 C15 C19">
      <formula1>0</formula1>
      <formula2>7500</formula2>
    </dataValidation>
    <dataValidation allowBlank="1" showInputMessage="1" showErrorMessage="1" promptTitle="Additional Measures" prompt="List additional repair measures to be considered. Make sure to include any notes and justification for the repair listed. If DOE house, repair must be justified in NEAT; if LIHEAP house, repair costs are capped at $500." sqref="A24 A22 A18 A14 A10 A6 A4 A8 A12 A16 A2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 Info</vt:lpstr>
      <vt:lpstr>Map_Drawing</vt:lpstr>
      <vt:lpstr>Structural Info</vt:lpstr>
      <vt:lpstr>Air Infiltration</vt:lpstr>
      <vt:lpstr>Combustion Testing</vt:lpstr>
      <vt:lpstr>Heating_Cooling</vt:lpstr>
      <vt:lpstr>Baseload Measures</vt:lpstr>
      <vt:lpstr>H&amp;S</vt:lpstr>
      <vt:lpstr>Repairs</vt:lpstr>
      <vt:lpstr>Attic_Wall</vt:lpstr>
      <vt:lpstr>Combined Sig Forms</vt:lpstr>
      <vt:lpstr>PL Justification Form</vt:lpstr>
      <vt:lpstr>BWR</vt:lpstr>
      <vt:lpstr>RAC Tool</vt:lpstr>
      <vt:lpstr>Sheet1</vt:lpstr>
    </vt:vector>
  </TitlesOfParts>
  <Company>City of Fort Worth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reidd</dc:creator>
  <cp:lastModifiedBy>jgagne</cp:lastModifiedBy>
  <cp:lastPrinted>2019-12-17T13:35:11Z</cp:lastPrinted>
  <dcterms:created xsi:type="dcterms:W3CDTF">2012-01-03T19:24:07Z</dcterms:created>
  <dcterms:modified xsi:type="dcterms:W3CDTF">2020-01-16T22:46:26Z</dcterms:modified>
</cp:coreProperties>
</file>