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1565" activeTab="0"/>
  </bookViews>
  <sheets>
    <sheet name="BD" sheetId="1" r:id="rId1"/>
  </sheets>
  <definedNames/>
  <calcPr fullCalcOnLoad="1"/>
</workbook>
</file>

<file path=xl/sharedStrings.xml><?xml version="1.0" encoding="utf-8"?>
<sst xmlns="http://schemas.openxmlformats.org/spreadsheetml/2006/main" count="117" uniqueCount="73">
  <si>
    <t>Date</t>
  </si>
  <si>
    <t>Subrecipient Representative</t>
  </si>
  <si>
    <t>I certify that all the above referenced information is true and accurate.</t>
  </si>
  <si>
    <t>allowable limits?</t>
  </si>
  <si>
    <t>21. Did Subrecipient maximize air and duct sealing measures to get final readings as low as possible within</t>
  </si>
  <si>
    <t>If NOT Met, have the weatherization crew do more effective duct sealing work and/or document why unable to achieve targets.</t>
  </si>
  <si>
    <t>20. Did Sub meet WRTO Duct System Leakage Target CFM?</t>
  </si>
  <si>
    <t>19. Did Sub meet Total Duct System Leakage Target CFM?</t>
  </si>
  <si>
    <t>If NOT Met, have the weatherization crew do more effective air sealing work and/or document why unable to achieve targets.</t>
  </si>
  <si>
    <t>18. Did Sub meet Blower Door Target CFM?</t>
  </si>
  <si>
    <t>Exh 3</t>
  </si>
  <si>
    <t>Pressure Pan Reduction Achieved:</t>
  </si>
  <si>
    <t>Exh 2</t>
  </si>
  <si>
    <t>Exh 1</t>
  </si>
  <si>
    <t>TOTAL</t>
  </si>
  <si>
    <t>Reg 14</t>
  </si>
  <si>
    <t>Reg 13</t>
  </si>
  <si>
    <t>Reg 12</t>
  </si>
  <si>
    <t>Reg 11</t>
  </si>
  <si>
    <t>Reg 10</t>
  </si>
  <si>
    <t>Reg 9</t>
  </si>
  <si>
    <t>Reg 8</t>
  </si>
  <si>
    <t>V Hood</t>
  </si>
  <si>
    <t>Open Window?</t>
  </si>
  <si>
    <t>Term Out</t>
  </si>
  <si>
    <t>CFM</t>
  </si>
  <si>
    <t>Reg 7</t>
  </si>
  <si>
    <t>Reg 6</t>
  </si>
  <si>
    <t>Reg 5</t>
  </si>
  <si>
    <t>Reg 4</t>
  </si>
  <si>
    <t>Reg 3</t>
  </si>
  <si>
    <t>Reg 2</t>
  </si>
  <si>
    <t>Reg 1</t>
  </si>
  <si>
    <t>Return</t>
  </si>
  <si>
    <t>17. ASHRAE Readings @ Final</t>
  </si>
  <si>
    <t>16. Pressure Pan Readings (Pa) per Register @ Final</t>
  </si>
  <si>
    <t>Return:</t>
  </si>
  <si>
    <t>Supply:</t>
  </si>
  <si>
    <t>15. Duct Operating Pressures AFTER duct sealing</t>
  </si>
  <si>
    <t>D/B Ring #</t>
  </si>
  <si>
    <t>Pa</t>
  </si>
  <si>
    <t>@</t>
  </si>
  <si>
    <t>cfm</t>
  </si>
  <si>
    <t>14. Final WRTO Duct Leakage</t>
  </si>
  <si>
    <t>13. Final Total Duct Leakage</t>
  </si>
  <si>
    <t>B/D Ring #</t>
  </si>
  <si>
    <t>12. Final BD CFM Reading</t>
  </si>
  <si>
    <t>Reduction Achieved</t>
  </si>
  <si>
    <t>Readings from Final Inspection</t>
  </si>
  <si>
    <t># of occupants</t>
  </si>
  <si>
    <t># of bedrooms</t>
  </si>
  <si>
    <t>11. ASHRAE Readings @ Assessment</t>
  </si>
  <si>
    <t>10. Pressure Pan Readings (Pa) per Register @ Assessment</t>
  </si>
  <si>
    <t>Subs should always work to air seal/duct seal as far below target as possible, while still remaining within scope of program.</t>
  </si>
  <si>
    <t>9. Duct Operating Pressures BEFORE duct sealing</t>
  </si>
  <si>
    <t>8.  Initial WRTO Duct Leakage</t>
  </si>
  <si>
    <t>7.  Initial Total Duct Leakage</t>
  </si>
  <si>
    <t>6.  Initial BD CFM Reading</t>
  </si>
  <si>
    <t>TARGET</t>
  </si>
  <si>
    <t>BTL</t>
  </si>
  <si>
    <t>R. T.</t>
  </si>
  <si>
    <t>MRV</t>
  </si>
  <si>
    <t>ACH</t>
  </si>
  <si>
    <t>Readings from Initial Assessment</t>
  </si>
  <si>
    <t>5. ACH</t>
  </si>
  <si>
    <t>4. Total Volume</t>
  </si>
  <si>
    <t>3. Ceiling Height</t>
  </si>
  <si>
    <t>2. Sq. Ft of Unit</t>
  </si>
  <si>
    <t>Job #</t>
  </si>
  <si>
    <t>1. Client</t>
  </si>
  <si>
    <r>
      <t>BLOWER DOOR / DUCT BLASTER DATA SHEET</t>
    </r>
    <r>
      <rPr>
        <sz val="10"/>
        <rFont val="Calibri"/>
        <family val="2"/>
      </rPr>
      <t xml:space="preserve"> (January 2017)</t>
    </r>
  </si>
  <si>
    <t>Texas Department of Housing &amp; Community Affairs</t>
  </si>
  <si>
    <t xml:space="preserve">For best accessibility, use the arrow keys to navigate through this form.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</si>
</sst>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alibri"/>
      <family val="2"/>
    </font>
    <font>
      <b/>
      <sz val="10"/>
      <name val="Calibri"/>
      <family val="2"/>
    </font>
    <font>
      <i/>
      <sz val="10"/>
      <name val="Calibri"/>
      <family val="2"/>
    </font>
    <font>
      <i/>
      <sz val="9"/>
      <name val="Calibri"/>
      <family val="2"/>
    </font>
    <font>
      <sz val="8"/>
      <name val="Calibri"/>
      <family val="2"/>
    </font>
    <font>
      <b/>
      <sz val="8"/>
      <name val="Calibri"/>
      <family val="2"/>
    </font>
    <font>
      <sz val="11"/>
      <name val="Calibri"/>
      <family val="2"/>
    </font>
    <font>
      <b/>
      <sz val="9"/>
      <name val="Calibri"/>
      <family val="2"/>
    </font>
    <font>
      <sz val="8"/>
      <color indexed="9"/>
      <name val="Calibri"/>
      <family val="2"/>
    </font>
    <font>
      <b/>
      <sz val="12"/>
      <name val="Calibri"/>
      <family val="2"/>
    </font>
    <font>
      <sz val="10"/>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Calibri"/>
      <family val="2"/>
    </font>
    <font>
      <sz val="10"/>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tint="0.04998999834060669"/>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style="thin"/>
      <top style="thin"/>
      <bottom style="thin"/>
    </border>
    <border>
      <left style="thin"/>
      <right/>
      <top style="thin"/>
      <bottom style="thin"/>
    </border>
    <border>
      <left style="thin"/>
      <right style="thin"/>
      <top style="thin"/>
      <bottom style="thin"/>
    </border>
    <border>
      <left/>
      <right/>
      <top style="thin"/>
      <bottom style="thin"/>
    </border>
    <border>
      <left/>
      <right style="thin"/>
      <top/>
      <bottom style="thin"/>
    </border>
    <border>
      <left style="thin"/>
      <right/>
      <top/>
      <bottom style="thin"/>
    </border>
    <border>
      <left/>
      <right style="thin"/>
      <top style="thin"/>
      <bottom/>
    </border>
    <border>
      <left style="medium"/>
      <right/>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Font="1" applyAlignment="1">
      <alignment/>
    </xf>
    <xf numFmtId="0" fontId="18" fillId="33" borderId="10" xfId="0" applyFont="1" applyFill="1" applyBorder="1" applyAlignment="1">
      <alignment/>
    </xf>
    <xf numFmtId="0" fontId="18" fillId="33" borderId="0" xfId="0" applyFont="1" applyFill="1" applyAlignment="1">
      <alignment/>
    </xf>
    <xf numFmtId="0" fontId="18" fillId="34" borderId="11" xfId="0" applyFont="1" applyFill="1" applyBorder="1" applyAlignment="1">
      <alignment/>
    </xf>
    <xf numFmtId="0" fontId="18" fillId="33" borderId="11" xfId="0" applyFont="1" applyFill="1" applyBorder="1" applyAlignment="1">
      <alignment/>
    </xf>
    <xf numFmtId="0" fontId="18" fillId="33" borderId="0" xfId="0" applyFont="1" applyFill="1" applyBorder="1" applyAlignment="1">
      <alignment/>
    </xf>
    <xf numFmtId="0" fontId="18" fillId="33" borderId="0" xfId="0" applyFont="1" applyFill="1" applyAlignment="1">
      <alignment wrapText="1"/>
    </xf>
    <xf numFmtId="0" fontId="19" fillId="33" borderId="0" xfId="0" applyFont="1" applyFill="1" applyAlignment="1">
      <alignment/>
    </xf>
    <xf numFmtId="0" fontId="18" fillId="34" borderId="12" xfId="0" applyFont="1" applyFill="1" applyBorder="1" applyAlignment="1">
      <alignment/>
    </xf>
    <xf numFmtId="0" fontId="18" fillId="34" borderId="13" xfId="0" applyFont="1" applyFill="1" applyBorder="1" applyAlignment="1">
      <alignment horizontal="center"/>
    </xf>
    <xf numFmtId="0" fontId="18" fillId="0" borderId="0" xfId="0" applyFont="1" applyFill="1" applyAlignment="1">
      <alignment/>
    </xf>
    <xf numFmtId="0" fontId="18" fillId="33" borderId="0" xfId="0" applyFont="1" applyFill="1" applyAlignment="1">
      <alignment horizontal="left"/>
    </xf>
    <xf numFmtId="0" fontId="20" fillId="33" borderId="0" xfId="0" applyFont="1" applyFill="1" applyAlignment="1">
      <alignment/>
    </xf>
    <xf numFmtId="0" fontId="21" fillId="33" borderId="0" xfId="0" applyFont="1" applyFill="1" applyAlignment="1">
      <alignment/>
    </xf>
    <xf numFmtId="0" fontId="19" fillId="33" borderId="12" xfId="0" applyFont="1" applyFill="1" applyBorder="1" applyAlignment="1">
      <alignment/>
    </xf>
    <xf numFmtId="0" fontId="19" fillId="33" borderId="13" xfId="0" applyFont="1" applyFill="1" applyBorder="1" applyAlignment="1">
      <alignment/>
    </xf>
    <xf numFmtId="0" fontId="18" fillId="33" borderId="0" xfId="0" applyFont="1" applyFill="1" applyAlignment="1">
      <alignment/>
    </xf>
    <xf numFmtId="164" fontId="18" fillId="33" borderId="0" xfId="0" applyNumberFormat="1" applyFont="1" applyFill="1" applyBorder="1" applyAlignment="1">
      <alignment/>
    </xf>
    <xf numFmtId="0" fontId="18" fillId="33" borderId="0" xfId="0" applyFont="1" applyFill="1" applyBorder="1" applyAlignment="1">
      <alignment/>
    </xf>
    <xf numFmtId="0" fontId="18" fillId="33" borderId="0" xfId="0" applyFont="1" applyFill="1" applyBorder="1" applyAlignment="1">
      <alignment horizontal="center"/>
    </xf>
    <xf numFmtId="0" fontId="18" fillId="34" borderId="14" xfId="0" applyFont="1" applyFill="1" applyBorder="1" applyAlignment="1">
      <alignment horizontal="center"/>
    </xf>
    <xf numFmtId="1" fontId="18" fillId="34" borderId="14" xfId="0" applyNumberFormat="1" applyFont="1" applyFill="1" applyBorder="1" applyAlignment="1">
      <alignment horizontal="center"/>
    </xf>
    <xf numFmtId="164" fontId="18" fillId="33" borderId="14" xfId="0" applyNumberFormat="1" applyFont="1" applyFill="1" applyBorder="1" applyAlignment="1">
      <alignment horizontal="center"/>
    </xf>
    <xf numFmtId="165" fontId="19" fillId="33" borderId="14" xfId="0" applyNumberFormat="1" applyFont="1" applyFill="1" applyBorder="1" applyAlignment="1">
      <alignment/>
    </xf>
    <xf numFmtId="0" fontId="18" fillId="33" borderId="12" xfId="0" applyFont="1" applyFill="1" applyBorder="1" applyAlignment="1">
      <alignment/>
    </xf>
    <xf numFmtId="0" fontId="18" fillId="33" borderId="15" xfId="0" applyFont="1" applyFill="1" applyBorder="1" applyAlignment="1">
      <alignment/>
    </xf>
    <xf numFmtId="0" fontId="18" fillId="33" borderId="13" xfId="0" applyFont="1" applyFill="1" applyBorder="1" applyAlignment="1">
      <alignment/>
    </xf>
    <xf numFmtId="164" fontId="19" fillId="33" borderId="14" xfId="0" applyNumberFormat="1" applyFont="1" applyFill="1" applyBorder="1" applyAlignment="1">
      <alignment horizontal="center"/>
    </xf>
    <xf numFmtId="164" fontId="18" fillId="34" borderId="14" xfId="0" applyNumberFormat="1" applyFont="1" applyFill="1" applyBorder="1" applyAlignment="1">
      <alignment horizontal="center"/>
    </xf>
    <xf numFmtId="0" fontId="18" fillId="33" borderId="14" xfId="0" applyFont="1" applyFill="1" applyBorder="1" applyAlignment="1">
      <alignment horizontal="center"/>
    </xf>
    <xf numFmtId="0" fontId="19" fillId="33" borderId="14" xfId="0" applyFont="1" applyFill="1" applyBorder="1" applyAlignment="1">
      <alignment horizontal="center"/>
    </xf>
    <xf numFmtId="0" fontId="22" fillId="33" borderId="14" xfId="0" applyFont="1" applyFill="1" applyBorder="1" applyAlignment="1">
      <alignment horizontal="center" wrapText="1"/>
    </xf>
    <xf numFmtId="0" fontId="18" fillId="33" borderId="14" xfId="0" applyFont="1" applyFill="1" applyBorder="1" applyAlignment="1">
      <alignment horizontal="center" wrapText="1"/>
    </xf>
    <xf numFmtId="0" fontId="18" fillId="35" borderId="14" xfId="0" applyFont="1" applyFill="1" applyBorder="1" applyAlignment="1">
      <alignment horizontal="center"/>
    </xf>
    <xf numFmtId="0" fontId="19" fillId="33" borderId="0" xfId="0" applyFont="1" applyFill="1" applyBorder="1" applyAlignment="1" applyProtection="1">
      <alignment horizontal="center"/>
      <protection locked="0"/>
    </xf>
    <xf numFmtId="0" fontId="20" fillId="33" borderId="0" xfId="0" applyFont="1" applyFill="1" applyBorder="1" applyAlignment="1">
      <alignment/>
    </xf>
    <xf numFmtId="0" fontId="19" fillId="33" borderId="0" xfId="0" applyFont="1" applyFill="1" applyBorder="1" applyAlignment="1">
      <alignment/>
    </xf>
    <xf numFmtId="0" fontId="20" fillId="33" borderId="0" xfId="0" applyFont="1" applyFill="1" applyBorder="1" applyAlignment="1">
      <alignment horizontal="center"/>
    </xf>
    <xf numFmtId="0" fontId="19" fillId="33" borderId="0" xfId="0" applyFont="1" applyFill="1" applyBorder="1" applyAlignment="1" applyProtection="1">
      <alignment/>
      <protection locked="0"/>
    </xf>
    <xf numFmtId="164" fontId="19" fillId="33" borderId="0" xfId="0" applyNumberFormat="1" applyFont="1" applyFill="1" applyBorder="1" applyAlignment="1" applyProtection="1">
      <alignment/>
      <protection locked="0"/>
    </xf>
    <xf numFmtId="164" fontId="18" fillId="34" borderId="11" xfId="0" applyNumberFormat="1" applyFont="1" applyFill="1" applyBorder="1" applyAlignment="1">
      <alignment horizontal="center"/>
    </xf>
    <xf numFmtId="0" fontId="22" fillId="33" borderId="0" xfId="0" applyFont="1" applyFill="1" applyAlignment="1">
      <alignment/>
    </xf>
    <xf numFmtId="164" fontId="18" fillId="34" borderId="11" xfId="0" applyNumberFormat="1" applyFont="1" applyFill="1" applyBorder="1" applyAlignment="1" applyProtection="1">
      <alignment horizontal="center"/>
      <protection locked="0"/>
    </xf>
    <xf numFmtId="165" fontId="19" fillId="33" borderId="14" xfId="0" applyNumberFormat="1" applyFont="1" applyFill="1" applyBorder="1" applyAlignment="1">
      <alignment horizontal="center"/>
    </xf>
    <xf numFmtId="0" fontId="18" fillId="34" borderId="11" xfId="0" applyFont="1" applyFill="1" applyBorder="1" applyAlignment="1" applyProtection="1">
      <alignment horizontal="center"/>
      <protection locked="0"/>
    </xf>
    <xf numFmtId="1" fontId="18" fillId="34" borderId="11" xfId="0" applyNumberFormat="1" applyFont="1" applyFill="1" applyBorder="1" applyAlignment="1" applyProtection="1">
      <alignment horizontal="center"/>
      <protection locked="0"/>
    </xf>
    <xf numFmtId="0" fontId="18" fillId="33" borderId="0" xfId="0" applyFont="1" applyFill="1" applyAlignment="1">
      <alignment horizontal="center"/>
    </xf>
    <xf numFmtId="0" fontId="19" fillId="33" borderId="11" xfId="0" applyFont="1" applyFill="1" applyBorder="1" applyAlignment="1" applyProtection="1">
      <alignment horizontal="center"/>
      <protection locked="0"/>
    </xf>
    <xf numFmtId="1" fontId="19" fillId="34" borderId="11" xfId="0" applyNumberFormat="1" applyFont="1" applyFill="1" applyBorder="1" applyAlignment="1" applyProtection="1">
      <alignment horizontal="center"/>
      <protection locked="0"/>
    </xf>
    <xf numFmtId="165" fontId="19" fillId="33" borderId="0" xfId="0" applyNumberFormat="1" applyFont="1" applyFill="1" applyBorder="1" applyAlignment="1">
      <alignment horizontal="center"/>
    </xf>
    <xf numFmtId="1" fontId="18" fillId="33" borderId="0" xfId="0" applyNumberFormat="1" applyFont="1" applyFill="1" applyAlignment="1">
      <alignment horizontal="center"/>
    </xf>
    <xf numFmtId="0" fontId="23" fillId="33" borderId="14" xfId="0" applyFont="1" applyFill="1" applyBorder="1" applyAlignment="1">
      <alignment horizontal="center" wrapText="1"/>
    </xf>
    <xf numFmtId="0" fontId="19" fillId="36" borderId="0" xfId="0" applyFont="1" applyFill="1" applyBorder="1" applyAlignment="1">
      <alignment/>
    </xf>
    <xf numFmtId="0" fontId="19" fillId="36" borderId="0" xfId="0" applyFont="1" applyFill="1" applyBorder="1" applyAlignment="1">
      <alignment horizontal="center"/>
    </xf>
    <xf numFmtId="0" fontId="18" fillId="35" borderId="16" xfId="0" applyFont="1" applyFill="1" applyBorder="1" applyAlignment="1">
      <alignment horizontal="center"/>
    </xf>
    <xf numFmtId="1" fontId="18" fillId="33" borderId="16" xfId="0" applyNumberFormat="1" applyFont="1" applyFill="1" applyBorder="1" applyAlignment="1">
      <alignment horizontal="center"/>
    </xf>
    <xf numFmtId="164" fontId="18" fillId="33" borderId="17" xfId="0" applyNumberFormat="1" applyFont="1" applyFill="1" applyBorder="1" applyAlignment="1">
      <alignment horizontal="left"/>
    </xf>
    <xf numFmtId="0" fontId="18" fillId="35" borderId="18" xfId="0" applyFont="1" applyFill="1" applyBorder="1" applyAlignment="1">
      <alignment horizontal="center"/>
    </xf>
    <xf numFmtId="1" fontId="18" fillId="33" borderId="12" xfId="0" applyNumberFormat="1" applyFont="1" applyFill="1" applyBorder="1" applyAlignment="1">
      <alignment horizontal="center"/>
    </xf>
    <xf numFmtId="164" fontId="18" fillId="33" borderId="13" xfId="0" applyNumberFormat="1" applyFont="1" applyFill="1" applyBorder="1" applyAlignment="1">
      <alignment horizontal="left"/>
    </xf>
    <xf numFmtId="0" fontId="21" fillId="33" borderId="19" xfId="0" applyFont="1" applyFill="1" applyBorder="1" applyAlignment="1">
      <alignment/>
    </xf>
    <xf numFmtId="164" fontId="19" fillId="33" borderId="0" xfId="0" applyNumberFormat="1" applyFont="1" applyFill="1" applyAlignment="1">
      <alignment horizontal="center"/>
    </xf>
    <xf numFmtId="164" fontId="19" fillId="33" borderId="13" xfId="0" applyNumberFormat="1" applyFont="1" applyFill="1" applyBorder="1" applyAlignment="1">
      <alignment horizontal="center"/>
    </xf>
    <xf numFmtId="0" fontId="24" fillId="0" borderId="0" xfId="0" applyFont="1" applyAlignment="1">
      <alignment/>
    </xf>
    <xf numFmtId="0" fontId="25" fillId="33" borderId="14" xfId="0" applyFont="1" applyFill="1" applyBorder="1" applyAlignment="1">
      <alignment horizontal="center"/>
    </xf>
    <xf numFmtId="0" fontId="22" fillId="33" borderId="0" xfId="0" applyFont="1" applyFill="1" applyBorder="1" applyAlignment="1">
      <alignment/>
    </xf>
    <xf numFmtId="0" fontId="46" fillId="33" borderId="0" xfId="0" applyFont="1" applyFill="1" applyBorder="1" applyAlignment="1">
      <alignment/>
    </xf>
    <xf numFmtId="2" fontId="46" fillId="33" borderId="0" xfId="0" applyNumberFormat="1" applyFont="1" applyFill="1" applyBorder="1" applyAlignment="1">
      <alignment/>
    </xf>
    <xf numFmtId="164" fontId="46" fillId="33" borderId="0" xfId="0" applyNumberFormat="1" applyFont="1" applyFill="1" applyBorder="1" applyAlignment="1">
      <alignment horizontal="center"/>
    </xf>
    <xf numFmtId="0" fontId="18" fillId="34" borderId="11" xfId="0" applyFont="1" applyFill="1" applyBorder="1" applyAlignment="1">
      <alignment horizontal="center"/>
    </xf>
    <xf numFmtId="0" fontId="19" fillId="0" borderId="0" xfId="0" applyFont="1" applyFill="1" applyAlignment="1">
      <alignment/>
    </xf>
    <xf numFmtId="1" fontId="18" fillId="33" borderId="11" xfId="0" applyNumberFormat="1" applyFont="1" applyFill="1" applyBorder="1" applyAlignment="1" applyProtection="1">
      <alignment horizontal="center"/>
      <protection/>
    </xf>
    <xf numFmtId="2" fontId="18" fillId="34" borderId="11" xfId="0" applyNumberFormat="1" applyFont="1" applyFill="1" applyBorder="1" applyAlignment="1" applyProtection="1">
      <alignment horizontal="center"/>
      <protection locked="0"/>
    </xf>
    <xf numFmtId="0" fontId="18" fillId="33" borderId="0" xfId="0" applyFont="1" applyFill="1" applyBorder="1" applyAlignment="1" applyProtection="1">
      <alignment/>
      <protection locked="0"/>
    </xf>
    <xf numFmtId="0" fontId="19" fillId="34" borderId="11" xfId="0" applyNumberFormat="1" applyFont="1" applyFill="1" applyBorder="1" applyAlignment="1" applyProtection="1">
      <alignment shrinkToFit="1"/>
      <protection locked="0"/>
    </xf>
    <xf numFmtId="0" fontId="19" fillId="34" borderId="11" xfId="0" applyNumberFormat="1" applyFont="1" applyFill="1" applyBorder="1" applyAlignment="1" applyProtection="1">
      <alignment horizontal="left"/>
      <protection locked="0"/>
    </xf>
    <xf numFmtId="0" fontId="19" fillId="33" borderId="0" xfId="0" applyFont="1" applyFill="1" applyBorder="1" applyAlignment="1" applyProtection="1">
      <alignment shrinkToFit="1"/>
      <protection locked="0"/>
    </xf>
    <xf numFmtId="0" fontId="27" fillId="33" borderId="0" xfId="0" applyFont="1" applyFill="1" applyAlignment="1">
      <alignment/>
    </xf>
    <xf numFmtId="0" fontId="27" fillId="33" borderId="0" xfId="0" applyFont="1" applyFill="1" applyAlignment="1">
      <alignment horizontal="center"/>
    </xf>
    <xf numFmtId="0" fontId="4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3"/>
  <sheetViews>
    <sheetView tabSelected="1" zoomScalePageLayoutView="0" workbookViewId="0" topLeftCell="A1">
      <selection activeCell="I46" sqref="I46"/>
    </sheetView>
  </sheetViews>
  <sheetFormatPr defaultColWidth="9.140625" defaultRowHeight="15"/>
  <cols>
    <col min="1" max="13" width="6.7109375" style="0" customWidth="1"/>
  </cols>
  <sheetData>
    <row r="1" spans="1:13" ht="15">
      <c r="A1" s="79" t="s">
        <v>72</v>
      </c>
      <c r="B1" s="16"/>
      <c r="C1" s="16"/>
      <c r="D1" s="16"/>
      <c r="E1" s="16"/>
      <c r="F1" s="16"/>
      <c r="G1" s="46" t="s">
        <v>71</v>
      </c>
      <c r="H1" s="16"/>
      <c r="I1" s="16"/>
      <c r="J1" s="16"/>
      <c r="K1" s="16"/>
      <c r="L1" s="16"/>
      <c r="M1" s="16"/>
    </row>
    <row r="2" spans="1:13" ht="15.75">
      <c r="A2" s="2"/>
      <c r="B2" s="77"/>
      <c r="C2" s="77"/>
      <c r="D2" s="77"/>
      <c r="E2" s="77"/>
      <c r="F2" s="77"/>
      <c r="G2" s="78" t="s">
        <v>70</v>
      </c>
      <c r="H2" s="77"/>
      <c r="I2" s="77"/>
      <c r="J2" s="77"/>
      <c r="K2" s="77"/>
      <c r="L2" s="77"/>
      <c r="M2" s="77"/>
    </row>
    <row r="3" spans="1:13" ht="15">
      <c r="A3" s="2"/>
      <c r="B3" s="2"/>
      <c r="C3" s="2"/>
      <c r="D3" s="2"/>
      <c r="E3" s="2"/>
      <c r="F3" s="2"/>
      <c r="G3" s="2"/>
      <c r="H3" s="2"/>
      <c r="I3" s="2"/>
      <c r="J3" s="2"/>
      <c r="K3" s="2"/>
      <c r="L3" s="2"/>
      <c r="M3" s="2"/>
    </row>
    <row r="4" spans="1:13" ht="15">
      <c r="A4" s="7" t="s">
        <v>69</v>
      </c>
      <c r="B4" s="76"/>
      <c r="C4" s="75"/>
      <c r="D4" s="74"/>
      <c r="E4" s="74"/>
      <c r="F4" s="74"/>
      <c r="G4" s="74"/>
      <c r="H4" s="74"/>
      <c r="I4" s="2"/>
      <c r="J4" s="2"/>
      <c r="K4" s="7" t="s">
        <v>68</v>
      </c>
      <c r="L4" s="74"/>
      <c r="M4" s="74"/>
    </row>
    <row r="5" spans="1:13" ht="15">
      <c r="A5" s="2"/>
      <c r="B5" s="2"/>
      <c r="C5" s="2"/>
      <c r="D5" s="2"/>
      <c r="E5" s="2"/>
      <c r="F5" s="2"/>
      <c r="G5" s="2"/>
      <c r="H5" s="2"/>
      <c r="I5" s="2"/>
      <c r="J5" s="2"/>
      <c r="K5" s="2"/>
      <c r="L5" s="2"/>
      <c r="M5" s="2"/>
    </row>
    <row r="6" spans="1:13" ht="15">
      <c r="A6" s="36" t="s">
        <v>67</v>
      </c>
      <c r="B6" s="18"/>
      <c r="C6" s="45"/>
      <c r="D6" s="73"/>
      <c r="E6" s="7" t="s">
        <v>66</v>
      </c>
      <c r="F6" s="16"/>
      <c r="G6" s="2"/>
      <c r="H6" s="72"/>
      <c r="I6" s="7" t="s">
        <v>65</v>
      </c>
      <c r="J6" s="16"/>
      <c r="K6" s="71">
        <f>C6*H6</f>
        <v>0</v>
      </c>
      <c r="L6" s="70" t="s">
        <v>64</v>
      </c>
      <c r="M6" s="69"/>
    </row>
    <row r="7" spans="1:13" ht="15">
      <c r="A7" s="52"/>
      <c r="B7" s="52"/>
      <c r="C7" s="52"/>
      <c r="D7" s="52"/>
      <c r="E7" s="52"/>
      <c r="F7" s="52"/>
      <c r="G7" s="53" t="s">
        <v>63</v>
      </c>
      <c r="H7" s="52"/>
      <c r="I7" s="52"/>
      <c r="J7" s="52"/>
      <c r="K7" s="52"/>
      <c r="L7" s="52"/>
      <c r="M7" s="52"/>
    </row>
    <row r="8" spans="1:13" s="63" customFormat="1" ht="15">
      <c r="A8" s="66" t="s">
        <v>62</v>
      </c>
      <c r="B8" s="68">
        <f>(M6*K6)/60</f>
        <v>0</v>
      </c>
      <c r="C8" s="66"/>
      <c r="D8" s="66" t="s">
        <v>61</v>
      </c>
      <c r="E8" s="67">
        <f>(J8+H8)/2</f>
        <v>0</v>
      </c>
      <c r="F8" s="66"/>
      <c r="G8" s="66" t="s">
        <v>60</v>
      </c>
      <c r="H8" s="66">
        <f>IF(E9&lt;1500,(E9*0.9),IF(E9&lt;2500,(E9*0.75),IF(E9&lt;4000,(E9*0.7),IF(E9&lt;5000,(E9*0.6),(E9*0.5)))))</f>
        <v>0</v>
      </c>
      <c r="I8" s="66" t="s">
        <v>59</v>
      </c>
      <c r="J8" s="67">
        <f>(0.35*18.5*K6)/60</f>
        <v>0</v>
      </c>
      <c r="K8" s="66"/>
      <c r="L8" s="65"/>
      <c r="M8" s="64" t="s">
        <v>58</v>
      </c>
    </row>
    <row r="9" spans="1:13" ht="15">
      <c r="A9" s="7" t="s">
        <v>57</v>
      </c>
      <c r="B9" s="16"/>
      <c r="C9" s="16"/>
      <c r="D9" s="16"/>
      <c r="E9" s="48"/>
      <c r="F9" s="47" t="s">
        <v>42</v>
      </c>
      <c r="G9" s="46" t="s">
        <v>41</v>
      </c>
      <c r="H9" s="45"/>
      <c r="I9" s="2" t="s">
        <v>40</v>
      </c>
      <c r="J9" s="16" t="s">
        <v>45</v>
      </c>
      <c r="K9" s="16"/>
      <c r="L9" s="44"/>
      <c r="M9" s="62">
        <f>MIN(B8:E8)</f>
        <v>0</v>
      </c>
    </row>
    <row r="10" spans="1:13" ht="15">
      <c r="A10" s="2"/>
      <c r="B10" s="2"/>
      <c r="C10" s="2"/>
      <c r="D10" s="2"/>
      <c r="E10" s="50"/>
      <c r="F10" s="46"/>
      <c r="G10" s="2"/>
      <c r="H10" s="50"/>
      <c r="I10" s="2"/>
      <c r="J10" s="2"/>
      <c r="K10" s="2"/>
      <c r="L10" s="46"/>
      <c r="M10" s="61"/>
    </row>
    <row r="11" spans="1:13" ht="15">
      <c r="A11" s="7" t="s">
        <v>56</v>
      </c>
      <c r="B11" s="16"/>
      <c r="C11" s="16"/>
      <c r="D11" s="16"/>
      <c r="E11" s="48"/>
      <c r="F11" s="47" t="s">
        <v>42</v>
      </c>
      <c r="G11" s="46" t="s">
        <v>41</v>
      </c>
      <c r="H11" s="45"/>
      <c r="I11" s="2" t="s">
        <v>40</v>
      </c>
      <c r="J11" s="16" t="s">
        <v>39</v>
      </c>
      <c r="K11" s="16"/>
      <c r="L11" s="44"/>
      <c r="M11" s="27" t="b">
        <f>IF(E11&gt;0,(C6*0.12))</f>
        <v>0</v>
      </c>
    </row>
    <row r="12" spans="1:13" ht="15">
      <c r="A12" s="2"/>
      <c r="B12" s="2"/>
      <c r="C12" s="2"/>
      <c r="D12" s="2"/>
      <c r="E12" s="50"/>
      <c r="F12" s="46"/>
      <c r="G12" s="2"/>
      <c r="H12" s="50"/>
      <c r="I12" s="2"/>
      <c r="J12" s="2"/>
      <c r="K12" s="2"/>
      <c r="L12" s="46"/>
      <c r="M12" s="61"/>
    </row>
    <row r="13" spans="1:13" ht="15">
      <c r="A13" s="7" t="s">
        <v>55</v>
      </c>
      <c r="B13" s="16"/>
      <c r="C13" s="16"/>
      <c r="D13" s="16"/>
      <c r="E13" s="48"/>
      <c r="F13" s="47" t="s">
        <v>42</v>
      </c>
      <c r="G13" s="46" t="s">
        <v>41</v>
      </c>
      <c r="H13" s="45"/>
      <c r="I13" s="2" t="s">
        <v>40</v>
      </c>
      <c r="J13" s="16" t="s">
        <v>39</v>
      </c>
      <c r="K13" s="16"/>
      <c r="L13" s="44"/>
      <c r="M13" s="27" t="b">
        <f>IF(E13&gt;0,(C6*0.08))</f>
        <v>0</v>
      </c>
    </row>
    <row r="14" spans="1:13" ht="15">
      <c r="A14" s="2"/>
      <c r="B14" s="2"/>
      <c r="C14" s="2"/>
      <c r="D14" s="2"/>
      <c r="E14" s="2"/>
      <c r="F14" s="2"/>
      <c r="G14" s="2"/>
      <c r="H14" s="2"/>
      <c r="I14" s="2"/>
      <c r="J14" s="2"/>
      <c r="K14" s="2"/>
      <c r="L14" s="2"/>
      <c r="M14" s="2"/>
    </row>
    <row r="15" spans="1:13" ht="15">
      <c r="A15" s="7" t="s">
        <v>54</v>
      </c>
      <c r="B15" s="16"/>
      <c r="C15" s="16"/>
      <c r="D15" s="16"/>
      <c r="E15" s="16"/>
      <c r="F15" s="16"/>
      <c r="G15" s="41" t="s">
        <v>37</v>
      </c>
      <c r="H15" s="42"/>
      <c r="I15" s="39"/>
      <c r="J15" s="41" t="s">
        <v>36</v>
      </c>
      <c r="K15" s="40"/>
      <c r="L15" s="39"/>
      <c r="M15" s="38"/>
    </row>
    <row r="16" spans="1:13" ht="15">
      <c r="A16" s="60" t="s">
        <v>53</v>
      </c>
      <c r="B16" s="35"/>
      <c r="C16" s="35"/>
      <c r="D16" s="35"/>
      <c r="E16" s="35"/>
      <c r="F16" s="35"/>
      <c r="G16" s="35"/>
      <c r="H16" s="35"/>
      <c r="I16" s="35"/>
      <c r="J16" s="35"/>
      <c r="K16" s="35"/>
      <c r="L16" s="35"/>
      <c r="M16" s="35"/>
    </row>
    <row r="17" spans="1:13" ht="15">
      <c r="A17" s="37"/>
      <c r="B17" s="37"/>
      <c r="C17" s="37"/>
      <c r="D17" s="37"/>
      <c r="E17" s="37"/>
      <c r="F17" s="37"/>
      <c r="G17" s="37"/>
      <c r="H17" s="37"/>
      <c r="I17" s="37"/>
      <c r="J17" s="37"/>
      <c r="K17" s="37"/>
      <c r="L17" s="37"/>
      <c r="M17" s="37"/>
    </row>
    <row r="18" spans="1:13" ht="15">
      <c r="A18" s="36" t="s">
        <v>52</v>
      </c>
      <c r="B18" s="35"/>
      <c r="C18" s="35"/>
      <c r="D18" s="35"/>
      <c r="E18" s="35"/>
      <c r="F18" s="35"/>
      <c r="G18" s="35"/>
      <c r="H18" s="35"/>
      <c r="I18" s="35"/>
      <c r="J18" s="36" t="s">
        <v>51</v>
      </c>
      <c r="K18" s="35"/>
      <c r="L18" s="35"/>
      <c r="M18" s="34"/>
    </row>
    <row r="19" spans="1:13" ht="34.5">
      <c r="A19" s="29" t="s">
        <v>33</v>
      </c>
      <c r="B19" s="29" t="s">
        <v>32</v>
      </c>
      <c r="C19" s="29" t="s">
        <v>31</v>
      </c>
      <c r="D19" s="29" t="s">
        <v>30</v>
      </c>
      <c r="E19" s="29" t="s">
        <v>29</v>
      </c>
      <c r="F19" s="29" t="s">
        <v>28</v>
      </c>
      <c r="G19" s="29" t="s">
        <v>27</v>
      </c>
      <c r="H19" s="29" t="s">
        <v>26</v>
      </c>
      <c r="I19" s="2"/>
      <c r="J19" s="33"/>
      <c r="K19" s="32" t="s">
        <v>25</v>
      </c>
      <c r="L19" s="32" t="s">
        <v>24</v>
      </c>
      <c r="M19" s="31" t="s">
        <v>23</v>
      </c>
    </row>
    <row r="20" spans="1:13" ht="15">
      <c r="A20" s="28"/>
      <c r="B20" s="28"/>
      <c r="C20" s="28"/>
      <c r="D20" s="28"/>
      <c r="E20" s="28"/>
      <c r="F20" s="28"/>
      <c r="G20" s="28"/>
      <c r="H20" s="28"/>
      <c r="I20" s="2"/>
      <c r="J20" s="29" t="s">
        <v>22</v>
      </c>
      <c r="K20" s="21"/>
      <c r="L20" s="20"/>
      <c r="M20" s="20"/>
    </row>
    <row r="21" spans="1:13" ht="15">
      <c r="A21" s="29" t="s">
        <v>21</v>
      </c>
      <c r="B21" s="29" t="s">
        <v>20</v>
      </c>
      <c r="C21" s="29" t="s">
        <v>19</v>
      </c>
      <c r="D21" s="29" t="s">
        <v>18</v>
      </c>
      <c r="E21" s="29" t="s">
        <v>17</v>
      </c>
      <c r="F21" s="29" t="s">
        <v>16</v>
      </c>
      <c r="G21" s="29" t="s">
        <v>15</v>
      </c>
      <c r="H21" s="30" t="s">
        <v>14</v>
      </c>
      <c r="I21" s="2"/>
      <c r="J21" s="29" t="s">
        <v>13</v>
      </c>
      <c r="K21" s="21"/>
      <c r="L21" s="20"/>
      <c r="M21" s="20"/>
    </row>
    <row r="22" spans="1:13" ht="15">
      <c r="A22" s="28"/>
      <c r="B22" s="28"/>
      <c r="C22" s="28"/>
      <c r="D22" s="28"/>
      <c r="E22" s="28"/>
      <c r="F22" s="28"/>
      <c r="G22" s="28"/>
      <c r="H22" s="27">
        <f>SUM(A20:H20)+SUM(A22:G22)</f>
        <v>0</v>
      </c>
      <c r="I22" s="2"/>
      <c r="J22" s="22" t="s">
        <v>12</v>
      </c>
      <c r="K22" s="21"/>
      <c r="L22" s="20"/>
      <c r="M22" s="20"/>
    </row>
    <row r="23" spans="1:13" ht="15">
      <c r="A23" s="2"/>
      <c r="B23" s="2"/>
      <c r="C23" s="2"/>
      <c r="D23" s="2"/>
      <c r="E23" s="2"/>
      <c r="F23" s="2"/>
      <c r="G23" s="2"/>
      <c r="H23" s="5"/>
      <c r="I23" s="2"/>
      <c r="J23" s="22" t="s">
        <v>10</v>
      </c>
      <c r="K23" s="21"/>
      <c r="L23" s="20"/>
      <c r="M23" s="20"/>
    </row>
    <row r="24" spans="1:13" ht="15">
      <c r="A24" s="2"/>
      <c r="B24" s="2"/>
      <c r="C24" s="2"/>
      <c r="D24" s="2"/>
      <c r="E24" s="2"/>
      <c r="F24" s="2"/>
      <c r="G24" s="2"/>
      <c r="H24" s="5"/>
      <c r="I24" s="2"/>
      <c r="J24" s="59" t="s">
        <v>50</v>
      </c>
      <c r="K24" s="58"/>
      <c r="L24" s="21">
        <v>2</v>
      </c>
      <c r="M24" s="57"/>
    </row>
    <row r="25" spans="1:13" ht="15">
      <c r="A25" s="2"/>
      <c r="B25" s="2"/>
      <c r="C25" s="2"/>
      <c r="D25" s="2"/>
      <c r="E25" s="2"/>
      <c r="F25" s="2"/>
      <c r="G25" s="2"/>
      <c r="H25" s="5"/>
      <c r="I25" s="2"/>
      <c r="J25" s="56" t="s">
        <v>49</v>
      </c>
      <c r="K25" s="55"/>
      <c r="L25" s="21">
        <v>2</v>
      </c>
      <c r="M25" s="54"/>
    </row>
    <row r="26" spans="1:13" ht="15">
      <c r="A26" s="52"/>
      <c r="B26" s="52"/>
      <c r="C26" s="52"/>
      <c r="D26" s="52"/>
      <c r="E26" s="52"/>
      <c r="F26" s="52"/>
      <c r="G26" s="53" t="s">
        <v>48</v>
      </c>
      <c r="H26" s="52"/>
      <c r="I26" s="52"/>
      <c r="J26" s="52"/>
      <c r="K26" s="52"/>
      <c r="L26" s="52"/>
      <c r="M26" s="52"/>
    </row>
    <row r="27" spans="1:13" ht="45.75">
      <c r="A27" s="2"/>
      <c r="B27" s="2"/>
      <c r="C27" s="2"/>
      <c r="D27" s="2"/>
      <c r="E27" s="2"/>
      <c r="F27" s="2"/>
      <c r="G27" s="2"/>
      <c r="H27" s="2"/>
      <c r="I27" s="2"/>
      <c r="J27" s="2"/>
      <c r="K27" s="2"/>
      <c r="L27" s="46"/>
      <c r="M27" s="51" t="s">
        <v>47</v>
      </c>
    </row>
    <row r="28" spans="1:13" ht="15">
      <c r="A28" s="7" t="s">
        <v>46</v>
      </c>
      <c r="B28" s="16"/>
      <c r="C28" s="16"/>
      <c r="D28" s="16"/>
      <c r="E28" s="48"/>
      <c r="F28" s="47" t="s">
        <v>42</v>
      </c>
      <c r="G28" s="46" t="s">
        <v>41</v>
      </c>
      <c r="H28" s="45"/>
      <c r="I28" s="2" t="s">
        <v>40</v>
      </c>
      <c r="J28" s="16" t="s">
        <v>45</v>
      </c>
      <c r="K28" s="16"/>
      <c r="L28" s="44"/>
      <c r="M28" s="43" t="e">
        <f>(E9-E28)/E9</f>
        <v>#DIV/0!</v>
      </c>
    </row>
    <row r="29" spans="1:13" ht="15">
      <c r="A29" s="2"/>
      <c r="B29" s="2"/>
      <c r="C29" s="2"/>
      <c r="D29" s="2"/>
      <c r="E29" s="50"/>
      <c r="F29" s="46"/>
      <c r="G29" s="2"/>
      <c r="H29" s="50"/>
      <c r="I29" s="2"/>
      <c r="J29" s="2"/>
      <c r="K29" s="2"/>
      <c r="L29" s="46"/>
      <c r="M29" s="49"/>
    </row>
    <row r="30" spans="1:13" ht="15">
      <c r="A30" s="7" t="s">
        <v>44</v>
      </c>
      <c r="B30" s="16"/>
      <c r="C30" s="16"/>
      <c r="D30" s="16"/>
      <c r="E30" s="48"/>
      <c r="F30" s="47" t="s">
        <v>42</v>
      </c>
      <c r="G30" s="46" t="s">
        <v>41</v>
      </c>
      <c r="H30" s="45"/>
      <c r="I30" s="2" t="s">
        <v>40</v>
      </c>
      <c r="J30" s="16" t="s">
        <v>39</v>
      </c>
      <c r="K30" s="16"/>
      <c r="L30" s="44"/>
      <c r="M30" s="43" t="e">
        <f>(E11-E30)/E11</f>
        <v>#DIV/0!</v>
      </c>
    </row>
    <row r="31" spans="1:13" ht="15">
      <c r="A31" s="2"/>
      <c r="B31" s="2"/>
      <c r="C31" s="2"/>
      <c r="D31" s="2"/>
      <c r="E31" s="50"/>
      <c r="F31" s="46"/>
      <c r="G31" s="2"/>
      <c r="H31" s="50"/>
      <c r="I31" s="2"/>
      <c r="J31" s="2"/>
      <c r="K31" s="2"/>
      <c r="L31" s="46"/>
      <c r="M31" s="49"/>
    </row>
    <row r="32" spans="1:13" ht="15">
      <c r="A32" s="7" t="s">
        <v>43</v>
      </c>
      <c r="B32" s="16"/>
      <c r="C32" s="16"/>
      <c r="D32" s="16"/>
      <c r="E32" s="48"/>
      <c r="F32" s="47" t="s">
        <v>42</v>
      </c>
      <c r="G32" s="46" t="s">
        <v>41</v>
      </c>
      <c r="H32" s="45"/>
      <c r="I32" s="2" t="s">
        <v>40</v>
      </c>
      <c r="J32" s="16" t="s">
        <v>39</v>
      </c>
      <c r="K32" s="16"/>
      <c r="L32" s="44"/>
      <c r="M32" s="43" t="e">
        <f>(E13-E32)/E13</f>
        <v>#DIV/0!</v>
      </c>
    </row>
    <row r="33" spans="1:13" ht="15">
      <c r="A33" s="2"/>
      <c r="B33" s="2"/>
      <c r="C33" s="2"/>
      <c r="D33" s="2"/>
      <c r="E33" s="2"/>
      <c r="F33" s="2"/>
      <c r="G33" s="2"/>
      <c r="H33" s="2"/>
      <c r="I33" s="2"/>
      <c r="J33" s="2"/>
      <c r="K33" s="2"/>
      <c r="L33" s="2"/>
      <c r="M33" s="2"/>
    </row>
    <row r="34" spans="1:13" ht="15">
      <c r="A34" s="7" t="s">
        <v>38</v>
      </c>
      <c r="B34" s="16"/>
      <c r="C34" s="16"/>
      <c r="D34" s="16"/>
      <c r="E34" s="16"/>
      <c r="F34" s="16"/>
      <c r="G34" s="41" t="s">
        <v>37</v>
      </c>
      <c r="H34" s="42"/>
      <c r="I34" s="39"/>
      <c r="J34" s="41" t="s">
        <v>36</v>
      </c>
      <c r="K34" s="40"/>
      <c r="L34" s="39"/>
      <c r="M34" s="38"/>
    </row>
    <row r="35" spans="1:13" ht="15">
      <c r="A35" s="37"/>
      <c r="B35" s="37"/>
      <c r="C35" s="37"/>
      <c r="D35" s="37"/>
      <c r="E35" s="37"/>
      <c r="F35" s="37"/>
      <c r="G35" s="37"/>
      <c r="H35" s="37"/>
      <c r="I35" s="37"/>
      <c r="J35" s="37"/>
      <c r="K35" s="37"/>
      <c r="L35" s="37"/>
      <c r="M35" s="37"/>
    </row>
    <row r="36" spans="1:13" ht="15">
      <c r="A36" s="36" t="s">
        <v>35</v>
      </c>
      <c r="B36" s="35"/>
      <c r="C36" s="35"/>
      <c r="D36" s="35"/>
      <c r="E36" s="35"/>
      <c r="F36" s="35"/>
      <c r="G36" s="35"/>
      <c r="H36" s="35"/>
      <c r="I36" s="35"/>
      <c r="J36" s="36" t="s">
        <v>34</v>
      </c>
      <c r="K36" s="35"/>
      <c r="L36" s="35"/>
      <c r="M36" s="34"/>
    </row>
    <row r="37" spans="1:13" ht="34.5">
      <c r="A37" s="29" t="s">
        <v>33</v>
      </c>
      <c r="B37" s="29" t="s">
        <v>32</v>
      </c>
      <c r="C37" s="29" t="s">
        <v>31</v>
      </c>
      <c r="D37" s="29" t="s">
        <v>30</v>
      </c>
      <c r="E37" s="29" t="s">
        <v>29</v>
      </c>
      <c r="F37" s="29" t="s">
        <v>28</v>
      </c>
      <c r="G37" s="29" t="s">
        <v>27</v>
      </c>
      <c r="H37" s="29" t="s">
        <v>26</v>
      </c>
      <c r="I37" s="2"/>
      <c r="J37" s="33"/>
      <c r="K37" s="32" t="s">
        <v>25</v>
      </c>
      <c r="L37" s="32" t="s">
        <v>24</v>
      </c>
      <c r="M37" s="31" t="s">
        <v>23</v>
      </c>
    </row>
    <row r="38" spans="1:13" ht="15">
      <c r="A38" s="28"/>
      <c r="B38" s="28"/>
      <c r="C38" s="28"/>
      <c r="D38" s="28"/>
      <c r="E38" s="28"/>
      <c r="F38" s="28"/>
      <c r="G38" s="28"/>
      <c r="H38" s="28"/>
      <c r="I38" s="2"/>
      <c r="J38" s="29" t="s">
        <v>22</v>
      </c>
      <c r="K38" s="21"/>
      <c r="L38" s="20"/>
      <c r="M38" s="20"/>
    </row>
    <row r="39" spans="1:13" ht="15">
      <c r="A39" s="29" t="s">
        <v>21</v>
      </c>
      <c r="B39" s="29" t="s">
        <v>20</v>
      </c>
      <c r="C39" s="29" t="s">
        <v>19</v>
      </c>
      <c r="D39" s="29" t="s">
        <v>18</v>
      </c>
      <c r="E39" s="29" t="s">
        <v>17</v>
      </c>
      <c r="F39" s="29" t="s">
        <v>16</v>
      </c>
      <c r="G39" s="29" t="s">
        <v>15</v>
      </c>
      <c r="H39" s="30" t="s">
        <v>14</v>
      </c>
      <c r="I39" s="2"/>
      <c r="J39" s="29" t="s">
        <v>13</v>
      </c>
      <c r="K39" s="21"/>
      <c r="L39" s="20"/>
      <c r="M39" s="20"/>
    </row>
    <row r="40" spans="1:13" ht="15">
      <c r="A40" s="28"/>
      <c r="B40" s="28"/>
      <c r="C40" s="28"/>
      <c r="D40" s="28"/>
      <c r="E40" s="28"/>
      <c r="F40" s="28"/>
      <c r="G40" s="28"/>
      <c r="H40" s="27">
        <f>SUM(A38:H38)+SUM(A40:G40)</f>
        <v>0</v>
      </c>
      <c r="I40" s="2"/>
      <c r="J40" s="22" t="s">
        <v>12</v>
      </c>
      <c r="K40" s="21"/>
      <c r="L40" s="20"/>
      <c r="M40" s="20"/>
    </row>
    <row r="41" spans="1:13" ht="15">
      <c r="A41" s="26" t="s">
        <v>11</v>
      </c>
      <c r="B41" s="25"/>
      <c r="C41" s="25"/>
      <c r="D41" s="24"/>
      <c r="E41" s="23" t="e">
        <f>(H22-H40)/H22</f>
        <v>#DIV/0!</v>
      </c>
      <c r="F41" s="2"/>
      <c r="G41" s="2"/>
      <c r="H41" s="5"/>
      <c r="I41" s="2"/>
      <c r="J41" s="22" t="s">
        <v>10</v>
      </c>
      <c r="K41" s="21"/>
      <c r="L41" s="20"/>
      <c r="M41" s="20"/>
    </row>
    <row r="42" spans="1:13" ht="15">
      <c r="A42" s="18"/>
      <c r="B42" s="18"/>
      <c r="C42" s="19"/>
      <c r="D42" s="19"/>
      <c r="E42" s="19"/>
      <c r="F42" s="5"/>
      <c r="G42" s="18"/>
      <c r="H42" s="5"/>
      <c r="I42" s="17"/>
      <c r="J42" s="17"/>
      <c r="K42" s="17"/>
      <c r="L42" s="17"/>
      <c r="M42" s="17"/>
    </row>
    <row r="43" spans="1:13" ht="15">
      <c r="A43" s="16" t="s">
        <v>9</v>
      </c>
      <c r="B43" s="16"/>
      <c r="C43" s="16"/>
      <c r="D43" s="16"/>
      <c r="E43" s="16"/>
      <c r="F43" s="16"/>
      <c r="G43" s="16"/>
      <c r="H43" s="16"/>
      <c r="I43" s="15" t="str">
        <f>IF((E28&gt;M9),"NOT Met","Met Target")</f>
        <v>Met Target</v>
      </c>
      <c r="J43" s="14"/>
      <c r="K43" s="16"/>
      <c r="L43" s="2"/>
      <c r="M43" s="5"/>
    </row>
    <row r="44" spans="1:13" ht="15">
      <c r="A44" s="13" t="s">
        <v>8</v>
      </c>
      <c r="B44" s="12"/>
      <c r="C44" s="12"/>
      <c r="D44" s="12"/>
      <c r="E44" s="12"/>
      <c r="F44" s="12"/>
      <c r="G44" s="12"/>
      <c r="H44" s="12"/>
      <c r="I44" s="12"/>
      <c r="J44" s="12"/>
      <c r="K44" s="12"/>
      <c r="L44" s="12"/>
      <c r="M44" s="12"/>
    </row>
    <row r="45" spans="1:13" ht="15">
      <c r="A45" s="16" t="s">
        <v>7</v>
      </c>
      <c r="B45" s="16"/>
      <c r="C45" s="16"/>
      <c r="D45" s="16"/>
      <c r="E45" s="16"/>
      <c r="F45" s="16"/>
      <c r="G45" s="16"/>
      <c r="H45" s="16"/>
      <c r="I45" s="15" t="str">
        <f>IF((E30&gt;M11),"NOT Met","Met Target")</f>
        <v>Met Target</v>
      </c>
      <c r="J45" s="14"/>
      <c r="K45" s="16"/>
      <c r="L45" s="16"/>
      <c r="M45" s="5"/>
    </row>
    <row r="46" spans="1:13" ht="15">
      <c r="A46" s="11" t="s">
        <v>6</v>
      </c>
      <c r="B46" s="11"/>
      <c r="C46" s="11"/>
      <c r="D46" s="11"/>
      <c r="E46" s="11"/>
      <c r="F46" s="11"/>
      <c r="G46" s="11"/>
      <c r="H46" s="11"/>
      <c r="I46" s="15" t="str">
        <f>IF((E32&gt;M13),"NOT Met","Met Target")</f>
        <v>Met Target</v>
      </c>
      <c r="J46" s="14"/>
      <c r="K46" s="11"/>
      <c r="L46" s="11"/>
      <c r="M46" s="5"/>
    </row>
    <row r="47" spans="1:13" ht="15">
      <c r="A47" s="13" t="s">
        <v>5</v>
      </c>
      <c r="B47" s="12"/>
      <c r="C47" s="12"/>
      <c r="D47" s="12"/>
      <c r="E47" s="12"/>
      <c r="F47" s="12"/>
      <c r="G47" s="12"/>
      <c r="H47" s="12"/>
      <c r="I47" s="12"/>
      <c r="J47" s="12"/>
      <c r="K47" s="12"/>
      <c r="L47" s="12"/>
      <c r="M47" s="12"/>
    </row>
    <row r="48" spans="1:13" ht="15">
      <c r="A48" s="11" t="s">
        <v>4</v>
      </c>
      <c r="B48" s="2"/>
      <c r="C48" s="2"/>
      <c r="D48" s="2"/>
      <c r="E48" s="2"/>
      <c r="F48" s="2"/>
      <c r="G48" s="2"/>
      <c r="H48" s="2"/>
      <c r="I48" s="2"/>
      <c r="J48" s="2"/>
      <c r="K48" s="2"/>
      <c r="L48" s="2"/>
      <c r="M48" s="2"/>
    </row>
    <row r="49" spans="1:13" ht="15">
      <c r="A49" s="2"/>
      <c r="B49" s="2" t="s">
        <v>3</v>
      </c>
      <c r="C49" s="2"/>
      <c r="D49" s="2"/>
      <c r="E49" s="10"/>
      <c r="F49" s="2"/>
      <c r="G49" s="2"/>
      <c r="H49" s="2"/>
      <c r="I49" s="9"/>
      <c r="J49" s="8"/>
      <c r="K49" s="2"/>
      <c r="L49" s="2"/>
      <c r="M49" s="2"/>
    </row>
    <row r="50" spans="1:13" ht="15">
      <c r="A50" s="7" t="s">
        <v>2</v>
      </c>
      <c r="B50" s="7"/>
      <c r="C50" s="7"/>
      <c r="D50" s="7"/>
      <c r="E50" s="7"/>
      <c r="F50" s="7"/>
      <c r="G50" s="7"/>
      <c r="H50" s="7"/>
      <c r="I50" s="7"/>
      <c r="J50" s="7"/>
      <c r="K50" s="7"/>
      <c r="L50" s="7"/>
      <c r="M50" s="7"/>
    </row>
    <row r="51" spans="1:13" ht="15">
      <c r="A51" s="6"/>
      <c r="B51" s="6"/>
      <c r="C51" s="5"/>
      <c r="D51" s="5"/>
      <c r="E51" s="2"/>
      <c r="F51" s="2"/>
      <c r="G51" s="2"/>
      <c r="H51" s="2"/>
      <c r="I51" s="2"/>
      <c r="J51" s="2"/>
      <c r="K51" s="2"/>
      <c r="L51" s="2"/>
      <c r="M51" s="2"/>
    </row>
    <row r="52" spans="1:13" ht="15">
      <c r="A52" s="3"/>
      <c r="B52" s="3"/>
      <c r="C52" s="3"/>
      <c r="D52" s="3"/>
      <c r="E52" s="3"/>
      <c r="F52" s="3"/>
      <c r="G52" s="3"/>
      <c r="H52" s="3"/>
      <c r="I52" s="3"/>
      <c r="J52" s="4"/>
      <c r="K52" s="4"/>
      <c r="L52" s="3"/>
      <c r="M52" s="3"/>
    </row>
    <row r="53" spans="1:13" ht="15">
      <c r="A53" s="1" t="s">
        <v>1</v>
      </c>
      <c r="B53" s="2"/>
      <c r="C53" s="1"/>
      <c r="D53" s="1"/>
      <c r="E53" s="1"/>
      <c r="F53" s="1"/>
      <c r="G53" s="1"/>
      <c r="H53" s="1"/>
      <c r="I53" s="1"/>
      <c r="J53" s="1"/>
      <c r="K53" s="1"/>
      <c r="L53" s="1" t="s">
        <v>0</v>
      </c>
      <c r="M53" s="1"/>
    </row>
  </sheetData>
  <sheetProtection/>
  <dataValidations count="26">
    <dataValidation type="list" allowBlank="1" showInputMessage="1" showErrorMessage="1" promptTitle="Maximize Effort?" prompt="Select whether or not air and duct sealing efforts were maximized on this house. Typically, available air/duct sealing funds should NOT be left if the sealing targets have not been met. Use ZPDs for more effective air sealing." sqref="I49">
      <formula1>"Yes, No"</formula1>
    </dataValidation>
    <dataValidation type="list" allowBlank="1" showInputMessage="1" showErrorMessage="1" promptTitle="Air Changes per Hour" prompt="Using the initial BD reading, select appropriate ACH number. These are the MAXIMUM allowable ACH options. Subrecipients are encouraged to choose lower ACH.&#10;0-1999 = 9ACH&#10;2000-2999 = 10ACH&#10;3000-3999 = 11ACH&#10;4000-4999 = 12ACH&#10;5000+ = 13ACH" sqref="M6">
      <formula1>"6, 7, 8, 9, 10, 11, 12, 13, 14"</formula1>
    </dataValidation>
    <dataValidation type="list" allowBlank="1" showInputMessage="1" showErrorMessage="1" promptTitle="Terminate Outside?" prompt="Operational exhaust fan absolutely MUST terminate outside at conclusion of WX work. Does this particular fan terminate outside the building envelope? At the final inspection, this true answer MUST BE YES!" sqref="L38:L41">
      <formula1>"Yes, No, NA"</formula1>
    </dataValidation>
    <dataValidation type="list" allowBlank="1" showInputMessage="1" showErrorMessage="1" promptTitle="Terminate Outside?" prompt="Operational exhaust fan must be terminated outside at conclusion of WX work. Does this particular fan terminate outside the building envelope?" sqref="L20:L23">
      <formula1>"Yes, No, NA"</formula1>
    </dataValidation>
    <dataValidation type="list" allowBlank="1" showInputMessage="1" showErrorMessage="1" promptTitle="Openable window?" prompt="Does the room where this fan exists have an openable window?" sqref="M20:M23 M38:M41">
      <formula1>"Yes, No, NA"</formula1>
    </dataValidation>
    <dataValidation allowBlank="1" showInputMessage="1" showErrorMessage="1" promptTitle="CFM reading" prompt="Enter the cfm reading for this exhaust piece of equipment. Use the fan flow meter to determine the flow." sqref="K20:K23 K38:K41"/>
    <dataValidation type="list" allowBlank="1" showInputMessage="1" showErrorMessage="1" prompt="Operational exhaust fan must be terminated outside at conclusion of WX work. Does this particular fan terminate outside the building envelope?" sqref="D42">
      <formula1>"Yes, No, NA"</formula1>
    </dataValidation>
    <dataValidation type="list" allowBlank="1" showInputMessage="1" showErrorMessage="1" prompt="Does the room where this fan exists have an openable window?" sqref="E42 G42">
      <formula1>"Yes, No, NA"</formula1>
    </dataValidation>
    <dataValidation allowBlank="1" showInputMessage="1" showErrorMessage="1" promptTitle="Signature Date" prompt="Record the date you signed this document as completed." sqref="L52"/>
    <dataValidation allowBlank="1" showInputMessage="1" showErrorMessage="1" promptTitle="Subrecipient Staff Signature" prompt="By signing this document, you are certifying that all the information above is true and accurate." sqref="A52"/>
    <dataValidation allowBlank="1" showInputMessage="1" showErrorMessage="1" promptTitle="Register PP Reading" prompt="With the blower door running, record the pressure pan reading for this register." sqref="B20:H20 A22:G22 B38:H38 A40:G40"/>
    <dataValidation allowBlank="1" showInputMessage="1" showErrorMessage="1" promptTitle="Return Air PP reading" prompt="With blower door running, record the pressure pan reading for the return air. To obtain this reading, you will need to tape off the majority of the return air grill, leaving an open space big enough for your pressure pan to cover and get your reading." sqref="A20 A38"/>
    <dataValidation type="whole" allowBlank="1" showInputMessage="1" showErrorMessage="1" promptTitle="Initial Duct Leakage to Outside" prompt="Input the duct leakage to the outside reading obtained from the initial assessment." sqref="E13">
      <formula1>0</formula1>
      <formula2>20000</formula2>
    </dataValidation>
    <dataValidation type="whole" allowBlank="1" showInputMessage="1" showErrorMessage="1" promptTitle="Initial Total Duct Leakage" prompt="Input the total duct leakage reading from the initial assessment." sqref="E11">
      <formula1>0</formula1>
      <formula2>20000</formula2>
    </dataValidation>
    <dataValidation allowBlank="1" showInputMessage="1" showErrorMessage="1" promptTitle="Return duct pressure" prompt="Input the pressure measured in the duct system on the return side. For this test, with the HVAC unit running, you will have your pressure probe in the return air space facing into the air flow." sqref="K15 K34"/>
    <dataValidation allowBlank="1" showInputMessage="1" showErrorMessage="1" promptTitle="Duct Supply Pressure" prompt="Input the pressure measured in the duct system on the supply side. For this test, with the HVAC unit running, you will have your pressure probe in the supply plenum facing into the air flow." sqref="H15 H34"/>
    <dataValidation type="list" allowBlank="1" showInputMessage="1" showErrorMessage="1" promptTitle="Duct Blaster Ring" prompt="Select the duct blaster ring used for this test." sqref="L11 L13 L30 L32">
      <formula1>"Open, 1, 2, 3"</formula1>
    </dataValidation>
    <dataValidation type="list" allowBlank="1" showInputMessage="1" showErrorMessage="1" promptTitle="Blower Door Ring" prompt="Select the appropriate ring used during this test." sqref="L9 L28">
      <formula1>"Open, A, B, C"</formula1>
    </dataValidation>
    <dataValidation type="whole" allowBlank="1" showInputMessage="1" showErrorMessage="1" promptTitle="Duct Blaster Pascal Reading" prompt="Input the pascal reading from the duct blaster for this test." sqref="H11 H32 H30 H13">
      <formula1>0</formula1>
      <formula2>26</formula2>
    </dataValidation>
    <dataValidation type="whole" allowBlank="1" showInputMessage="1" showErrorMessage="1" promptTitle="Blower Door Pascal Reading" prompt="Input the pascal reading from the blower door for this test." sqref="H9 H28">
      <formula1>0</formula1>
      <formula2>55</formula2>
    </dataValidation>
    <dataValidation type="whole" allowBlank="1" showInputMessage="1" showErrorMessage="1" promptTitle="Duct Leakage to the Outside" prompt="Input the duct leakage to the outside reading obtained from the initial assessment." sqref="E32">
      <formula1>0</formula1>
      <formula2>20000</formula2>
    </dataValidation>
    <dataValidation type="whole" allowBlank="1" showInputMessage="1" showErrorMessage="1" promptTitle="Total Duct Leakage" prompt="Input the total duct leakage reading from the initial assessment." sqref="E30">
      <formula1>0</formula1>
      <formula2>20000</formula2>
    </dataValidation>
    <dataValidation type="whole" allowBlank="1" showInputMessage="1" showErrorMessage="1" promptTitle="Initial blower door reading" prompt="Input the blower door reading from the initial assessment." sqref="E9 E28">
      <formula1>0</formula1>
      <formula2>20000</formula2>
    </dataValidation>
    <dataValidation type="decimal" allowBlank="1" showInputMessage="1" showErrorMessage="1" promptTitle="Ceiling Height" prompt="Input the average ceiling height for the unit." sqref="H6">
      <formula1>0</formula1>
      <formula2>25</formula2>
    </dataValidation>
    <dataValidation allowBlank="1" showInputMessage="1" showErrorMessage="1" promptTitle="Job Number" prompt="Input the identifying job number for this client." sqref="L4"/>
    <dataValidation allowBlank="1" showInputMessage="1" showErrorMessage="1" promptTitle="Client Name" prompt="Input the name of client" sqref="C4"/>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jgagne</dc:creator>
  <cp:keywords/>
  <dc:description/>
  <cp:lastModifiedBy>jgagne</cp:lastModifiedBy>
  <dcterms:created xsi:type="dcterms:W3CDTF">2017-01-20T19:59:01Z</dcterms:created>
  <dcterms:modified xsi:type="dcterms:W3CDTF">2017-01-20T20:00:19Z</dcterms:modified>
  <cp:category/>
  <cp:version/>
  <cp:contentType/>
  <cp:contentStatus/>
</cp:coreProperties>
</file>