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ebmaster_projects\CM-Temp Docs\"/>
    </mc:Choice>
  </mc:AlternateContent>
  <bookViews>
    <workbookView xWindow="240" yWindow="45" windowWidth="14220" windowHeight="11760" activeTab="3"/>
  </bookViews>
  <sheets>
    <sheet name="USR" sheetId="7" r:id="rId1"/>
    <sheet name="Limits" sheetId="10" r:id="rId2"/>
    <sheet name="Summary" sheetId="11" r:id="rId3"/>
    <sheet name="HTC Testing" sheetId="13" r:id="rId4"/>
    <sheet name="Bond Testing" sheetId="14" state="hidden" r:id="rId5"/>
    <sheet name="NSP Testing" sheetId="12" state="hidden" r:id="rId6"/>
    <sheet name="HOME Testing" sheetId="2" state="hidden" r:id="rId7"/>
    <sheet name="Annual Certs or Recerts" sheetId="15" state="hidden" r:id="rId8"/>
  </sheets>
  <definedNames>
    <definedName name="_xlnm.Print_Area" localSheetId="7">'Annual Certs or Recerts'!$A$1:$P$311</definedName>
    <definedName name="_xlnm.Print_Area" localSheetId="4">'Bond Testing'!$A$1:$AE$307</definedName>
    <definedName name="_xlnm.Print_Area" localSheetId="6">'HOME Testing'!$A$1:$AK$307</definedName>
    <definedName name="_xlnm.Print_Area" localSheetId="3">'HTC Testing'!$A$1:$AG$83</definedName>
    <definedName name="_xlnm.Print_Area" localSheetId="1">Limits!$A$1:$AE$342</definedName>
    <definedName name="_xlnm.Print_Area" localSheetId="5">'NSP Testing'!$A$1:$AL$307</definedName>
    <definedName name="_xlnm.Print_Area" localSheetId="2">Summary!$A$1:$O$65</definedName>
    <definedName name="_xlnm.Print_Area" localSheetId="0">USR!$A$1:$AB$83</definedName>
    <definedName name="_xlnm.Print_Titles" localSheetId="4">'Bond Testing'!$1:$6</definedName>
    <definedName name="_xlnm.Print_Titles" localSheetId="6">'HOME Testing'!$1:$6</definedName>
    <definedName name="_xlnm.Print_Titles" localSheetId="3">'HTC Testing'!$1:$6</definedName>
    <definedName name="_xlnm.Print_Titles" localSheetId="1">Limits!$1:$2</definedName>
    <definedName name="_xlnm.Print_Titles" localSheetId="5">'NSP Testing'!$1:$6</definedName>
    <definedName name="_xlnm.Print_Titles" localSheetId="2">Summary!$1:$2</definedName>
    <definedName name="YesNo">Summary!$P$2:$P$4</definedName>
  </definedNames>
  <calcPr calcId="162913"/>
</workbook>
</file>

<file path=xl/calcChain.xml><?xml version="1.0" encoding="utf-8"?>
<calcChain xmlns="http://schemas.openxmlformats.org/spreadsheetml/2006/main">
  <c r="Q8" i="13" l="1"/>
  <c r="G84" i="13" l="1"/>
  <c r="I23" i="13" l="1"/>
  <c r="C23" i="13" l="1"/>
  <c r="E23" i="13"/>
  <c r="AB23" i="13" s="1"/>
  <c r="C24" i="13"/>
  <c r="E24" i="13"/>
  <c r="AD24" i="13" s="1"/>
  <c r="C25" i="13"/>
  <c r="E25" i="13"/>
  <c r="C26" i="13"/>
  <c r="E26" i="13"/>
  <c r="AB26" i="13" s="1"/>
  <c r="C27" i="13"/>
  <c r="E27" i="13"/>
  <c r="C28" i="13"/>
  <c r="E28" i="13"/>
  <c r="C29" i="13"/>
  <c r="E29" i="13"/>
  <c r="C30" i="13"/>
  <c r="E30" i="13"/>
  <c r="AB30" i="13" s="1"/>
  <c r="C31" i="13"/>
  <c r="E31" i="13"/>
  <c r="C32" i="13"/>
  <c r="E32" i="13"/>
  <c r="C33" i="13"/>
  <c r="E33" i="13"/>
  <c r="C34" i="13"/>
  <c r="E34" i="13"/>
  <c r="AB34" i="13" s="1"/>
  <c r="C35" i="13"/>
  <c r="E35" i="13"/>
  <c r="C36" i="13"/>
  <c r="E36" i="13"/>
  <c r="C37" i="13"/>
  <c r="E37" i="13"/>
  <c r="C38" i="13"/>
  <c r="E38" i="13"/>
  <c r="C39" i="13"/>
  <c r="E39" i="13"/>
  <c r="C40" i="13"/>
  <c r="E40" i="13"/>
  <c r="C41" i="13"/>
  <c r="E41" i="13"/>
  <c r="C42" i="13"/>
  <c r="E42" i="13"/>
  <c r="C43" i="13"/>
  <c r="E43" i="13"/>
  <c r="AD43" i="13" s="1"/>
  <c r="C44" i="13"/>
  <c r="E44" i="13"/>
  <c r="C45" i="13"/>
  <c r="E45" i="13"/>
  <c r="C46" i="13"/>
  <c r="E46" i="13"/>
  <c r="AB46" i="13" s="1"/>
  <c r="C47" i="13"/>
  <c r="E47" i="13"/>
  <c r="C48" i="13"/>
  <c r="E48" i="13"/>
  <c r="C49" i="13"/>
  <c r="E49" i="13"/>
  <c r="C50" i="13"/>
  <c r="E50" i="13"/>
  <c r="C51" i="13"/>
  <c r="E51" i="13"/>
  <c r="C52" i="13"/>
  <c r="E52" i="13"/>
  <c r="AB52" i="13" s="1"/>
  <c r="C53" i="13"/>
  <c r="E53" i="13"/>
  <c r="C54" i="13"/>
  <c r="E54" i="13"/>
  <c r="AB54" i="13" s="1"/>
  <c r="C55" i="13"/>
  <c r="E55" i="13"/>
  <c r="C56" i="13"/>
  <c r="E56" i="13"/>
  <c r="C57" i="13"/>
  <c r="E57" i="13"/>
  <c r="C58" i="13"/>
  <c r="E58" i="13"/>
  <c r="AA58" i="13" s="1"/>
  <c r="C59" i="13"/>
  <c r="E59" i="13"/>
  <c r="C60" i="13"/>
  <c r="E60" i="13"/>
  <c r="C61" i="13"/>
  <c r="E61" i="13"/>
  <c r="C62" i="13"/>
  <c r="E62" i="13"/>
  <c r="AA62" i="13" s="1"/>
  <c r="C63" i="13"/>
  <c r="E63" i="13"/>
  <c r="C64" i="13"/>
  <c r="E64" i="13"/>
  <c r="C65" i="13"/>
  <c r="E65" i="13"/>
  <c r="C66" i="13"/>
  <c r="E66" i="13"/>
  <c r="AB66" i="13" s="1"/>
  <c r="C67" i="13"/>
  <c r="E67" i="13"/>
  <c r="C68" i="13"/>
  <c r="E68" i="13"/>
  <c r="C69" i="13"/>
  <c r="E69" i="13"/>
  <c r="C70" i="13"/>
  <c r="E70" i="13"/>
  <c r="AB70" i="13" s="1"/>
  <c r="C71" i="13"/>
  <c r="E71" i="13"/>
  <c r="C72" i="13"/>
  <c r="E72" i="13"/>
  <c r="C73" i="13"/>
  <c r="E73" i="13"/>
  <c r="C74" i="13"/>
  <c r="E74" i="13"/>
  <c r="AA74" i="13" s="1"/>
  <c r="C75" i="13"/>
  <c r="E75" i="13"/>
  <c r="C76" i="13"/>
  <c r="E76" i="13"/>
  <c r="C77" i="13"/>
  <c r="E77" i="13"/>
  <c r="C78" i="13"/>
  <c r="E78" i="13"/>
  <c r="C79" i="13"/>
  <c r="E79" i="13"/>
  <c r="C80" i="13"/>
  <c r="E80" i="13"/>
  <c r="C81" i="13"/>
  <c r="E81" i="13"/>
  <c r="C82" i="13"/>
  <c r="E82" i="13"/>
  <c r="C83" i="13"/>
  <c r="E83" i="13"/>
  <c r="G14" i="13"/>
  <c r="I14" i="13"/>
  <c r="M14" i="13"/>
  <c r="U14" i="13" s="1"/>
  <c r="O14" i="13"/>
  <c r="Q14" i="13"/>
  <c r="S14" i="13"/>
  <c r="G15" i="13"/>
  <c r="I15" i="13"/>
  <c r="M15" i="13"/>
  <c r="U15" i="13" s="1"/>
  <c r="O15" i="13"/>
  <c r="Q15" i="13"/>
  <c r="S15" i="13"/>
  <c r="G16" i="13"/>
  <c r="I16" i="13"/>
  <c r="M16" i="13"/>
  <c r="U16" i="13" s="1"/>
  <c r="O16" i="13"/>
  <c r="Q16" i="13"/>
  <c r="S16" i="13"/>
  <c r="G17" i="13"/>
  <c r="M17" i="13"/>
  <c r="U17" i="13" s="1"/>
  <c r="O17" i="13"/>
  <c r="Q17" i="13"/>
  <c r="S17" i="13"/>
  <c r="G18" i="13"/>
  <c r="I18" i="13"/>
  <c r="M18" i="13"/>
  <c r="U18" i="13" s="1"/>
  <c r="O18" i="13"/>
  <c r="Q18" i="13"/>
  <c r="S18" i="13"/>
  <c r="G19" i="13"/>
  <c r="I19" i="13"/>
  <c r="M19" i="13"/>
  <c r="U19" i="13" s="1"/>
  <c r="O19" i="13"/>
  <c r="Q19" i="13"/>
  <c r="S19" i="13"/>
  <c r="G20" i="13"/>
  <c r="I20" i="13"/>
  <c r="M20" i="13"/>
  <c r="U20" i="13" s="1"/>
  <c r="O20" i="13"/>
  <c r="Q20" i="13"/>
  <c r="S20" i="13"/>
  <c r="G21" i="13"/>
  <c r="I21" i="13"/>
  <c r="M21" i="13"/>
  <c r="U21" i="13" s="1"/>
  <c r="O21" i="13"/>
  <c r="Q21" i="13"/>
  <c r="S21" i="13"/>
  <c r="G22" i="13"/>
  <c r="M22" i="13"/>
  <c r="U22" i="13" s="1"/>
  <c r="O22" i="13"/>
  <c r="Q22" i="13"/>
  <c r="S22" i="13"/>
  <c r="G23" i="13"/>
  <c r="M23" i="13"/>
  <c r="U23" i="13" s="1"/>
  <c r="O23" i="13"/>
  <c r="Q23" i="13"/>
  <c r="S23" i="13"/>
  <c r="G24" i="13"/>
  <c r="M24" i="13"/>
  <c r="O24" i="13"/>
  <c r="Q24" i="13"/>
  <c r="S24" i="13"/>
  <c r="U24" i="13"/>
  <c r="AC24" i="13"/>
  <c r="G25" i="13"/>
  <c r="K25" i="13" s="1"/>
  <c r="I25" i="13"/>
  <c r="AA25" i="13" s="1"/>
  <c r="M25" i="13"/>
  <c r="O25" i="13"/>
  <c r="Q25" i="13"/>
  <c r="S25" i="13"/>
  <c r="U25" i="13"/>
  <c r="AB25" i="13"/>
  <c r="AD25" i="13"/>
  <c r="G26" i="13"/>
  <c r="I26" i="13"/>
  <c r="M26" i="13"/>
  <c r="U26" i="13" s="1"/>
  <c r="O26" i="13"/>
  <c r="Q26" i="13"/>
  <c r="S26" i="13"/>
  <c r="G27" i="13"/>
  <c r="I27" i="13"/>
  <c r="M27" i="13"/>
  <c r="O27" i="13"/>
  <c r="Q27" i="13"/>
  <c r="S27" i="13"/>
  <c r="U27" i="13"/>
  <c r="G28" i="13"/>
  <c r="I28" i="13"/>
  <c r="M28" i="13"/>
  <c r="U28" i="13" s="1"/>
  <c r="O28" i="13"/>
  <c r="Q28" i="13"/>
  <c r="S28" i="13"/>
  <c r="AC28" i="13"/>
  <c r="G29" i="13"/>
  <c r="K29" i="13" s="1"/>
  <c r="I29" i="13"/>
  <c r="AA29" i="13" s="1"/>
  <c r="M29" i="13"/>
  <c r="U29" i="13" s="1"/>
  <c r="O29" i="13"/>
  <c r="Y29" i="13" s="1"/>
  <c r="Q29" i="13"/>
  <c r="S29" i="13"/>
  <c r="G30" i="13"/>
  <c r="I30" i="13"/>
  <c r="M30" i="13"/>
  <c r="U30" i="13" s="1"/>
  <c r="O30" i="13"/>
  <c r="Q30" i="13"/>
  <c r="S30" i="13"/>
  <c r="G31" i="13"/>
  <c r="I31" i="13"/>
  <c r="M31" i="13"/>
  <c r="U31" i="13" s="1"/>
  <c r="O31" i="13"/>
  <c r="Q31" i="13"/>
  <c r="S31" i="13"/>
  <c r="G32" i="13"/>
  <c r="I32" i="13"/>
  <c r="M32" i="13"/>
  <c r="U32" i="13" s="1"/>
  <c r="O32" i="13"/>
  <c r="Q32" i="13"/>
  <c r="S32" i="13"/>
  <c r="G33" i="13"/>
  <c r="K33" i="13" s="1"/>
  <c r="I33" i="13"/>
  <c r="AA33" i="13" s="1"/>
  <c r="M33" i="13"/>
  <c r="U33" i="13" s="1"/>
  <c r="O33" i="13"/>
  <c r="Q33" i="13"/>
  <c r="S33" i="13"/>
  <c r="G34" i="13"/>
  <c r="I34" i="13"/>
  <c r="M34" i="13"/>
  <c r="U34" i="13" s="1"/>
  <c r="O34" i="13"/>
  <c r="Q34" i="13"/>
  <c r="S34" i="13"/>
  <c r="G35" i="13"/>
  <c r="I35" i="13"/>
  <c r="M35" i="13"/>
  <c r="U35" i="13" s="1"/>
  <c r="O35" i="13"/>
  <c r="Q35" i="13"/>
  <c r="S35" i="13"/>
  <c r="G36" i="13"/>
  <c r="I36" i="13"/>
  <c r="AA36" i="13" s="1"/>
  <c r="M36" i="13"/>
  <c r="U36" i="13" s="1"/>
  <c r="O36" i="13"/>
  <c r="Q36" i="13"/>
  <c r="S36" i="13"/>
  <c r="G37" i="13"/>
  <c r="K37" i="13" s="1"/>
  <c r="I37" i="13"/>
  <c r="AA37" i="13" s="1"/>
  <c r="M37" i="13"/>
  <c r="U37" i="13" s="1"/>
  <c r="O37" i="13"/>
  <c r="Q37" i="13"/>
  <c r="S37" i="13"/>
  <c r="G38" i="13"/>
  <c r="I38" i="13"/>
  <c r="M38" i="13"/>
  <c r="U38" i="13" s="1"/>
  <c r="O38" i="13"/>
  <c r="Q38" i="13"/>
  <c r="S38" i="13"/>
  <c r="G39" i="13"/>
  <c r="I39" i="13"/>
  <c r="AA39" i="13" s="1"/>
  <c r="M39" i="13"/>
  <c r="U39" i="13" s="1"/>
  <c r="O39" i="13"/>
  <c r="Q39" i="13"/>
  <c r="S39" i="13"/>
  <c r="G40" i="13"/>
  <c r="I40" i="13"/>
  <c r="AA40" i="13" s="1"/>
  <c r="M40" i="13"/>
  <c r="U40" i="13" s="1"/>
  <c r="O40" i="13"/>
  <c r="Q40" i="13"/>
  <c r="S40" i="13"/>
  <c r="G41" i="13"/>
  <c r="K41" i="13" s="1"/>
  <c r="I41" i="13"/>
  <c r="AA41" i="13" s="1"/>
  <c r="M41" i="13"/>
  <c r="U41" i="13" s="1"/>
  <c r="O41" i="13"/>
  <c r="Q41" i="13"/>
  <c r="S41" i="13"/>
  <c r="G42" i="13"/>
  <c r="I42" i="13"/>
  <c r="M42" i="13"/>
  <c r="U42" i="13" s="1"/>
  <c r="O42" i="13"/>
  <c r="Q42" i="13"/>
  <c r="S42" i="13"/>
  <c r="G43" i="13"/>
  <c r="M43" i="13"/>
  <c r="U43" i="13" s="1"/>
  <c r="O43" i="13"/>
  <c r="Q43" i="13"/>
  <c r="S43" i="13"/>
  <c r="G44" i="13"/>
  <c r="K44" i="13" s="1"/>
  <c r="I44" i="13"/>
  <c r="AD44" i="13" s="1"/>
  <c r="M44" i="13"/>
  <c r="U44" i="13" s="1"/>
  <c r="O44" i="13"/>
  <c r="Q44" i="13"/>
  <c r="S44" i="13"/>
  <c r="G45" i="13"/>
  <c r="K45" i="13" s="1"/>
  <c r="I45" i="13"/>
  <c r="AA45" i="13" s="1"/>
  <c r="M45" i="13"/>
  <c r="U45" i="13" s="1"/>
  <c r="O45" i="13"/>
  <c r="Q45" i="13"/>
  <c r="S45" i="13"/>
  <c r="G46" i="13"/>
  <c r="I46" i="13"/>
  <c r="M46" i="13"/>
  <c r="U46" i="13" s="1"/>
  <c r="O46" i="13"/>
  <c r="Q46" i="13"/>
  <c r="S46" i="13"/>
  <c r="G47" i="13"/>
  <c r="K47" i="13" s="1"/>
  <c r="I47" i="13"/>
  <c r="M47" i="13"/>
  <c r="O47" i="13"/>
  <c r="Q47" i="13"/>
  <c r="S47" i="13"/>
  <c r="U47" i="13"/>
  <c r="G48" i="13"/>
  <c r="K48" i="13" s="1"/>
  <c r="I48" i="13"/>
  <c r="M48" i="13"/>
  <c r="U48" i="13" s="1"/>
  <c r="O48" i="13"/>
  <c r="Q48" i="13"/>
  <c r="S48" i="13"/>
  <c r="AC48" i="13"/>
  <c r="G49" i="13"/>
  <c r="K49" i="13" s="1"/>
  <c r="I49" i="13"/>
  <c r="AA49" i="13" s="1"/>
  <c r="M49" i="13"/>
  <c r="U49" i="13" s="1"/>
  <c r="O49" i="13"/>
  <c r="Q49" i="13"/>
  <c r="S49" i="13"/>
  <c r="AC49" i="13"/>
  <c r="G50" i="13"/>
  <c r="I50" i="13"/>
  <c r="M50" i="13"/>
  <c r="U50" i="13" s="1"/>
  <c r="O50" i="13"/>
  <c r="Q50" i="13"/>
  <c r="S50" i="13"/>
  <c r="G51" i="13"/>
  <c r="I51" i="13"/>
  <c r="M51" i="13"/>
  <c r="U51" i="13" s="1"/>
  <c r="O51" i="13"/>
  <c r="Q51" i="13"/>
  <c r="S51" i="13"/>
  <c r="G52" i="13"/>
  <c r="K52" i="13" s="1"/>
  <c r="M52" i="13"/>
  <c r="U52" i="13" s="1"/>
  <c r="O52" i="13"/>
  <c r="Q52" i="13"/>
  <c r="S52" i="13"/>
  <c r="AA52" i="13"/>
  <c r="AD52" i="13"/>
  <c r="G53" i="13"/>
  <c r="K53" i="13" s="1"/>
  <c r="I53" i="13"/>
  <c r="AC53" i="13" s="1"/>
  <c r="M53" i="13"/>
  <c r="U53" i="13" s="1"/>
  <c r="O53" i="13"/>
  <c r="Q53" i="13"/>
  <c r="S53" i="13"/>
  <c r="AD53" i="13"/>
  <c r="G54" i="13"/>
  <c r="I54" i="13"/>
  <c r="M54" i="13"/>
  <c r="U54" i="13" s="1"/>
  <c r="O54" i="13"/>
  <c r="Q54" i="13"/>
  <c r="S54" i="13"/>
  <c r="G55" i="13"/>
  <c r="I55" i="13"/>
  <c r="AA55" i="13" s="1"/>
  <c r="M55" i="13"/>
  <c r="U55" i="13" s="1"/>
  <c r="O55" i="13"/>
  <c r="Q55" i="13"/>
  <c r="S55" i="13"/>
  <c r="G56" i="13"/>
  <c r="I56" i="13"/>
  <c r="AA56" i="13" s="1"/>
  <c r="M56" i="13"/>
  <c r="U56" i="13" s="1"/>
  <c r="O56" i="13"/>
  <c r="Q56" i="13"/>
  <c r="S56" i="13"/>
  <c r="G57" i="13"/>
  <c r="K57" i="13" s="1"/>
  <c r="I57" i="13"/>
  <c r="AD57" i="13" s="1"/>
  <c r="M57" i="13"/>
  <c r="U57" i="13" s="1"/>
  <c r="O57" i="13"/>
  <c r="Q57" i="13"/>
  <c r="S57" i="13"/>
  <c r="AA57" i="13"/>
  <c r="AB57" i="13"/>
  <c r="AC57" i="13"/>
  <c r="G58" i="13"/>
  <c r="I58" i="13"/>
  <c r="M58" i="13"/>
  <c r="U58" i="13" s="1"/>
  <c r="O58" i="13"/>
  <c r="Q58" i="13"/>
  <c r="S58" i="13"/>
  <c r="G59" i="13"/>
  <c r="K59" i="13" s="1"/>
  <c r="I59" i="13"/>
  <c r="M59" i="13"/>
  <c r="U59" i="13" s="1"/>
  <c r="O59" i="13"/>
  <c r="Q59" i="13"/>
  <c r="S59" i="13"/>
  <c r="G60" i="13"/>
  <c r="K60" i="13" s="1"/>
  <c r="I60" i="13"/>
  <c r="M60" i="13"/>
  <c r="O60" i="13"/>
  <c r="Q60" i="13"/>
  <c r="S60" i="13"/>
  <c r="U60" i="13"/>
  <c r="AB60" i="13"/>
  <c r="G61" i="13"/>
  <c r="K61" i="13" s="1"/>
  <c r="I61" i="13"/>
  <c r="AD61" i="13" s="1"/>
  <c r="M61" i="13"/>
  <c r="U61" i="13" s="1"/>
  <c r="O61" i="13"/>
  <c r="Q61" i="13"/>
  <c r="S61" i="13"/>
  <c r="AC61" i="13"/>
  <c r="G62" i="13"/>
  <c r="I62" i="13"/>
  <c r="M62" i="13"/>
  <c r="U62" i="13" s="1"/>
  <c r="O62" i="13"/>
  <c r="Q62" i="13"/>
  <c r="S62" i="13"/>
  <c r="G63" i="13"/>
  <c r="K63" i="13" s="1"/>
  <c r="I63" i="13"/>
  <c r="AA63" i="13" s="1"/>
  <c r="M63" i="13"/>
  <c r="U63" i="13" s="1"/>
  <c r="O63" i="13"/>
  <c r="Q63" i="13"/>
  <c r="S63" i="13"/>
  <c r="G64" i="13"/>
  <c r="I64" i="13"/>
  <c r="AA64" i="13" s="1"/>
  <c r="M64" i="13"/>
  <c r="U64" i="13" s="1"/>
  <c r="O64" i="13"/>
  <c r="Q64" i="13"/>
  <c r="S64" i="13"/>
  <c r="G65" i="13"/>
  <c r="K65" i="13" s="1"/>
  <c r="I65" i="13"/>
  <c r="AA65" i="13" s="1"/>
  <c r="M65" i="13"/>
  <c r="U65" i="13" s="1"/>
  <c r="O65" i="13"/>
  <c r="Q65" i="13"/>
  <c r="S65" i="13"/>
  <c r="G66" i="13"/>
  <c r="I66" i="13"/>
  <c r="M66" i="13"/>
  <c r="U66" i="13" s="1"/>
  <c r="O66" i="13"/>
  <c r="Q66" i="13"/>
  <c r="S66" i="13"/>
  <c r="G67" i="13"/>
  <c r="K67" i="13" s="1"/>
  <c r="I67" i="13"/>
  <c r="M67" i="13"/>
  <c r="U67" i="13" s="1"/>
  <c r="O67" i="13"/>
  <c r="Q67" i="13"/>
  <c r="S67" i="13"/>
  <c r="G68" i="13"/>
  <c r="K68" i="13" s="1"/>
  <c r="I68" i="13"/>
  <c r="AC68" i="13" s="1"/>
  <c r="M68" i="13"/>
  <c r="U68" i="13" s="1"/>
  <c r="O68" i="13"/>
  <c r="Q68" i="13"/>
  <c r="S68" i="13"/>
  <c r="G69" i="13"/>
  <c r="K69" i="13" s="1"/>
  <c r="I69" i="13"/>
  <c r="AD69" i="13" s="1"/>
  <c r="M69" i="13"/>
  <c r="U69" i="13" s="1"/>
  <c r="O69" i="13"/>
  <c r="Q69" i="13"/>
  <c r="S69" i="13"/>
  <c r="G70" i="13"/>
  <c r="M70" i="13"/>
  <c r="U70" i="13" s="1"/>
  <c r="O70" i="13"/>
  <c r="Q70" i="13"/>
  <c r="S70" i="13"/>
  <c r="G71" i="13"/>
  <c r="K71" i="13" s="1"/>
  <c r="I71" i="13"/>
  <c r="AA71" i="13" s="1"/>
  <c r="M71" i="13"/>
  <c r="O71" i="13"/>
  <c r="Q71" i="13"/>
  <c r="S71" i="13"/>
  <c r="U71" i="13"/>
  <c r="AD71" i="13"/>
  <c r="G72" i="13"/>
  <c r="K72" i="13" s="1"/>
  <c r="I72" i="13"/>
  <c r="AB72" i="13" s="1"/>
  <c r="M72" i="13"/>
  <c r="U72" i="13" s="1"/>
  <c r="O72" i="13"/>
  <c r="Q72" i="13"/>
  <c r="S72" i="13"/>
  <c r="AC72" i="13"/>
  <c r="AD72" i="13"/>
  <c r="G73" i="13"/>
  <c r="K73" i="13" s="1"/>
  <c r="I73" i="13"/>
  <c r="AC73" i="13" s="1"/>
  <c r="M73" i="13"/>
  <c r="U73" i="13" s="1"/>
  <c r="O73" i="13"/>
  <c r="Q73" i="13"/>
  <c r="S73" i="13"/>
  <c r="G74" i="13"/>
  <c r="M74" i="13"/>
  <c r="U74" i="13" s="1"/>
  <c r="O74" i="13"/>
  <c r="Q74" i="13"/>
  <c r="S74" i="13"/>
  <c r="G75" i="13"/>
  <c r="K75" i="13" s="1"/>
  <c r="M75" i="13"/>
  <c r="U75" i="13" s="1"/>
  <c r="O75" i="13"/>
  <c r="Q75" i="13"/>
  <c r="S75" i="13"/>
  <c r="AA75" i="13"/>
  <c r="AB75" i="13"/>
  <c r="AC75" i="13"/>
  <c r="AD75" i="13"/>
  <c r="G76" i="13"/>
  <c r="K76" i="13" s="1"/>
  <c r="I76" i="13"/>
  <c r="AD76" i="13" s="1"/>
  <c r="M76" i="13"/>
  <c r="U76" i="13" s="1"/>
  <c r="O76" i="13"/>
  <c r="Q76" i="13"/>
  <c r="S76" i="13"/>
  <c r="G77" i="13"/>
  <c r="K77" i="13" s="1"/>
  <c r="I77" i="13"/>
  <c r="AA77" i="13" s="1"/>
  <c r="M77" i="13"/>
  <c r="U77" i="13" s="1"/>
  <c r="O77" i="13"/>
  <c r="Q77" i="13"/>
  <c r="S77" i="13"/>
  <c r="G78" i="13"/>
  <c r="I78" i="13"/>
  <c r="M78" i="13"/>
  <c r="U78" i="13" s="1"/>
  <c r="O78" i="13"/>
  <c r="Q78" i="13"/>
  <c r="S78" i="13"/>
  <c r="G79" i="13"/>
  <c r="K79" i="13" s="1"/>
  <c r="I79" i="13"/>
  <c r="AC79" i="13" s="1"/>
  <c r="M79" i="13"/>
  <c r="U79" i="13" s="1"/>
  <c r="O79" i="13"/>
  <c r="Q79" i="13"/>
  <c r="S79" i="13"/>
  <c r="AB79" i="13"/>
  <c r="AD79" i="13"/>
  <c r="G80" i="13"/>
  <c r="K80" i="13" s="1"/>
  <c r="M80" i="13"/>
  <c r="U80" i="13" s="1"/>
  <c r="O80" i="13"/>
  <c r="Q80" i="13"/>
  <c r="S80" i="13"/>
  <c r="AA80" i="13"/>
  <c r="AB80" i="13"/>
  <c r="AC80" i="13"/>
  <c r="AD80" i="13"/>
  <c r="G81" i="13"/>
  <c r="K81" i="13" s="1"/>
  <c r="I81" i="13"/>
  <c r="AC81" i="13" s="1"/>
  <c r="M81" i="13"/>
  <c r="U81" i="13" s="1"/>
  <c r="O81" i="13"/>
  <c r="Q81" i="13"/>
  <c r="S81" i="13"/>
  <c r="G82" i="13"/>
  <c r="I82" i="13"/>
  <c r="M82" i="13"/>
  <c r="U82" i="13" s="1"/>
  <c r="O82" i="13"/>
  <c r="Q82" i="13"/>
  <c r="S82" i="13"/>
  <c r="G83" i="13"/>
  <c r="K83" i="13" s="1"/>
  <c r="I83" i="13"/>
  <c r="AC83" i="13" s="1"/>
  <c r="M83" i="13"/>
  <c r="U83" i="13" s="1"/>
  <c r="O83" i="13"/>
  <c r="Q83" i="13"/>
  <c r="S83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E14" i="13"/>
  <c r="AC14" i="13" s="1"/>
  <c r="E15" i="13"/>
  <c r="AD15" i="13" s="1"/>
  <c r="E16" i="13"/>
  <c r="E17" i="13"/>
  <c r="AC17" i="13" s="1"/>
  <c r="E18" i="13"/>
  <c r="AB18" i="13" s="1"/>
  <c r="E19" i="13"/>
  <c r="E20" i="13"/>
  <c r="AD20" i="13" s="1"/>
  <c r="E21" i="13"/>
  <c r="AC21" i="13" s="1"/>
  <c r="E22" i="13"/>
  <c r="AB22" i="13" s="1"/>
  <c r="C14" i="13"/>
  <c r="C15" i="13"/>
  <c r="C16" i="13"/>
  <c r="C17" i="13"/>
  <c r="C18" i="13"/>
  <c r="C19" i="13"/>
  <c r="C20" i="13"/>
  <c r="C21" i="13"/>
  <c r="C22" i="13"/>
  <c r="A14" i="13"/>
  <c r="A15" i="13"/>
  <c r="A16" i="13"/>
  <c r="A17" i="13"/>
  <c r="A18" i="13"/>
  <c r="A19" i="13"/>
  <c r="A20" i="13"/>
  <c r="A21" i="13"/>
  <c r="AD81" i="13" l="1"/>
  <c r="AC76" i="13"/>
  <c r="AB63" i="13"/>
  <c r="AB81" i="13"/>
  <c r="AC77" i="13"/>
  <c r="AB76" i="13"/>
  <c r="AD64" i="13"/>
  <c r="Y32" i="13"/>
  <c r="AA81" i="13"/>
  <c r="Y68" i="13"/>
  <c r="AB65" i="13"/>
  <c r="AD16" i="13"/>
  <c r="AC82" i="13"/>
  <c r="AB78" i="13"/>
  <c r="AC70" i="13"/>
  <c r="AA79" i="13"/>
  <c r="AA76" i="13"/>
  <c r="AB49" i="13"/>
  <c r="AB29" i="13"/>
  <c r="Y54" i="13"/>
  <c r="AA32" i="13"/>
  <c r="Y14" i="13"/>
  <c r="Y78" i="13"/>
  <c r="AC56" i="13"/>
  <c r="AB62" i="13"/>
  <c r="AC60" i="13"/>
  <c r="AB48" i="13"/>
  <c r="Y67" i="13"/>
  <c r="Y36" i="13"/>
  <c r="AD33" i="13"/>
  <c r="K66" i="13"/>
  <c r="AC33" i="13"/>
  <c r="AD59" i="13"/>
  <c r="AC47" i="13"/>
  <c r="AD35" i="13"/>
  <c r="AD77" i="13"/>
  <c r="AB71" i="13"/>
  <c r="AD65" i="13"/>
  <c r="Y45" i="13"/>
  <c r="AB33" i="13"/>
  <c r="K64" i="13"/>
  <c r="K56" i="13"/>
  <c r="AB73" i="13"/>
  <c r="AB42" i="13"/>
  <c r="Y80" i="13"/>
  <c r="AD78" i="13"/>
  <c r="AA73" i="13"/>
  <c r="AA70" i="13"/>
  <c r="AC64" i="13"/>
  <c r="AB61" i="13"/>
  <c r="AB58" i="13"/>
  <c r="AA50" i="13"/>
  <c r="Y30" i="13"/>
  <c r="Y27" i="13"/>
  <c r="AA72" i="13"/>
  <c r="AA66" i="13"/>
  <c r="AB64" i="13"/>
  <c r="AD63" i="13"/>
  <c r="AA61" i="13"/>
  <c r="AD60" i="13"/>
  <c r="K43" i="13"/>
  <c r="AD41" i="13"/>
  <c r="AD36" i="13"/>
  <c r="K24" i="13"/>
  <c r="AA19" i="13"/>
  <c r="AD83" i="13"/>
  <c r="AB67" i="13"/>
  <c r="AC63" i="13"/>
  <c r="Y62" i="13"/>
  <c r="AA59" i="13"/>
  <c r="AA51" i="13"/>
  <c r="AD48" i="13"/>
  <c r="AA48" i="13"/>
  <c r="AA44" i="13"/>
  <c r="AC41" i="13"/>
  <c r="AB36" i="13"/>
  <c r="Y31" i="13"/>
  <c r="Y22" i="13"/>
  <c r="AB17" i="13"/>
  <c r="AD45" i="13"/>
  <c r="AA20" i="13"/>
  <c r="AD14" i="13"/>
  <c r="AC71" i="13"/>
  <c r="AD68" i="13"/>
  <c r="AC65" i="13"/>
  <c r="Y61" i="13"/>
  <c r="AB53" i="13"/>
  <c r="AC45" i="13"/>
  <c r="AC43" i="13"/>
  <c r="Y35" i="13"/>
  <c r="Y33" i="13"/>
  <c r="AD29" i="13"/>
  <c r="K28" i="13"/>
  <c r="Y23" i="13"/>
  <c r="K20" i="13"/>
  <c r="AD73" i="13"/>
  <c r="AD62" i="13"/>
  <c r="AB45" i="13"/>
  <c r="AB21" i="13"/>
  <c r="AB16" i="13"/>
  <c r="AB68" i="13"/>
  <c r="AA53" i="13"/>
  <c r="AA68" i="13"/>
  <c r="Y58" i="13"/>
  <c r="AD56" i="13"/>
  <c r="AC52" i="13"/>
  <c r="Y49" i="13"/>
  <c r="K40" i="13"/>
  <c r="AA35" i="13"/>
  <c r="Y26" i="13"/>
  <c r="AC20" i="13"/>
  <c r="Y18" i="13"/>
  <c r="AC69" i="13"/>
  <c r="AC59" i="13"/>
  <c r="K16" i="13"/>
  <c r="AD74" i="13"/>
  <c r="AC66" i="13"/>
  <c r="AD37" i="13"/>
  <c r="AA15" i="13"/>
  <c r="AB83" i="13"/>
  <c r="AB77" i="13"/>
  <c r="Y76" i="13"/>
  <c r="AC74" i="13"/>
  <c r="Y73" i="13"/>
  <c r="Y65" i="13"/>
  <c r="Y63" i="13"/>
  <c r="Y60" i="13"/>
  <c r="AD58" i="13"/>
  <c r="Y57" i="13"/>
  <c r="AC54" i="13"/>
  <c r="AD49" i="13"/>
  <c r="Y46" i="13"/>
  <c r="AC40" i="13"/>
  <c r="AD39" i="13"/>
  <c r="AC37" i="13"/>
  <c r="Y28" i="13"/>
  <c r="Y25" i="13"/>
  <c r="Y24" i="13"/>
  <c r="AC19" i="13"/>
  <c r="K19" i="13"/>
  <c r="AC15" i="13"/>
  <c r="K15" i="13"/>
  <c r="W57" i="13"/>
  <c r="AE57" i="13" s="1"/>
  <c r="AG57" i="13" s="1"/>
  <c r="AC44" i="13"/>
  <c r="AB41" i="13"/>
  <c r="AB20" i="13"/>
  <c r="AA83" i="13"/>
  <c r="AD82" i="13"/>
  <c r="Y81" i="13"/>
  <c r="AB74" i="13"/>
  <c r="Y70" i="13"/>
  <c r="AA54" i="13"/>
  <c r="Y53" i="13"/>
  <c r="Y48" i="13"/>
  <c r="Y47" i="13"/>
  <c r="Y42" i="13"/>
  <c r="AB37" i="13"/>
  <c r="AD22" i="13"/>
  <c r="AA22" i="13"/>
  <c r="Y21" i="13"/>
  <c r="AB19" i="13"/>
  <c r="AD18" i="13"/>
  <c r="AA18" i="13"/>
  <c r="Y17" i="13"/>
  <c r="AB15" i="13"/>
  <c r="AC16" i="13"/>
  <c r="K78" i="13"/>
  <c r="AB50" i="13"/>
  <c r="AB38" i="13"/>
  <c r="W65" i="13"/>
  <c r="AE65" i="13" s="1"/>
  <c r="AG65" i="13" s="1"/>
  <c r="K54" i="13"/>
  <c r="AD40" i="13"/>
  <c r="AD19" i="13"/>
  <c r="AB82" i="13"/>
  <c r="AC22" i="13"/>
  <c r="K22" i="13"/>
  <c r="AC18" i="13"/>
  <c r="K18" i="13"/>
  <c r="AA14" i="13"/>
  <c r="AA60" i="13"/>
  <c r="AB56" i="13"/>
  <c r="AB44" i="13"/>
  <c r="AB40" i="13"/>
  <c r="AC36" i="13"/>
  <c r="AC32" i="13"/>
  <c r="AD28" i="13"/>
  <c r="K74" i="13"/>
  <c r="AA69" i="13"/>
  <c r="AD67" i="13"/>
  <c r="Y59" i="13"/>
  <c r="Y56" i="13"/>
  <c r="Y44" i="13"/>
  <c r="Y43" i="13"/>
  <c r="Y41" i="13"/>
  <c r="Y38" i="13"/>
  <c r="AD32" i="13"/>
  <c r="AC29" i="13"/>
  <c r="AC25" i="13"/>
  <c r="AD21" i="13"/>
  <c r="AA21" i="13"/>
  <c r="Y20" i="13"/>
  <c r="AD17" i="13"/>
  <c r="AA17" i="13"/>
  <c r="Y16" i="13"/>
  <c r="AB14" i="13"/>
  <c r="K14" i="13"/>
  <c r="AB69" i="13"/>
  <c r="AA67" i="13"/>
  <c r="K82" i="13"/>
  <c r="W60" i="13"/>
  <c r="AE60" i="13" s="1"/>
  <c r="AG60" i="13" s="1"/>
  <c r="Y72" i="13"/>
  <c r="AC67" i="13"/>
  <c r="Y66" i="13"/>
  <c r="Y64" i="13"/>
  <c r="Y55" i="13"/>
  <c r="Y52" i="13"/>
  <c r="Y51" i="13"/>
  <c r="Y50" i="13"/>
  <c r="Y40" i="13"/>
  <c r="Y39" i="13"/>
  <c r="AB32" i="13"/>
  <c r="K21" i="13"/>
  <c r="K17" i="13"/>
  <c r="AB59" i="13"/>
  <c r="AB55" i="13"/>
  <c r="AB51" i="13"/>
  <c r="AD47" i="13"/>
  <c r="AB39" i="13"/>
  <c r="AB35" i="13"/>
  <c r="AB31" i="13"/>
  <c r="AB27" i="13"/>
  <c r="Y37" i="13"/>
  <c r="Y34" i="13"/>
  <c r="Y19" i="13"/>
  <c r="AA16" i="13"/>
  <c r="Y15" i="13"/>
  <c r="W20" i="13"/>
  <c r="AE20" i="13" s="1"/>
  <c r="AG20" i="13" s="1"/>
  <c r="W39" i="13"/>
  <c r="AE39" i="13" s="1"/>
  <c r="AG39" i="13" s="1"/>
  <c r="W16" i="13"/>
  <c r="AE16" i="13" s="1"/>
  <c r="W30" i="13"/>
  <c r="AE30" i="13" s="1"/>
  <c r="W18" i="13"/>
  <c r="AE18" i="13" s="1"/>
  <c r="W72" i="13"/>
  <c r="AE72" i="13" s="1"/>
  <c r="AG72" i="13" s="1"/>
  <c r="W59" i="13"/>
  <c r="AE59" i="13" s="1"/>
  <c r="W67" i="13"/>
  <c r="AE67" i="13" s="1"/>
  <c r="W47" i="13"/>
  <c r="AE47" i="13" s="1"/>
  <c r="AG47" i="13" s="1"/>
  <c r="W28" i="13"/>
  <c r="AE28" i="13" s="1"/>
  <c r="W25" i="13"/>
  <c r="AE25" i="13" s="1"/>
  <c r="AG25" i="13" s="1"/>
  <c r="W24" i="13"/>
  <c r="AE24" i="13" s="1"/>
  <c r="AG24" i="13" s="1"/>
  <c r="W26" i="13"/>
  <c r="AE26" i="13" s="1"/>
  <c r="W80" i="13"/>
  <c r="AE80" i="13" s="1"/>
  <c r="AG80" i="13" s="1"/>
  <c r="W46" i="13"/>
  <c r="AE46" i="13" s="1"/>
  <c r="W33" i="13"/>
  <c r="AE33" i="13" s="1"/>
  <c r="AG33" i="13" s="1"/>
  <c r="W31" i="13"/>
  <c r="AE31" i="13" s="1"/>
  <c r="W27" i="13"/>
  <c r="AE27" i="13" s="1"/>
  <c r="W23" i="13"/>
  <c r="AE23" i="13" s="1"/>
  <c r="W19" i="13"/>
  <c r="AE19" i="13" s="1"/>
  <c r="AG19" i="13" s="1"/>
  <c r="W15" i="13"/>
  <c r="AE15" i="13" s="1"/>
  <c r="AG15" i="13" s="1"/>
  <c r="W64" i="13"/>
  <c r="AE64" i="13" s="1"/>
  <c r="W56" i="13"/>
  <c r="AE56" i="13" s="1"/>
  <c r="W52" i="13"/>
  <c r="AE52" i="13" s="1"/>
  <c r="AG52" i="13" s="1"/>
  <c r="W14" i="13"/>
  <c r="AE14" i="13" s="1"/>
  <c r="W73" i="13"/>
  <c r="AE73" i="13" s="1"/>
  <c r="W68" i="13"/>
  <c r="AE68" i="13" s="1"/>
  <c r="W51" i="13"/>
  <c r="AE51" i="13" s="1"/>
  <c r="W41" i="13"/>
  <c r="AE41" i="13" s="1"/>
  <c r="AG41" i="13" s="1"/>
  <c r="W38" i="13"/>
  <c r="AE38" i="13" s="1"/>
  <c r="W21" i="13"/>
  <c r="AE21" i="13" s="1"/>
  <c r="W17" i="13"/>
  <c r="AE17" i="13" s="1"/>
  <c r="W81" i="13"/>
  <c r="AE81" i="13" s="1"/>
  <c r="AG81" i="13" s="1"/>
  <c r="W76" i="13"/>
  <c r="AE76" i="13" s="1"/>
  <c r="AG76" i="13" s="1"/>
  <c r="W22" i="13"/>
  <c r="AE22" i="13" s="1"/>
  <c r="AG22" i="13" s="1"/>
  <c r="AA78" i="13"/>
  <c r="AD55" i="13"/>
  <c r="AD51" i="13"/>
  <c r="AB47" i="13"/>
  <c r="AD46" i="13"/>
  <c r="AA46" i="13"/>
  <c r="AB43" i="13"/>
  <c r="AD42" i="13"/>
  <c r="AA42" i="13"/>
  <c r="AC39" i="13"/>
  <c r="K39" i="13"/>
  <c r="AC35" i="13"/>
  <c r="K35" i="13"/>
  <c r="AD31" i="13"/>
  <c r="AA31" i="13"/>
  <c r="AB28" i="13"/>
  <c r="AD27" i="13"/>
  <c r="AA27" i="13"/>
  <c r="AB24" i="13"/>
  <c r="AD23" i="13"/>
  <c r="AA23" i="13"/>
  <c r="AA82" i="13"/>
  <c r="AC55" i="13"/>
  <c r="K55" i="13"/>
  <c r="AC51" i="13"/>
  <c r="K51" i="13"/>
  <c r="AC46" i="13"/>
  <c r="K46" i="13"/>
  <c r="AC42" i="13"/>
  <c r="K42" i="13"/>
  <c r="AD38" i="13"/>
  <c r="AA38" i="13"/>
  <c r="AD34" i="13"/>
  <c r="AA34" i="13"/>
  <c r="AC31" i="13"/>
  <c r="K31" i="13"/>
  <c r="AC27" i="13"/>
  <c r="K27" i="13"/>
  <c r="AC23" i="13"/>
  <c r="K23" i="13"/>
  <c r="AD66" i="13"/>
  <c r="AC38" i="13"/>
  <c r="K38" i="13"/>
  <c r="AC34" i="13"/>
  <c r="K34" i="13"/>
  <c r="AD30" i="13"/>
  <c r="AA30" i="13"/>
  <c r="AD26" i="13"/>
  <c r="AA26" i="13"/>
  <c r="AC30" i="13"/>
  <c r="K30" i="13"/>
  <c r="AC26" i="13"/>
  <c r="K26" i="13"/>
  <c r="AD70" i="13"/>
  <c r="K70" i="13"/>
  <c r="AC62" i="13"/>
  <c r="K62" i="13"/>
  <c r="AC58" i="13"/>
  <c r="K58" i="13"/>
  <c r="AD54" i="13"/>
  <c r="AD50" i="13"/>
  <c r="AC50" i="13"/>
  <c r="K50" i="13"/>
  <c r="AC78" i="13"/>
  <c r="AA47" i="13"/>
  <c r="AA43" i="13"/>
  <c r="K36" i="13"/>
  <c r="K32" i="13"/>
  <c r="AA28" i="13"/>
  <c r="AA24" i="13"/>
  <c r="W71" i="13"/>
  <c r="AE71" i="13" s="1"/>
  <c r="AG71" i="13" s="1"/>
  <c r="W63" i="13"/>
  <c r="AE63" i="13" s="1"/>
  <c r="W55" i="13"/>
  <c r="AE55" i="13" s="1"/>
  <c r="AG55" i="13" s="1"/>
  <c r="W43" i="13"/>
  <c r="AE43" i="13" s="1"/>
  <c r="AG43" i="13" s="1"/>
  <c r="W35" i="13"/>
  <c r="AE35" i="13" s="1"/>
  <c r="AG35" i="13" s="1"/>
  <c r="W79" i="13"/>
  <c r="AE79" i="13" s="1"/>
  <c r="AG79" i="13" s="1"/>
  <c r="W82" i="13"/>
  <c r="AE82" i="13" s="1"/>
  <c r="AG82" i="13" s="1"/>
  <c r="Y79" i="13"/>
  <c r="W74" i="13"/>
  <c r="AE74" i="13" s="1"/>
  <c r="Y71" i="13"/>
  <c r="W66" i="13"/>
  <c r="AE66" i="13" s="1"/>
  <c r="W58" i="13"/>
  <c r="AE58" i="13" s="1"/>
  <c r="W50" i="13"/>
  <c r="AE50" i="13" s="1"/>
  <c r="W48" i="13"/>
  <c r="AE48" i="13" s="1"/>
  <c r="W40" i="13"/>
  <c r="AE40" i="13" s="1"/>
  <c r="AG40" i="13" s="1"/>
  <c r="W32" i="13"/>
  <c r="AE32" i="13" s="1"/>
  <c r="AG32" i="13" s="1"/>
  <c r="Y82" i="13"/>
  <c r="W77" i="13"/>
  <c r="AE77" i="13" s="1"/>
  <c r="Y74" i="13"/>
  <c r="W69" i="13"/>
  <c r="AE69" i="13" s="1"/>
  <c r="AG69" i="13" s="1"/>
  <c r="W61" i="13"/>
  <c r="AE61" i="13" s="1"/>
  <c r="AG61" i="13" s="1"/>
  <c r="W53" i="13"/>
  <c r="AE53" i="13" s="1"/>
  <c r="AG53" i="13" s="1"/>
  <c r="W45" i="13"/>
  <c r="AE45" i="13" s="1"/>
  <c r="W37" i="13"/>
  <c r="AE37" i="13" s="1"/>
  <c r="AG37" i="13" s="1"/>
  <c r="W29" i="13"/>
  <c r="AE29" i="13" s="1"/>
  <c r="Y77" i="13"/>
  <c r="Y69" i="13"/>
  <c r="W42" i="13"/>
  <c r="AE42" i="13" s="1"/>
  <c r="W34" i="13"/>
  <c r="AE34" i="13" s="1"/>
  <c r="W83" i="13"/>
  <c r="AE83" i="13" s="1"/>
  <c r="W75" i="13"/>
  <c r="AE75" i="13" s="1"/>
  <c r="AG75" i="13" s="1"/>
  <c r="Y83" i="13"/>
  <c r="W78" i="13"/>
  <c r="AE78" i="13" s="1"/>
  <c r="AG78" i="13" s="1"/>
  <c r="Y75" i="13"/>
  <c r="W70" i="13"/>
  <c r="AE70" i="13" s="1"/>
  <c r="W62" i="13"/>
  <c r="AE62" i="13" s="1"/>
  <c r="AG62" i="13" s="1"/>
  <c r="W54" i="13"/>
  <c r="AE54" i="13" s="1"/>
  <c r="AG54" i="13" s="1"/>
  <c r="W49" i="13"/>
  <c r="AE49" i="13" s="1"/>
  <c r="AG49" i="13" s="1"/>
  <c r="W44" i="13"/>
  <c r="AE44" i="13" s="1"/>
  <c r="AG44" i="13" s="1"/>
  <c r="W36" i="13"/>
  <c r="AE36" i="13" s="1"/>
  <c r="I8" i="13"/>
  <c r="E54" i="11"/>
  <c r="E55" i="11" s="1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8" i="2"/>
  <c r="H307" i="2"/>
  <c r="L307" i="2" s="1"/>
  <c r="H9" i="2"/>
  <c r="L9" i="2" s="1"/>
  <c r="H10" i="2"/>
  <c r="H11" i="2"/>
  <c r="L11" i="2" s="1"/>
  <c r="H12" i="2"/>
  <c r="L12" i="2" s="1"/>
  <c r="H13" i="2"/>
  <c r="H14" i="2"/>
  <c r="H15" i="2"/>
  <c r="L15" i="2" s="1"/>
  <c r="H16" i="2"/>
  <c r="L16" i="2" s="1"/>
  <c r="H17" i="2"/>
  <c r="H18" i="2"/>
  <c r="H19" i="2"/>
  <c r="L19" i="2" s="1"/>
  <c r="H20" i="2"/>
  <c r="L20" i="2" s="1"/>
  <c r="H21" i="2"/>
  <c r="H22" i="2"/>
  <c r="L22" i="2" s="1"/>
  <c r="H23" i="2"/>
  <c r="L23" i="2" s="1"/>
  <c r="H24" i="2"/>
  <c r="L24" i="2" s="1"/>
  <c r="H25" i="2"/>
  <c r="L25" i="2" s="1"/>
  <c r="H26" i="2"/>
  <c r="H27" i="2"/>
  <c r="L27" i="2" s="1"/>
  <c r="H28" i="2"/>
  <c r="L28" i="2" s="1"/>
  <c r="H29" i="2"/>
  <c r="H30" i="2"/>
  <c r="L30" i="2" s="1"/>
  <c r="H31" i="2"/>
  <c r="L31" i="2" s="1"/>
  <c r="H32" i="2"/>
  <c r="L32" i="2" s="1"/>
  <c r="H33" i="2"/>
  <c r="L33" i="2" s="1"/>
  <c r="H34" i="2"/>
  <c r="H35" i="2"/>
  <c r="L35" i="2" s="1"/>
  <c r="H36" i="2"/>
  <c r="L36" i="2" s="1"/>
  <c r="H37" i="2"/>
  <c r="H38" i="2"/>
  <c r="L38" i="2" s="1"/>
  <c r="H39" i="2"/>
  <c r="L39" i="2" s="1"/>
  <c r="H40" i="2"/>
  <c r="L40" i="2" s="1"/>
  <c r="H41" i="2"/>
  <c r="L41" i="2" s="1"/>
  <c r="H42" i="2"/>
  <c r="H43" i="2"/>
  <c r="L43" i="2" s="1"/>
  <c r="H44" i="2"/>
  <c r="L44" i="2" s="1"/>
  <c r="H45" i="2"/>
  <c r="H46" i="2"/>
  <c r="H47" i="2"/>
  <c r="H48" i="2"/>
  <c r="L48" i="2" s="1"/>
  <c r="H49" i="2"/>
  <c r="H50" i="2"/>
  <c r="H51" i="2"/>
  <c r="L51" i="2" s="1"/>
  <c r="H52" i="2"/>
  <c r="L52" i="2" s="1"/>
  <c r="H53" i="2"/>
  <c r="H54" i="2"/>
  <c r="H55" i="2"/>
  <c r="L55" i="2" s="1"/>
  <c r="H56" i="2"/>
  <c r="L56" i="2" s="1"/>
  <c r="H57" i="2"/>
  <c r="H58" i="2"/>
  <c r="L58" i="2" s="1"/>
  <c r="H59" i="2"/>
  <c r="L59" i="2" s="1"/>
  <c r="H60" i="2"/>
  <c r="L60" i="2" s="1"/>
  <c r="H61" i="2"/>
  <c r="H62" i="2"/>
  <c r="H63" i="2"/>
  <c r="L63" i="2" s="1"/>
  <c r="H64" i="2"/>
  <c r="L64" i="2" s="1"/>
  <c r="H65" i="2"/>
  <c r="L65" i="2" s="1"/>
  <c r="H66" i="2"/>
  <c r="H67" i="2"/>
  <c r="L67" i="2" s="1"/>
  <c r="H68" i="2"/>
  <c r="L68" i="2" s="1"/>
  <c r="H69" i="2"/>
  <c r="H70" i="2"/>
  <c r="H71" i="2"/>
  <c r="L71" i="2" s="1"/>
  <c r="H72" i="2"/>
  <c r="L72" i="2" s="1"/>
  <c r="H73" i="2"/>
  <c r="H74" i="2"/>
  <c r="H75" i="2"/>
  <c r="L75" i="2" s="1"/>
  <c r="H76" i="2"/>
  <c r="L76" i="2" s="1"/>
  <c r="H77" i="2"/>
  <c r="H78" i="2"/>
  <c r="L78" i="2" s="1"/>
  <c r="H79" i="2"/>
  <c r="L79" i="2" s="1"/>
  <c r="H80" i="2"/>
  <c r="L80" i="2" s="1"/>
  <c r="H81" i="2"/>
  <c r="L81" i="2" s="1"/>
  <c r="H82" i="2"/>
  <c r="H83" i="2"/>
  <c r="L83" i="2" s="1"/>
  <c r="H84" i="2"/>
  <c r="L84" i="2" s="1"/>
  <c r="H85" i="2"/>
  <c r="L85" i="2" s="1"/>
  <c r="H86" i="2"/>
  <c r="H87" i="2"/>
  <c r="L87" i="2" s="1"/>
  <c r="H88" i="2"/>
  <c r="L88" i="2" s="1"/>
  <c r="H89" i="2"/>
  <c r="H90" i="2"/>
  <c r="L90" i="2" s="1"/>
  <c r="H91" i="2"/>
  <c r="L91" i="2" s="1"/>
  <c r="H92" i="2"/>
  <c r="L92" i="2" s="1"/>
  <c r="H93" i="2"/>
  <c r="H94" i="2"/>
  <c r="H95" i="2"/>
  <c r="L95" i="2" s="1"/>
  <c r="H96" i="2"/>
  <c r="L96" i="2" s="1"/>
  <c r="H97" i="2"/>
  <c r="H98" i="2"/>
  <c r="L98" i="2" s="1"/>
  <c r="H99" i="2"/>
  <c r="L99" i="2" s="1"/>
  <c r="H100" i="2"/>
  <c r="L100" i="2" s="1"/>
  <c r="H101" i="2"/>
  <c r="H102" i="2"/>
  <c r="H103" i="2"/>
  <c r="L103" i="2" s="1"/>
  <c r="H104" i="2"/>
  <c r="L104" i="2" s="1"/>
  <c r="H105" i="2"/>
  <c r="H106" i="2"/>
  <c r="H107" i="2"/>
  <c r="L107" i="2" s="1"/>
  <c r="H108" i="2"/>
  <c r="L108" i="2" s="1"/>
  <c r="H109" i="2"/>
  <c r="H110" i="2"/>
  <c r="H111" i="2"/>
  <c r="L111" i="2" s="1"/>
  <c r="H112" i="2"/>
  <c r="L112" i="2" s="1"/>
  <c r="H113" i="2"/>
  <c r="L113" i="2" s="1"/>
  <c r="H114" i="2"/>
  <c r="H115" i="2"/>
  <c r="L115" i="2" s="1"/>
  <c r="H116" i="2"/>
  <c r="L116" i="2" s="1"/>
  <c r="H117" i="2"/>
  <c r="L117" i="2" s="1"/>
  <c r="H118" i="2"/>
  <c r="H119" i="2"/>
  <c r="L119" i="2" s="1"/>
  <c r="H120" i="2"/>
  <c r="L120" i="2" s="1"/>
  <c r="H121" i="2"/>
  <c r="H122" i="2"/>
  <c r="L122" i="2" s="1"/>
  <c r="H123" i="2"/>
  <c r="L123" i="2" s="1"/>
  <c r="H124" i="2"/>
  <c r="L124" i="2" s="1"/>
  <c r="H125" i="2"/>
  <c r="H126" i="2"/>
  <c r="H127" i="2"/>
  <c r="L127" i="2" s="1"/>
  <c r="H128" i="2"/>
  <c r="L128" i="2" s="1"/>
  <c r="H129" i="2"/>
  <c r="H130" i="2"/>
  <c r="H131" i="2"/>
  <c r="L131" i="2" s="1"/>
  <c r="H132" i="2"/>
  <c r="L132" i="2" s="1"/>
  <c r="H133" i="2"/>
  <c r="H134" i="2"/>
  <c r="H135" i="2"/>
  <c r="L135" i="2" s="1"/>
  <c r="H136" i="2"/>
  <c r="L136" i="2" s="1"/>
  <c r="H137" i="2"/>
  <c r="L137" i="2" s="1"/>
  <c r="H138" i="2"/>
  <c r="H139" i="2"/>
  <c r="L139" i="2" s="1"/>
  <c r="H140" i="2"/>
  <c r="L140" i="2" s="1"/>
  <c r="H141" i="2"/>
  <c r="H142" i="2"/>
  <c r="H143" i="2"/>
  <c r="L143" i="2" s="1"/>
  <c r="H144" i="2"/>
  <c r="L144" i="2" s="1"/>
  <c r="H145" i="2"/>
  <c r="L145" i="2" s="1"/>
  <c r="H146" i="2"/>
  <c r="H147" i="2"/>
  <c r="L147" i="2" s="1"/>
  <c r="H148" i="2"/>
  <c r="L148" i="2" s="1"/>
  <c r="H149" i="2"/>
  <c r="H150" i="2"/>
  <c r="H151" i="2"/>
  <c r="L151" i="2" s="1"/>
  <c r="H152" i="2"/>
  <c r="L152" i="2" s="1"/>
  <c r="H153" i="2"/>
  <c r="L153" i="2" s="1"/>
  <c r="H154" i="2"/>
  <c r="H155" i="2"/>
  <c r="H156" i="2"/>
  <c r="L156" i="2" s="1"/>
  <c r="H157" i="2"/>
  <c r="H158" i="2"/>
  <c r="H159" i="2"/>
  <c r="L159" i="2" s="1"/>
  <c r="H160" i="2"/>
  <c r="L160" i="2" s="1"/>
  <c r="H161" i="2"/>
  <c r="L161" i="2" s="1"/>
  <c r="H162" i="2"/>
  <c r="L162" i="2" s="1"/>
  <c r="H163" i="2"/>
  <c r="L163" i="2" s="1"/>
  <c r="H164" i="2"/>
  <c r="L164" i="2" s="1"/>
  <c r="H165" i="2"/>
  <c r="H166" i="2"/>
  <c r="H167" i="2"/>
  <c r="L167" i="2" s="1"/>
  <c r="H168" i="2"/>
  <c r="L168" i="2" s="1"/>
  <c r="H169" i="2"/>
  <c r="H170" i="2"/>
  <c r="H171" i="2"/>
  <c r="L171" i="2" s="1"/>
  <c r="H172" i="2"/>
  <c r="L172" i="2" s="1"/>
  <c r="H173" i="2"/>
  <c r="L173" i="2" s="1"/>
  <c r="H174" i="2"/>
  <c r="H175" i="2"/>
  <c r="L175" i="2" s="1"/>
  <c r="H176" i="2"/>
  <c r="L176" i="2" s="1"/>
  <c r="H177" i="2"/>
  <c r="H178" i="2"/>
  <c r="L178" i="2" s="1"/>
  <c r="H179" i="2"/>
  <c r="L179" i="2" s="1"/>
  <c r="H180" i="2"/>
  <c r="L180" i="2" s="1"/>
  <c r="H181" i="2"/>
  <c r="H182" i="2"/>
  <c r="H183" i="2"/>
  <c r="L183" i="2" s="1"/>
  <c r="H184" i="2"/>
  <c r="L184" i="2" s="1"/>
  <c r="H185" i="2"/>
  <c r="H186" i="2"/>
  <c r="H187" i="2"/>
  <c r="L187" i="2" s="1"/>
  <c r="H188" i="2"/>
  <c r="L188" i="2" s="1"/>
  <c r="H189" i="2"/>
  <c r="H190" i="2"/>
  <c r="H191" i="2"/>
  <c r="L191" i="2" s="1"/>
  <c r="H192" i="2"/>
  <c r="L192" i="2" s="1"/>
  <c r="H193" i="2"/>
  <c r="H194" i="2"/>
  <c r="L194" i="2" s="1"/>
  <c r="H195" i="2"/>
  <c r="L195" i="2" s="1"/>
  <c r="H196" i="2"/>
  <c r="L196" i="2" s="1"/>
  <c r="H197" i="2"/>
  <c r="H198" i="2"/>
  <c r="L198" i="2" s="1"/>
  <c r="H199" i="2"/>
  <c r="L199" i="2" s="1"/>
  <c r="H200" i="2"/>
  <c r="L200" i="2" s="1"/>
  <c r="H201" i="2"/>
  <c r="L201" i="2" s="1"/>
  <c r="H202" i="2"/>
  <c r="H203" i="2"/>
  <c r="L203" i="2" s="1"/>
  <c r="H204" i="2"/>
  <c r="L204" i="2" s="1"/>
  <c r="H205" i="2"/>
  <c r="H206" i="2"/>
  <c r="H207" i="2"/>
  <c r="L207" i="2" s="1"/>
  <c r="H208" i="2"/>
  <c r="L208" i="2" s="1"/>
  <c r="H209" i="2"/>
  <c r="H210" i="2"/>
  <c r="L210" i="2" s="1"/>
  <c r="H211" i="2"/>
  <c r="L211" i="2" s="1"/>
  <c r="H212" i="2"/>
  <c r="L212" i="2" s="1"/>
  <c r="H213" i="2"/>
  <c r="H214" i="2"/>
  <c r="H215" i="2"/>
  <c r="L215" i="2" s="1"/>
  <c r="H216" i="2"/>
  <c r="L216" i="2" s="1"/>
  <c r="H217" i="2"/>
  <c r="H218" i="2"/>
  <c r="L218" i="2" s="1"/>
  <c r="H219" i="2"/>
  <c r="L219" i="2" s="1"/>
  <c r="H220" i="2"/>
  <c r="L220" i="2" s="1"/>
  <c r="H221" i="2"/>
  <c r="H222" i="2"/>
  <c r="H223" i="2"/>
  <c r="L223" i="2" s="1"/>
  <c r="H224" i="2"/>
  <c r="L224" i="2" s="1"/>
  <c r="H225" i="2"/>
  <c r="H226" i="2"/>
  <c r="L226" i="2" s="1"/>
  <c r="H227" i="2"/>
  <c r="L227" i="2" s="1"/>
  <c r="H228" i="2"/>
  <c r="L228" i="2" s="1"/>
  <c r="H229" i="2"/>
  <c r="L229" i="2" s="1"/>
  <c r="H230" i="2"/>
  <c r="H231" i="2"/>
  <c r="L231" i="2" s="1"/>
  <c r="H232" i="2"/>
  <c r="L232" i="2" s="1"/>
  <c r="H233" i="2"/>
  <c r="H234" i="2"/>
  <c r="H235" i="2"/>
  <c r="L235" i="2" s="1"/>
  <c r="H236" i="2"/>
  <c r="L236" i="2" s="1"/>
  <c r="H237" i="2"/>
  <c r="L237" i="2" s="1"/>
  <c r="H238" i="2"/>
  <c r="H239" i="2"/>
  <c r="L239" i="2" s="1"/>
  <c r="H240" i="2"/>
  <c r="L240" i="2" s="1"/>
  <c r="H241" i="2"/>
  <c r="H242" i="2"/>
  <c r="L242" i="2" s="1"/>
  <c r="H243" i="2"/>
  <c r="L243" i="2" s="1"/>
  <c r="H244" i="2"/>
  <c r="L244" i="2" s="1"/>
  <c r="H245" i="2"/>
  <c r="H246" i="2"/>
  <c r="H247" i="2"/>
  <c r="L247" i="2" s="1"/>
  <c r="H248" i="2"/>
  <c r="L248" i="2" s="1"/>
  <c r="H249" i="2"/>
  <c r="H250" i="2"/>
  <c r="H251" i="2"/>
  <c r="L251" i="2" s="1"/>
  <c r="H252" i="2"/>
  <c r="L252" i="2" s="1"/>
  <c r="H253" i="2"/>
  <c r="H254" i="2"/>
  <c r="H255" i="2"/>
  <c r="L255" i="2" s="1"/>
  <c r="H256" i="2"/>
  <c r="L256" i="2" s="1"/>
  <c r="H257" i="2"/>
  <c r="H258" i="2"/>
  <c r="H259" i="2"/>
  <c r="L259" i="2" s="1"/>
  <c r="H260" i="2"/>
  <c r="L260" i="2" s="1"/>
  <c r="H261" i="2"/>
  <c r="H262" i="2"/>
  <c r="H263" i="2"/>
  <c r="L263" i="2" s="1"/>
  <c r="H264" i="2"/>
  <c r="L264" i="2" s="1"/>
  <c r="H265" i="2"/>
  <c r="H266" i="2"/>
  <c r="H267" i="2"/>
  <c r="L267" i="2" s="1"/>
  <c r="H268" i="2"/>
  <c r="L268" i="2" s="1"/>
  <c r="H269" i="2"/>
  <c r="H270" i="2"/>
  <c r="H271" i="2"/>
  <c r="L271" i="2" s="1"/>
  <c r="H272" i="2"/>
  <c r="L272" i="2" s="1"/>
  <c r="H273" i="2"/>
  <c r="H274" i="2"/>
  <c r="H275" i="2"/>
  <c r="L275" i="2" s="1"/>
  <c r="H276" i="2"/>
  <c r="L276" i="2" s="1"/>
  <c r="H277" i="2"/>
  <c r="H278" i="2"/>
  <c r="H279" i="2"/>
  <c r="L279" i="2" s="1"/>
  <c r="H280" i="2"/>
  <c r="L280" i="2" s="1"/>
  <c r="H281" i="2"/>
  <c r="H282" i="2"/>
  <c r="H283" i="2"/>
  <c r="L283" i="2" s="1"/>
  <c r="H284" i="2"/>
  <c r="L284" i="2" s="1"/>
  <c r="H285" i="2"/>
  <c r="H286" i="2"/>
  <c r="L286" i="2" s="1"/>
  <c r="H287" i="2"/>
  <c r="L287" i="2" s="1"/>
  <c r="H288" i="2"/>
  <c r="L288" i="2" s="1"/>
  <c r="H289" i="2"/>
  <c r="H290" i="2"/>
  <c r="H291" i="2"/>
  <c r="L291" i="2" s="1"/>
  <c r="H292" i="2"/>
  <c r="L292" i="2" s="1"/>
  <c r="H293" i="2"/>
  <c r="L293" i="2" s="1"/>
  <c r="H294" i="2"/>
  <c r="H295" i="2"/>
  <c r="L295" i="2" s="1"/>
  <c r="H296" i="2"/>
  <c r="L296" i="2" s="1"/>
  <c r="H297" i="2"/>
  <c r="H298" i="2"/>
  <c r="H299" i="2"/>
  <c r="L299" i="2" s="1"/>
  <c r="H300" i="2"/>
  <c r="L300" i="2" s="1"/>
  <c r="H301" i="2"/>
  <c r="H302" i="2"/>
  <c r="L302" i="2" s="1"/>
  <c r="H303" i="2"/>
  <c r="L303" i="2" s="1"/>
  <c r="H304" i="2"/>
  <c r="L304" i="2" s="1"/>
  <c r="H305" i="2"/>
  <c r="L305" i="2" s="1"/>
  <c r="H306" i="2"/>
  <c r="H8" i="2"/>
  <c r="L8" i="2" s="1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P104" i="12"/>
  <c r="P105" i="12"/>
  <c r="P106" i="12"/>
  <c r="P107" i="12"/>
  <c r="P108" i="12"/>
  <c r="P109" i="12"/>
  <c r="P110" i="12"/>
  <c r="P111" i="12"/>
  <c r="P112" i="12"/>
  <c r="P113" i="12"/>
  <c r="P114" i="12"/>
  <c r="P115" i="12"/>
  <c r="P116" i="12"/>
  <c r="P117" i="12"/>
  <c r="P118" i="12"/>
  <c r="P119" i="12"/>
  <c r="P120" i="12"/>
  <c r="P121" i="12"/>
  <c r="P122" i="12"/>
  <c r="P123" i="12"/>
  <c r="P124" i="12"/>
  <c r="P125" i="12"/>
  <c r="P126" i="12"/>
  <c r="P127" i="12"/>
  <c r="P128" i="12"/>
  <c r="P129" i="12"/>
  <c r="P130" i="12"/>
  <c r="P131" i="12"/>
  <c r="P132" i="12"/>
  <c r="P133" i="12"/>
  <c r="P134" i="12"/>
  <c r="P135" i="12"/>
  <c r="P136" i="12"/>
  <c r="P137" i="12"/>
  <c r="P138" i="12"/>
  <c r="P139" i="12"/>
  <c r="P140" i="12"/>
  <c r="P141" i="12"/>
  <c r="P142" i="12"/>
  <c r="P143" i="12"/>
  <c r="P144" i="12"/>
  <c r="P145" i="12"/>
  <c r="P146" i="12"/>
  <c r="P147" i="12"/>
  <c r="P148" i="12"/>
  <c r="P149" i="12"/>
  <c r="P150" i="12"/>
  <c r="P151" i="12"/>
  <c r="P152" i="12"/>
  <c r="P153" i="12"/>
  <c r="P154" i="12"/>
  <c r="P155" i="12"/>
  <c r="P156" i="12"/>
  <c r="P157" i="12"/>
  <c r="P158" i="12"/>
  <c r="P159" i="12"/>
  <c r="P160" i="12"/>
  <c r="P161" i="12"/>
  <c r="P162" i="12"/>
  <c r="P163" i="12"/>
  <c r="P164" i="12"/>
  <c r="P165" i="12"/>
  <c r="P166" i="12"/>
  <c r="P167" i="12"/>
  <c r="P168" i="12"/>
  <c r="P169" i="12"/>
  <c r="P170" i="12"/>
  <c r="P171" i="12"/>
  <c r="P172" i="12"/>
  <c r="P173" i="12"/>
  <c r="P174" i="12"/>
  <c r="P175" i="12"/>
  <c r="P176" i="12"/>
  <c r="P177" i="12"/>
  <c r="P178" i="12"/>
  <c r="P179" i="12"/>
  <c r="P180" i="12"/>
  <c r="P181" i="12"/>
  <c r="P182" i="12"/>
  <c r="P183" i="12"/>
  <c r="P184" i="12"/>
  <c r="P185" i="12"/>
  <c r="P186" i="12"/>
  <c r="P187" i="12"/>
  <c r="P188" i="12"/>
  <c r="P189" i="12"/>
  <c r="P190" i="12"/>
  <c r="P191" i="12"/>
  <c r="P192" i="12"/>
  <c r="P193" i="12"/>
  <c r="P194" i="12"/>
  <c r="P195" i="12"/>
  <c r="P196" i="12"/>
  <c r="P197" i="12"/>
  <c r="P198" i="12"/>
  <c r="P199" i="12"/>
  <c r="P200" i="12"/>
  <c r="P201" i="12"/>
  <c r="P202" i="12"/>
  <c r="P203" i="12"/>
  <c r="P204" i="12"/>
  <c r="P205" i="12"/>
  <c r="P206" i="12"/>
  <c r="P207" i="12"/>
  <c r="P208" i="12"/>
  <c r="P209" i="12"/>
  <c r="P210" i="12"/>
  <c r="P211" i="12"/>
  <c r="P212" i="12"/>
  <c r="P213" i="12"/>
  <c r="P214" i="12"/>
  <c r="P215" i="12"/>
  <c r="P216" i="12"/>
  <c r="P217" i="12"/>
  <c r="P218" i="12"/>
  <c r="P219" i="12"/>
  <c r="P220" i="12"/>
  <c r="P221" i="12"/>
  <c r="P222" i="12"/>
  <c r="P223" i="12"/>
  <c r="P224" i="12"/>
  <c r="P225" i="12"/>
  <c r="P226" i="12"/>
  <c r="P227" i="12"/>
  <c r="P228" i="12"/>
  <c r="P229" i="12"/>
  <c r="P230" i="12"/>
  <c r="P231" i="12"/>
  <c r="P232" i="12"/>
  <c r="P233" i="12"/>
  <c r="P234" i="12"/>
  <c r="P235" i="12"/>
  <c r="P236" i="12"/>
  <c r="P237" i="12"/>
  <c r="P238" i="12"/>
  <c r="P239" i="12"/>
  <c r="P240" i="12"/>
  <c r="P241" i="12"/>
  <c r="P242" i="12"/>
  <c r="P243" i="12"/>
  <c r="P244" i="12"/>
  <c r="P245" i="12"/>
  <c r="P246" i="12"/>
  <c r="P247" i="12"/>
  <c r="P248" i="12"/>
  <c r="P249" i="12"/>
  <c r="P250" i="12"/>
  <c r="P251" i="12"/>
  <c r="P252" i="12"/>
  <c r="P253" i="12"/>
  <c r="P254" i="12"/>
  <c r="P255" i="12"/>
  <c r="P256" i="12"/>
  <c r="P257" i="12"/>
  <c r="P258" i="12"/>
  <c r="P259" i="12"/>
  <c r="P260" i="12"/>
  <c r="P261" i="12"/>
  <c r="P262" i="12"/>
  <c r="P263" i="12"/>
  <c r="P264" i="12"/>
  <c r="P265" i="12"/>
  <c r="P266" i="12"/>
  <c r="P267" i="12"/>
  <c r="P268" i="12"/>
  <c r="P269" i="12"/>
  <c r="P270" i="12"/>
  <c r="P271" i="12"/>
  <c r="P272" i="12"/>
  <c r="P273" i="12"/>
  <c r="P274" i="12"/>
  <c r="P275" i="12"/>
  <c r="P276" i="12"/>
  <c r="P277" i="12"/>
  <c r="P278" i="12"/>
  <c r="P279" i="12"/>
  <c r="P280" i="12"/>
  <c r="P281" i="12"/>
  <c r="P282" i="12"/>
  <c r="P283" i="12"/>
  <c r="P284" i="12"/>
  <c r="P285" i="12"/>
  <c r="P286" i="12"/>
  <c r="P287" i="12"/>
  <c r="P288" i="12"/>
  <c r="P289" i="12"/>
  <c r="P290" i="12"/>
  <c r="P291" i="12"/>
  <c r="P292" i="12"/>
  <c r="P293" i="12"/>
  <c r="P294" i="12"/>
  <c r="P295" i="12"/>
  <c r="P296" i="12"/>
  <c r="P297" i="12"/>
  <c r="P298" i="12"/>
  <c r="P299" i="12"/>
  <c r="P300" i="12"/>
  <c r="P301" i="12"/>
  <c r="P302" i="12"/>
  <c r="P303" i="12"/>
  <c r="P304" i="12"/>
  <c r="P305" i="12"/>
  <c r="P306" i="12"/>
  <c r="P307" i="12"/>
  <c r="P8" i="12"/>
  <c r="H9" i="12"/>
  <c r="L9" i="12" s="1"/>
  <c r="H10" i="12"/>
  <c r="L10" i="12"/>
  <c r="H11" i="12"/>
  <c r="H12" i="12"/>
  <c r="L12" i="12" s="1"/>
  <c r="H13" i="12"/>
  <c r="L13" i="12" s="1"/>
  <c r="H14" i="12"/>
  <c r="H15" i="12"/>
  <c r="L15" i="12" s="1"/>
  <c r="H16" i="12"/>
  <c r="L16" i="12" s="1"/>
  <c r="H17" i="12"/>
  <c r="L17" i="12" s="1"/>
  <c r="H18" i="12"/>
  <c r="L18" i="12" s="1"/>
  <c r="H19" i="12"/>
  <c r="L19" i="12" s="1"/>
  <c r="H20" i="12"/>
  <c r="L20" i="12" s="1"/>
  <c r="H21" i="12"/>
  <c r="L21" i="12" s="1"/>
  <c r="H22" i="12"/>
  <c r="L22" i="12" s="1"/>
  <c r="H23" i="12"/>
  <c r="H24" i="12"/>
  <c r="L24" i="12" s="1"/>
  <c r="H25" i="12"/>
  <c r="L25" i="12" s="1"/>
  <c r="H26" i="12"/>
  <c r="L26" i="12" s="1"/>
  <c r="H27" i="12"/>
  <c r="L27" i="12" s="1"/>
  <c r="H28" i="12"/>
  <c r="L28" i="12" s="1"/>
  <c r="H29" i="12"/>
  <c r="L29" i="12" s="1"/>
  <c r="H30" i="12"/>
  <c r="L30" i="12" s="1"/>
  <c r="H31" i="12"/>
  <c r="H32" i="12"/>
  <c r="L32" i="12" s="1"/>
  <c r="H33" i="12"/>
  <c r="L33" i="12" s="1"/>
  <c r="H34" i="12"/>
  <c r="H35" i="12"/>
  <c r="L35" i="12" s="1"/>
  <c r="H36" i="12"/>
  <c r="L36" i="12" s="1"/>
  <c r="H37" i="12"/>
  <c r="L37" i="12" s="1"/>
  <c r="H38" i="12"/>
  <c r="L38" i="12" s="1"/>
  <c r="H39" i="12"/>
  <c r="L39" i="12" s="1"/>
  <c r="H40" i="12"/>
  <c r="L40" i="12" s="1"/>
  <c r="H41" i="12"/>
  <c r="L41" i="12" s="1"/>
  <c r="H42" i="12"/>
  <c r="H43" i="12"/>
  <c r="H44" i="12"/>
  <c r="L44" i="12" s="1"/>
  <c r="H45" i="12"/>
  <c r="L45" i="12" s="1"/>
  <c r="H46" i="12"/>
  <c r="L46" i="12" s="1"/>
  <c r="H47" i="12"/>
  <c r="L47" i="12" s="1"/>
  <c r="H48" i="12"/>
  <c r="L48" i="12" s="1"/>
  <c r="H49" i="12"/>
  <c r="L49" i="12" s="1"/>
  <c r="H50" i="12"/>
  <c r="H51" i="12"/>
  <c r="L51" i="12" s="1"/>
  <c r="H52" i="12"/>
  <c r="L52" i="12" s="1"/>
  <c r="H53" i="12"/>
  <c r="L53" i="12" s="1"/>
  <c r="H54" i="12"/>
  <c r="H55" i="12"/>
  <c r="H56" i="12"/>
  <c r="L56" i="12" s="1"/>
  <c r="H57" i="12"/>
  <c r="L57" i="12" s="1"/>
  <c r="H58" i="12"/>
  <c r="L58" i="12" s="1"/>
  <c r="H59" i="12"/>
  <c r="L59" i="12" s="1"/>
  <c r="H60" i="12"/>
  <c r="L60" i="12" s="1"/>
  <c r="H61" i="12"/>
  <c r="L61" i="12" s="1"/>
  <c r="H62" i="12"/>
  <c r="L62" i="12" s="1"/>
  <c r="H63" i="12"/>
  <c r="L63" i="12" s="1"/>
  <c r="H64" i="12"/>
  <c r="L64" i="12" s="1"/>
  <c r="H65" i="12"/>
  <c r="L65" i="12" s="1"/>
  <c r="H66" i="12"/>
  <c r="L66" i="12"/>
  <c r="H67" i="12"/>
  <c r="H68" i="12"/>
  <c r="L68" i="12" s="1"/>
  <c r="H69" i="12"/>
  <c r="L69" i="12" s="1"/>
  <c r="H70" i="12"/>
  <c r="L70" i="12" s="1"/>
  <c r="H71" i="12"/>
  <c r="L71" i="12" s="1"/>
  <c r="H72" i="12"/>
  <c r="L72" i="12" s="1"/>
  <c r="H73" i="12"/>
  <c r="L73" i="12" s="1"/>
  <c r="H74" i="12"/>
  <c r="H75" i="12"/>
  <c r="H76" i="12"/>
  <c r="L76" i="12" s="1"/>
  <c r="H77" i="12"/>
  <c r="L77" i="12" s="1"/>
  <c r="H78" i="12"/>
  <c r="L78" i="12" s="1"/>
  <c r="H79" i="12"/>
  <c r="L79" i="12" s="1"/>
  <c r="H80" i="12"/>
  <c r="L80" i="12" s="1"/>
  <c r="H81" i="12"/>
  <c r="L81" i="12"/>
  <c r="H82" i="12"/>
  <c r="L82" i="12" s="1"/>
  <c r="H83" i="12"/>
  <c r="H84" i="12"/>
  <c r="L84" i="12" s="1"/>
  <c r="H85" i="12"/>
  <c r="L85" i="12" s="1"/>
  <c r="H86" i="12"/>
  <c r="H87" i="12"/>
  <c r="H88" i="12"/>
  <c r="L88" i="12" s="1"/>
  <c r="H89" i="12"/>
  <c r="L89" i="12" s="1"/>
  <c r="H90" i="12"/>
  <c r="H91" i="12"/>
  <c r="H92" i="12"/>
  <c r="L92" i="12" s="1"/>
  <c r="H93" i="12"/>
  <c r="L93" i="12" s="1"/>
  <c r="H94" i="12"/>
  <c r="H95" i="12"/>
  <c r="L95" i="12" s="1"/>
  <c r="H96" i="12"/>
  <c r="L96" i="12" s="1"/>
  <c r="H97" i="12"/>
  <c r="L97" i="12" s="1"/>
  <c r="H98" i="12"/>
  <c r="L98" i="12" s="1"/>
  <c r="H99" i="12"/>
  <c r="H100" i="12"/>
  <c r="L100" i="12" s="1"/>
  <c r="H101" i="12"/>
  <c r="L101" i="12" s="1"/>
  <c r="H102" i="12"/>
  <c r="L102" i="12" s="1"/>
  <c r="H103" i="12"/>
  <c r="H104" i="12"/>
  <c r="L104" i="12" s="1"/>
  <c r="H105" i="12"/>
  <c r="L105" i="12" s="1"/>
  <c r="H106" i="12"/>
  <c r="H107" i="12"/>
  <c r="H108" i="12"/>
  <c r="L108" i="12" s="1"/>
  <c r="H109" i="12"/>
  <c r="L109" i="12" s="1"/>
  <c r="H110" i="12"/>
  <c r="L110" i="12" s="1"/>
  <c r="H111" i="12"/>
  <c r="L111" i="12" s="1"/>
  <c r="H112" i="12"/>
  <c r="L112" i="12" s="1"/>
  <c r="H113" i="12"/>
  <c r="L113" i="12" s="1"/>
  <c r="H114" i="12"/>
  <c r="H115" i="12"/>
  <c r="L115" i="12" s="1"/>
  <c r="H116" i="12"/>
  <c r="L116" i="12" s="1"/>
  <c r="H117" i="12"/>
  <c r="L117" i="12" s="1"/>
  <c r="H118" i="12"/>
  <c r="L118" i="12" s="1"/>
  <c r="H119" i="12"/>
  <c r="L119" i="12" s="1"/>
  <c r="H120" i="12"/>
  <c r="L120" i="12" s="1"/>
  <c r="H121" i="12"/>
  <c r="L121" i="12" s="1"/>
  <c r="H122" i="12"/>
  <c r="L122" i="12" s="1"/>
  <c r="H123" i="12"/>
  <c r="L123" i="12" s="1"/>
  <c r="H124" i="12"/>
  <c r="L124" i="12" s="1"/>
  <c r="H125" i="12"/>
  <c r="L125" i="12" s="1"/>
  <c r="H126" i="12"/>
  <c r="H127" i="12"/>
  <c r="L127" i="12" s="1"/>
  <c r="H128" i="12"/>
  <c r="L128" i="12" s="1"/>
  <c r="H129" i="12"/>
  <c r="L129" i="12" s="1"/>
  <c r="H130" i="12"/>
  <c r="L130" i="12" s="1"/>
  <c r="H131" i="12"/>
  <c r="L131" i="12" s="1"/>
  <c r="H132" i="12"/>
  <c r="L132" i="12" s="1"/>
  <c r="H133" i="12"/>
  <c r="L133" i="12" s="1"/>
  <c r="H134" i="12"/>
  <c r="L134" i="12" s="1"/>
  <c r="H135" i="12"/>
  <c r="H136" i="12"/>
  <c r="L136" i="12" s="1"/>
  <c r="H137" i="12"/>
  <c r="L137" i="12" s="1"/>
  <c r="H138" i="12"/>
  <c r="L138" i="12" s="1"/>
  <c r="H139" i="12"/>
  <c r="L139" i="12" s="1"/>
  <c r="H140" i="12"/>
  <c r="L140" i="12" s="1"/>
  <c r="H141" i="12"/>
  <c r="L141" i="12"/>
  <c r="H142" i="12"/>
  <c r="L142" i="12" s="1"/>
  <c r="H143" i="12"/>
  <c r="L143" i="12" s="1"/>
  <c r="H144" i="12"/>
  <c r="L144" i="12" s="1"/>
  <c r="H145" i="12"/>
  <c r="L145" i="12" s="1"/>
  <c r="H146" i="12"/>
  <c r="L146" i="12" s="1"/>
  <c r="H147" i="12"/>
  <c r="H148" i="12"/>
  <c r="L148" i="12"/>
  <c r="H149" i="12"/>
  <c r="L149" i="12" s="1"/>
  <c r="H150" i="12"/>
  <c r="H151" i="12"/>
  <c r="L151" i="12" s="1"/>
  <c r="H152" i="12"/>
  <c r="L152" i="12" s="1"/>
  <c r="H153" i="12"/>
  <c r="L153" i="12" s="1"/>
  <c r="H154" i="12"/>
  <c r="H155" i="12"/>
  <c r="L155" i="12" s="1"/>
  <c r="H156" i="12"/>
  <c r="H157" i="12"/>
  <c r="L157" i="12" s="1"/>
  <c r="H158" i="12"/>
  <c r="H159" i="12"/>
  <c r="L159" i="12" s="1"/>
  <c r="H160" i="12"/>
  <c r="L160" i="12" s="1"/>
  <c r="H161" i="12"/>
  <c r="L161" i="12" s="1"/>
  <c r="H162" i="12"/>
  <c r="H163" i="12"/>
  <c r="L163" i="12" s="1"/>
  <c r="H164" i="12"/>
  <c r="L164" i="12" s="1"/>
  <c r="H165" i="12"/>
  <c r="L165" i="12" s="1"/>
  <c r="H166" i="12"/>
  <c r="H167" i="12"/>
  <c r="H168" i="12"/>
  <c r="L168" i="12" s="1"/>
  <c r="H169" i="12"/>
  <c r="L169" i="12" s="1"/>
  <c r="H170" i="12"/>
  <c r="H171" i="12"/>
  <c r="L171" i="12" s="1"/>
  <c r="H172" i="12"/>
  <c r="L172" i="12" s="1"/>
  <c r="H173" i="12"/>
  <c r="L173" i="12" s="1"/>
  <c r="H174" i="12"/>
  <c r="H175" i="12"/>
  <c r="L175" i="12" s="1"/>
  <c r="H176" i="12"/>
  <c r="L176" i="12" s="1"/>
  <c r="H177" i="12"/>
  <c r="L177" i="12" s="1"/>
  <c r="H178" i="12"/>
  <c r="H179" i="12"/>
  <c r="L179" i="12" s="1"/>
  <c r="H180" i="12"/>
  <c r="L180" i="12" s="1"/>
  <c r="H181" i="12"/>
  <c r="L181" i="12" s="1"/>
  <c r="H182" i="12"/>
  <c r="H183" i="12"/>
  <c r="L183" i="12" s="1"/>
  <c r="H184" i="12"/>
  <c r="L184" i="12" s="1"/>
  <c r="H185" i="12"/>
  <c r="L185" i="12" s="1"/>
  <c r="H186" i="12"/>
  <c r="H187" i="12"/>
  <c r="L187" i="12" s="1"/>
  <c r="H188" i="12"/>
  <c r="L188" i="12" s="1"/>
  <c r="H189" i="12"/>
  <c r="L189" i="12" s="1"/>
  <c r="H190" i="12"/>
  <c r="H191" i="12"/>
  <c r="L191" i="12" s="1"/>
  <c r="H192" i="12"/>
  <c r="L192" i="12" s="1"/>
  <c r="H193" i="12"/>
  <c r="L193" i="12" s="1"/>
  <c r="H194" i="12"/>
  <c r="H195" i="12"/>
  <c r="L195" i="12" s="1"/>
  <c r="H196" i="12"/>
  <c r="L196" i="12" s="1"/>
  <c r="H197" i="12"/>
  <c r="L197" i="12" s="1"/>
  <c r="H198" i="12"/>
  <c r="H199" i="12"/>
  <c r="L199" i="12" s="1"/>
  <c r="H200" i="12"/>
  <c r="L200" i="12" s="1"/>
  <c r="H201" i="12"/>
  <c r="L201" i="12" s="1"/>
  <c r="H202" i="12"/>
  <c r="H203" i="12"/>
  <c r="L203" i="12" s="1"/>
  <c r="H204" i="12"/>
  <c r="L204" i="12" s="1"/>
  <c r="H205" i="12"/>
  <c r="L205" i="12" s="1"/>
  <c r="H206" i="12"/>
  <c r="H207" i="12"/>
  <c r="L207" i="12" s="1"/>
  <c r="H208" i="12"/>
  <c r="L208" i="12" s="1"/>
  <c r="H209" i="12"/>
  <c r="L209" i="12" s="1"/>
  <c r="H210" i="12"/>
  <c r="H211" i="12"/>
  <c r="L211" i="12" s="1"/>
  <c r="H212" i="12"/>
  <c r="L212" i="12" s="1"/>
  <c r="H213" i="12"/>
  <c r="L213" i="12" s="1"/>
  <c r="H214" i="12"/>
  <c r="H215" i="12"/>
  <c r="L215" i="12" s="1"/>
  <c r="H216" i="12"/>
  <c r="L216" i="12" s="1"/>
  <c r="H217" i="12"/>
  <c r="L217" i="12" s="1"/>
  <c r="H218" i="12"/>
  <c r="H219" i="12"/>
  <c r="L219" i="12" s="1"/>
  <c r="H220" i="12"/>
  <c r="L220" i="12" s="1"/>
  <c r="H221" i="12"/>
  <c r="L221" i="12" s="1"/>
  <c r="H222" i="12"/>
  <c r="H223" i="12"/>
  <c r="L223" i="12" s="1"/>
  <c r="H224" i="12"/>
  <c r="L224" i="12" s="1"/>
  <c r="H225" i="12"/>
  <c r="L225" i="12" s="1"/>
  <c r="H226" i="12"/>
  <c r="H227" i="12"/>
  <c r="L227" i="12" s="1"/>
  <c r="H228" i="12"/>
  <c r="L228" i="12" s="1"/>
  <c r="H229" i="12"/>
  <c r="L229" i="12" s="1"/>
  <c r="H230" i="12"/>
  <c r="L230" i="12" s="1"/>
  <c r="H231" i="12"/>
  <c r="L231" i="12" s="1"/>
  <c r="H232" i="12"/>
  <c r="L232" i="12" s="1"/>
  <c r="H233" i="12"/>
  <c r="L233" i="12" s="1"/>
  <c r="H234" i="12"/>
  <c r="H235" i="12"/>
  <c r="L235" i="12" s="1"/>
  <c r="H236" i="12"/>
  <c r="L236" i="12" s="1"/>
  <c r="H237" i="12"/>
  <c r="L237" i="12" s="1"/>
  <c r="H238" i="12"/>
  <c r="H239" i="12"/>
  <c r="L239" i="12" s="1"/>
  <c r="H240" i="12"/>
  <c r="L240" i="12" s="1"/>
  <c r="H241" i="12"/>
  <c r="L241" i="12" s="1"/>
  <c r="H242" i="12"/>
  <c r="H243" i="12"/>
  <c r="L243" i="12" s="1"/>
  <c r="H244" i="12"/>
  <c r="L244" i="12" s="1"/>
  <c r="H245" i="12"/>
  <c r="L245" i="12" s="1"/>
  <c r="H246" i="12"/>
  <c r="L246" i="12" s="1"/>
  <c r="H247" i="12"/>
  <c r="L247" i="12" s="1"/>
  <c r="H248" i="12"/>
  <c r="L248" i="12" s="1"/>
  <c r="H249" i="12"/>
  <c r="L249" i="12" s="1"/>
  <c r="H250" i="12"/>
  <c r="H251" i="12"/>
  <c r="L251" i="12" s="1"/>
  <c r="H252" i="12"/>
  <c r="L252" i="12" s="1"/>
  <c r="H253" i="12"/>
  <c r="L253" i="12" s="1"/>
  <c r="H254" i="12"/>
  <c r="H255" i="12"/>
  <c r="L255" i="12" s="1"/>
  <c r="H256" i="12"/>
  <c r="L256" i="12" s="1"/>
  <c r="H257" i="12"/>
  <c r="L257" i="12" s="1"/>
  <c r="H258" i="12"/>
  <c r="H259" i="12"/>
  <c r="H260" i="12"/>
  <c r="L260" i="12" s="1"/>
  <c r="H261" i="12"/>
  <c r="L261" i="12" s="1"/>
  <c r="H262" i="12"/>
  <c r="L262" i="12" s="1"/>
  <c r="H263" i="12"/>
  <c r="L263" i="12" s="1"/>
  <c r="H264" i="12"/>
  <c r="L264" i="12" s="1"/>
  <c r="H265" i="12"/>
  <c r="L265" i="12" s="1"/>
  <c r="H266" i="12"/>
  <c r="H267" i="12"/>
  <c r="L267" i="12" s="1"/>
  <c r="H268" i="12"/>
  <c r="L268" i="12" s="1"/>
  <c r="H269" i="12"/>
  <c r="L269" i="12" s="1"/>
  <c r="H270" i="12"/>
  <c r="H271" i="12"/>
  <c r="L271" i="12" s="1"/>
  <c r="H272" i="12"/>
  <c r="L272" i="12" s="1"/>
  <c r="H273" i="12"/>
  <c r="L273" i="12" s="1"/>
  <c r="H274" i="12"/>
  <c r="H275" i="12"/>
  <c r="L275" i="12" s="1"/>
  <c r="H276" i="12"/>
  <c r="L276" i="12" s="1"/>
  <c r="H277" i="12"/>
  <c r="L277" i="12" s="1"/>
  <c r="H278" i="12"/>
  <c r="L278" i="12" s="1"/>
  <c r="H279" i="12"/>
  <c r="L279" i="12" s="1"/>
  <c r="H280" i="12"/>
  <c r="L280" i="12" s="1"/>
  <c r="H281" i="12"/>
  <c r="L281" i="12" s="1"/>
  <c r="H282" i="12"/>
  <c r="H283" i="12"/>
  <c r="L283" i="12" s="1"/>
  <c r="H284" i="12"/>
  <c r="H285" i="12"/>
  <c r="L285" i="12" s="1"/>
  <c r="H286" i="12"/>
  <c r="L286" i="12" s="1"/>
  <c r="H287" i="12"/>
  <c r="L287" i="12" s="1"/>
  <c r="H288" i="12"/>
  <c r="L288" i="12" s="1"/>
  <c r="H289" i="12"/>
  <c r="L289" i="12" s="1"/>
  <c r="H290" i="12"/>
  <c r="H291" i="12"/>
  <c r="L291" i="12" s="1"/>
  <c r="H292" i="12"/>
  <c r="L292" i="12" s="1"/>
  <c r="H293" i="12"/>
  <c r="L293" i="12" s="1"/>
  <c r="H294" i="12"/>
  <c r="H295" i="12"/>
  <c r="L295" i="12" s="1"/>
  <c r="H296" i="12"/>
  <c r="L296" i="12" s="1"/>
  <c r="H297" i="12"/>
  <c r="L297" i="12" s="1"/>
  <c r="H298" i="12"/>
  <c r="H299" i="12"/>
  <c r="H300" i="12"/>
  <c r="L300" i="12" s="1"/>
  <c r="H301" i="12"/>
  <c r="L301" i="12" s="1"/>
  <c r="H302" i="12"/>
  <c r="H303" i="12"/>
  <c r="H304" i="12"/>
  <c r="L304" i="12" s="1"/>
  <c r="H305" i="12"/>
  <c r="L305" i="12" s="1"/>
  <c r="H306" i="12"/>
  <c r="H307" i="12"/>
  <c r="H8" i="12"/>
  <c r="L8" i="12" s="1"/>
  <c r="O9" i="14"/>
  <c r="Y9" i="14"/>
  <c r="O10" i="14"/>
  <c r="Y10" i="14" s="1"/>
  <c r="O11" i="14"/>
  <c r="Y11" i="14" s="1"/>
  <c r="O12" i="14"/>
  <c r="Y12" i="14" s="1"/>
  <c r="O13" i="14"/>
  <c r="Y13" i="14" s="1"/>
  <c r="O14" i="14"/>
  <c r="Y14" i="14" s="1"/>
  <c r="O15" i="14"/>
  <c r="Y15" i="14" s="1"/>
  <c r="O16" i="14"/>
  <c r="Y16" i="14" s="1"/>
  <c r="O17" i="14"/>
  <c r="Y17" i="14" s="1"/>
  <c r="O18" i="14"/>
  <c r="Y18" i="14" s="1"/>
  <c r="O19" i="14"/>
  <c r="Y19" i="14" s="1"/>
  <c r="O20" i="14"/>
  <c r="Y20" i="14" s="1"/>
  <c r="O21" i="14"/>
  <c r="Y21" i="14" s="1"/>
  <c r="O22" i="14"/>
  <c r="Y22" i="14" s="1"/>
  <c r="O23" i="14"/>
  <c r="Y23" i="14" s="1"/>
  <c r="O24" i="14"/>
  <c r="Y24" i="14" s="1"/>
  <c r="O25" i="14"/>
  <c r="Y25" i="14" s="1"/>
  <c r="O26" i="14"/>
  <c r="Y26" i="14"/>
  <c r="O27" i="14"/>
  <c r="Y27" i="14" s="1"/>
  <c r="O28" i="14"/>
  <c r="Y28" i="14" s="1"/>
  <c r="O29" i="14"/>
  <c r="Y29" i="14" s="1"/>
  <c r="O30" i="14"/>
  <c r="Y30" i="14" s="1"/>
  <c r="O31" i="14"/>
  <c r="Y31" i="14" s="1"/>
  <c r="O32" i="14"/>
  <c r="Y32" i="14" s="1"/>
  <c r="O33" i="14"/>
  <c r="Y33" i="14" s="1"/>
  <c r="O34" i="14"/>
  <c r="Y34" i="14" s="1"/>
  <c r="O35" i="14"/>
  <c r="Y35" i="14" s="1"/>
  <c r="O36" i="14"/>
  <c r="Y36" i="14" s="1"/>
  <c r="O37" i="14"/>
  <c r="Y37" i="14" s="1"/>
  <c r="O38" i="14"/>
  <c r="Y38" i="14" s="1"/>
  <c r="O39" i="14"/>
  <c r="Y39" i="14" s="1"/>
  <c r="O40" i="14"/>
  <c r="O41" i="14"/>
  <c r="Y41" i="14" s="1"/>
  <c r="O42" i="14"/>
  <c r="Y42" i="14"/>
  <c r="O43" i="14"/>
  <c r="Y43" i="14" s="1"/>
  <c r="O44" i="14"/>
  <c r="O45" i="14"/>
  <c r="Y45" i="14" s="1"/>
  <c r="O46" i="14"/>
  <c r="Y46" i="14" s="1"/>
  <c r="O47" i="14"/>
  <c r="Y47" i="14" s="1"/>
  <c r="O48" i="14"/>
  <c r="Y48" i="14" s="1"/>
  <c r="O49" i="14"/>
  <c r="Y49" i="14" s="1"/>
  <c r="O50" i="14"/>
  <c r="Y50" i="14" s="1"/>
  <c r="O51" i="14"/>
  <c r="Y51" i="14" s="1"/>
  <c r="O52" i="14"/>
  <c r="Y52" i="14" s="1"/>
  <c r="O53" i="14"/>
  <c r="O54" i="14"/>
  <c r="Y54" i="14" s="1"/>
  <c r="O55" i="14"/>
  <c r="Y55" i="14" s="1"/>
  <c r="O56" i="14"/>
  <c r="Y56" i="14" s="1"/>
  <c r="O57" i="14"/>
  <c r="Y57" i="14" s="1"/>
  <c r="O58" i="14"/>
  <c r="Y58" i="14" s="1"/>
  <c r="O59" i="14"/>
  <c r="Y59" i="14" s="1"/>
  <c r="O60" i="14"/>
  <c r="Y60" i="14" s="1"/>
  <c r="O61" i="14"/>
  <c r="Y61" i="14" s="1"/>
  <c r="O62" i="14"/>
  <c r="Y62" i="14" s="1"/>
  <c r="O63" i="14"/>
  <c r="Y63" i="14" s="1"/>
  <c r="O64" i="14"/>
  <c r="Y64" i="14" s="1"/>
  <c r="O65" i="14"/>
  <c r="Y65" i="14" s="1"/>
  <c r="O66" i="14"/>
  <c r="Y66" i="14" s="1"/>
  <c r="O67" i="14"/>
  <c r="Y67" i="14" s="1"/>
  <c r="O68" i="14"/>
  <c r="Y68" i="14" s="1"/>
  <c r="O69" i="14"/>
  <c r="O70" i="14"/>
  <c r="Y70" i="14" s="1"/>
  <c r="O71" i="14"/>
  <c r="Y71" i="14"/>
  <c r="O72" i="14"/>
  <c r="Y72" i="14" s="1"/>
  <c r="O73" i="14"/>
  <c r="Y73" i="14" s="1"/>
  <c r="O74" i="14"/>
  <c r="Y74" i="14" s="1"/>
  <c r="O75" i="14"/>
  <c r="Y75" i="14" s="1"/>
  <c r="O76" i="14"/>
  <c r="O77" i="14"/>
  <c r="Y77" i="14" s="1"/>
  <c r="O78" i="14"/>
  <c r="Y78" i="14" s="1"/>
  <c r="O79" i="14"/>
  <c r="Y79" i="14" s="1"/>
  <c r="O80" i="14"/>
  <c r="Y80" i="14" s="1"/>
  <c r="O81" i="14"/>
  <c r="Y81" i="14" s="1"/>
  <c r="O82" i="14"/>
  <c r="Y82" i="14" s="1"/>
  <c r="O83" i="14"/>
  <c r="Y83" i="14" s="1"/>
  <c r="O84" i="14"/>
  <c r="Y84" i="14" s="1"/>
  <c r="O85" i="14"/>
  <c r="Y85" i="14" s="1"/>
  <c r="O86" i="14"/>
  <c r="Y86" i="14" s="1"/>
  <c r="O87" i="14"/>
  <c r="Y87" i="14"/>
  <c r="O88" i="14"/>
  <c r="Y88" i="14" s="1"/>
  <c r="O89" i="14"/>
  <c r="Y89" i="14" s="1"/>
  <c r="O90" i="14"/>
  <c r="Y90" i="14" s="1"/>
  <c r="O91" i="14"/>
  <c r="Y91" i="14" s="1"/>
  <c r="O92" i="14"/>
  <c r="Y92" i="14" s="1"/>
  <c r="O93" i="14"/>
  <c r="Y93" i="14" s="1"/>
  <c r="O94" i="14"/>
  <c r="Y94" i="14" s="1"/>
  <c r="O95" i="14"/>
  <c r="Y95" i="14" s="1"/>
  <c r="O96" i="14"/>
  <c r="Y96" i="14" s="1"/>
  <c r="O97" i="14"/>
  <c r="Y97" i="14" s="1"/>
  <c r="O98" i="14"/>
  <c r="Y98" i="14" s="1"/>
  <c r="O99" i="14"/>
  <c r="Y99" i="14" s="1"/>
  <c r="O100" i="14"/>
  <c r="Y100" i="14" s="1"/>
  <c r="O101" i="14"/>
  <c r="Y101" i="14" s="1"/>
  <c r="O102" i="14"/>
  <c r="Y102" i="14" s="1"/>
  <c r="O103" i="14"/>
  <c r="Y103" i="14"/>
  <c r="O104" i="14"/>
  <c r="Y104" i="14" s="1"/>
  <c r="O105" i="14"/>
  <c r="Y105" i="14" s="1"/>
  <c r="O106" i="14"/>
  <c r="Y106" i="14" s="1"/>
  <c r="O107" i="14"/>
  <c r="Y107" i="14" s="1"/>
  <c r="O108" i="14"/>
  <c r="Y108" i="14" s="1"/>
  <c r="O109" i="14"/>
  <c r="Y109" i="14" s="1"/>
  <c r="O110" i="14"/>
  <c r="Y110" i="14" s="1"/>
  <c r="O111" i="14"/>
  <c r="Y111" i="14" s="1"/>
  <c r="O112" i="14"/>
  <c r="Y112" i="14" s="1"/>
  <c r="O113" i="14"/>
  <c r="Y113" i="14" s="1"/>
  <c r="O114" i="14"/>
  <c r="Y114" i="14" s="1"/>
  <c r="O115" i="14"/>
  <c r="Y115" i="14" s="1"/>
  <c r="O116" i="14"/>
  <c r="Y116" i="14" s="1"/>
  <c r="O117" i="14"/>
  <c r="Y117" i="14" s="1"/>
  <c r="O118" i="14"/>
  <c r="Y118" i="14" s="1"/>
  <c r="O119" i="14"/>
  <c r="Y119" i="14" s="1"/>
  <c r="O120" i="14"/>
  <c r="Y120" i="14" s="1"/>
  <c r="O121" i="14"/>
  <c r="Y121" i="14" s="1"/>
  <c r="O122" i="14"/>
  <c r="Y122" i="14" s="1"/>
  <c r="O123" i="14"/>
  <c r="Y123" i="14" s="1"/>
  <c r="O124" i="14"/>
  <c r="Y124" i="14"/>
  <c r="O125" i="14"/>
  <c r="Y125" i="14" s="1"/>
  <c r="O126" i="14"/>
  <c r="Y126" i="14" s="1"/>
  <c r="O127" i="14"/>
  <c r="Y127" i="14" s="1"/>
  <c r="O128" i="14"/>
  <c r="Y128" i="14" s="1"/>
  <c r="O129" i="14"/>
  <c r="Y129" i="14"/>
  <c r="O130" i="14"/>
  <c r="Y130" i="14" s="1"/>
  <c r="O131" i="14"/>
  <c r="Y131" i="14" s="1"/>
  <c r="O132" i="14"/>
  <c r="Y132" i="14" s="1"/>
  <c r="O133" i="14"/>
  <c r="Y133" i="14" s="1"/>
  <c r="O134" i="14"/>
  <c r="Y134" i="14" s="1"/>
  <c r="O135" i="14"/>
  <c r="Y135" i="14" s="1"/>
  <c r="O136" i="14"/>
  <c r="Y136" i="14" s="1"/>
  <c r="O137" i="14"/>
  <c r="Y137" i="14" s="1"/>
  <c r="O138" i="14"/>
  <c r="Y138" i="14" s="1"/>
  <c r="O139" i="14"/>
  <c r="Y139" i="14" s="1"/>
  <c r="O140" i="14"/>
  <c r="Y140" i="14" s="1"/>
  <c r="O141" i="14"/>
  <c r="Y141" i="14" s="1"/>
  <c r="O142" i="14"/>
  <c r="Y142" i="14" s="1"/>
  <c r="O143" i="14"/>
  <c r="Y143" i="14" s="1"/>
  <c r="O144" i="14"/>
  <c r="Y144" i="14" s="1"/>
  <c r="O145" i="14"/>
  <c r="Y145" i="14" s="1"/>
  <c r="O146" i="14"/>
  <c r="Y146" i="14" s="1"/>
  <c r="O147" i="14"/>
  <c r="Y147" i="14" s="1"/>
  <c r="O148" i="14"/>
  <c r="Y148" i="14" s="1"/>
  <c r="O149" i="14"/>
  <c r="Y149" i="14" s="1"/>
  <c r="O150" i="14"/>
  <c r="Y150" i="14" s="1"/>
  <c r="O151" i="14"/>
  <c r="Y151" i="14" s="1"/>
  <c r="O152" i="14"/>
  <c r="Y152" i="14" s="1"/>
  <c r="O153" i="14"/>
  <c r="Y153" i="14"/>
  <c r="O154" i="14"/>
  <c r="Y154" i="14" s="1"/>
  <c r="O155" i="14"/>
  <c r="Y155" i="14" s="1"/>
  <c r="O156" i="14"/>
  <c r="Y156" i="14" s="1"/>
  <c r="O157" i="14"/>
  <c r="Y157" i="14" s="1"/>
  <c r="O158" i="14"/>
  <c r="Y158" i="14" s="1"/>
  <c r="O159" i="14"/>
  <c r="Y159" i="14" s="1"/>
  <c r="O160" i="14"/>
  <c r="Y160" i="14" s="1"/>
  <c r="O161" i="14"/>
  <c r="Y161" i="14" s="1"/>
  <c r="O162" i="14"/>
  <c r="Y162" i="14" s="1"/>
  <c r="O163" i="14"/>
  <c r="Y163" i="14" s="1"/>
  <c r="O164" i="14"/>
  <c r="Y164" i="14" s="1"/>
  <c r="O165" i="14"/>
  <c r="Y165" i="14" s="1"/>
  <c r="O166" i="14"/>
  <c r="Y166" i="14" s="1"/>
  <c r="O167" i="14"/>
  <c r="Y167" i="14" s="1"/>
  <c r="O168" i="14"/>
  <c r="Y168" i="14" s="1"/>
  <c r="O169" i="14"/>
  <c r="Y169" i="14" s="1"/>
  <c r="O170" i="14"/>
  <c r="Y170" i="14" s="1"/>
  <c r="O171" i="14"/>
  <c r="Y171" i="14" s="1"/>
  <c r="O172" i="14"/>
  <c r="Y172" i="14" s="1"/>
  <c r="O173" i="14"/>
  <c r="Y173" i="14" s="1"/>
  <c r="O174" i="14"/>
  <c r="Y174" i="14" s="1"/>
  <c r="O175" i="14"/>
  <c r="Y175" i="14" s="1"/>
  <c r="O176" i="14"/>
  <c r="Y176" i="14" s="1"/>
  <c r="O177" i="14"/>
  <c r="Y177" i="14" s="1"/>
  <c r="O178" i="14"/>
  <c r="Y178" i="14" s="1"/>
  <c r="O179" i="14"/>
  <c r="Y179" i="14" s="1"/>
  <c r="O180" i="14"/>
  <c r="Y180" i="14" s="1"/>
  <c r="O181" i="14"/>
  <c r="Y181" i="14" s="1"/>
  <c r="O182" i="14"/>
  <c r="Y182" i="14" s="1"/>
  <c r="O183" i="14"/>
  <c r="Y183" i="14" s="1"/>
  <c r="O184" i="14"/>
  <c r="Y184" i="14" s="1"/>
  <c r="O185" i="14"/>
  <c r="Y185" i="14" s="1"/>
  <c r="O186" i="14"/>
  <c r="Y186" i="14" s="1"/>
  <c r="O187" i="14"/>
  <c r="Y187" i="14" s="1"/>
  <c r="O188" i="14"/>
  <c r="Y188" i="14" s="1"/>
  <c r="O189" i="14"/>
  <c r="Y189" i="14" s="1"/>
  <c r="O190" i="14"/>
  <c r="Y190" i="14" s="1"/>
  <c r="O191" i="14"/>
  <c r="Y191" i="14"/>
  <c r="O192" i="14"/>
  <c r="Y192" i="14" s="1"/>
  <c r="O193" i="14"/>
  <c r="Y193" i="14" s="1"/>
  <c r="O194" i="14"/>
  <c r="Y194" i="14" s="1"/>
  <c r="O195" i="14"/>
  <c r="Y195" i="14" s="1"/>
  <c r="O196" i="14"/>
  <c r="Y196" i="14" s="1"/>
  <c r="O197" i="14"/>
  <c r="Y197" i="14" s="1"/>
  <c r="O198" i="14"/>
  <c r="Y198" i="14" s="1"/>
  <c r="O199" i="14"/>
  <c r="Y199" i="14"/>
  <c r="O200" i="14"/>
  <c r="Y200" i="14" s="1"/>
  <c r="O201" i="14"/>
  <c r="Y201" i="14" s="1"/>
  <c r="O202" i="14"/>
  <c r="Y202" i="14" s="1"/>
  <c r="O203" i="14"/>
  <c r="Y203" i="14" s="1"/>
  <c r="O204" i="14"/>
  <c r="Y204" i="14" s="1"/>
  <c r="O205" i="14"/>
  <c r="Y205" i="14" s="1"/>
  <c r="O206" i="14"/>
  <c r="Y206" i="14"/>
  <c r="O207" i="14"/>
  <c r="Y207" i="14" s="1"/>
  <c r="O208" i="14"/>
  <c r="Y208" i="14" s="1"/>
  <c r="O209" i="14"/>
  <c r="Y209" i="14" s="1"/>
  <c r="O210" i="14"/>
  <c r="Y210" i="14" s="1"/>
  <c r="O211" i="14"/>
  <c r="Y211" i="14" s="1"/>
  <c r="O212" i="14"/>
  <c r="Y212" i="14" s="1"/>
  <c r="O213" i="14"/>
  <c r="Y213" i="14" s="1"/>
  <c r="O214" i="14"/>
  <c r="Y214" i="14" s="1"/>
  <c r="O215" i="14"/>
  <c r="Y215" i="14" s="1"/>
  <c r="O216" i="14"/>
  <c r="Y216" i="14" s="1"/>
  <c r="O217" i="14"/>
  <c r="Y217" i="14" s="1"/>
  <c r="O218" i="14"/>
  <c r="Y218" i="14" s="1"/>
  <c r="O219" i="14"/>
  <c r="Y219" i="14" s="1"/>
  <c r="O220" i="14"/>
  <c r="Y220" i="14" s="1"/>
  <c r="O221" i="14"/>
  <c r="Y221" i="14" s="1"/>
  <c r="O222" i="14"/>
  <c r="Y222" i="14"/>
  <c r="O223" i="14"/>
  <c r="Y223" i="14" s="1"/>
  <c r="O224" i="14"/>
  <c r="Y224" i="14" s="1"/>
  <c r="O225" i="14"/>
  <c r="Y225" i="14" s="1"/>
  <c r="O226" i="14"/>
  <c r="Y226" i="14" s="1"/>
  <c r="O227" i="14"/>
  <c r="Y227" i="14" s="1"/>
  <c r="O228" i="14"/>
  <c r="Y228" i="14" s="1"/>
  <c r="O229" i="14"/>
  <c r="Y229" i="14" s="1"/>
  <c r="O230" i="14"/>
  <c r="Y230" i="14" s="1"/>
  <c r="O231" i="14"/>
  <c r="Y231" i="14" s="1"/>
  <c r="O232" i="14"/>
  <c r="Y232" i="14" s="1"/>
  <c r="O233" i="14"/>
  <c r="Y233" i="14" s="1"/>
  <c r="O234" i="14"/>
  <c r="Y234" i="14" s="1"/>
  <c r="O235" i="14"/>
  <c r="Y235" i="14" s="1"/>
  <c r="O236" i="14"/>
  <c r="Y236" i="14" s="1"/>
  <c r="O237" i="14"/>
  <c r="Y237" i="14" s="1"/>
  <c r="O238" i="14"/>
  <c r="Y238" i="14" s="1"/>
  <c r="O239" i="14"/>
  <c r="Y239" i="14" s="1"/>
  <c r="O240" i="14"/>
  <c r="Y240" i="14" s="1"/>
  <c r="O241" i="14"/>
  <c r="Y241" i="14" s="1"/>
  <c r="O242" i="14"/>
  <c r="Y242" i="14" s="1"/>
  <c r="O243" i="14"/>
  <c r="Y243" i="14" s="1"/>
  <c r="O244" i="14"/>
  <c r="Y244" i="14" s="1"/>
  <c r="O245" i="14"/>
  <c r="Y245" i="14" s="1"/>
  <c r="O246" i="14"/>
  <c r="Y246" i="14" s="1"/>
  <c r="O247" i="14"/>
  <c r="Y247" i="14" s="1"/>
  <c r="O248" i="14"/>
  <c r="Y248" i="14" s="1"/>
  <c r="O249" i="14"/>
  <c r="Y249" i="14" s="1"/>
  <c r="O250" i="14"/>
  <c r="Y250" i="14" s="1"/>
  <c r="O251" i="14"/>
  <c r="Y251" i="14" s="1"/>
  <c r="O252" i="14"/>
  <c r="Y252" i="14" s="1"/>
  <c r="O253" i="14"/>
  <c r="Y253" i="14" s="1"/>
  <c r="O254" i="14"/>
  <c r="Y254" i="14" s="1"/>
  <c r="O255" i="14"/>
  <c r="Y255" i="14" s="1"/>
  <c r="O256" i="14"/>
  <c r="Y256" i="14" s="1"/>
  <c r="O257" i="14"/>
  <c r="Y257" i="14" s="1"/>
  <c r="O258" i="14"/>
  <c r="Y258" i="14" s="1"/>
  <c r="O259" i="14"/>
  <c r="Y259" i="14" s="1"/>
  <c r="O260" i="14"/>
  <c r="Y260" i="14" s="1"/>
  <c r="O261" i="14"/>
  <c r="Y261" i="14" s="1"/>
  <c r="O262" i="14"/>
  <c r="Y262" i="14"/>
  <c r="O263" i="14"/>
  <c r="Y263" i="14" s="1"/>
  <c r="O264" i="14"/>
  <c r="O265" i="14"/>
  <c r="Y265" i="14" s="1"/>
  <c r="O266" i="14"/>
  <c r="Y266" i="14" s="1"/>
  <c r="O267" i="14"/>
  <c r="Y267" i="14"/>
  <c r="O268" i="14"/>
  <c r="Y268" i="14" s="1"/>
  <c r="O269" i="14"/>
  <c r="O270" i="14"/>
  <c r="Y270" i="14" s="1"/>
  <c r="O271" i="14"/>
  <c r="Y271" i="14" s="1"/>
  <c r="O272" i="14"/>
  <c r="Y272" i="14" s="1"/>
  <c r="O273" i="14"/>
  <c r="Y273" i="14" s="1"/>
  <c r="O274" i="14"/>
  <c r="Y274" i="14" s="1"/>
  <c r="O275" i="14"/>
  <c r="Y275" i="14" s="1"/>
  <c r="O276" i="14"/>
  <c r="Y276" i="14" s="1"/>
  <c r="O277" i="14"/>
  <c r="Y277" i="14"/>
  <c r="O278" i="14"/>
  <c r="Y278" i="14" s="1"/>
  <c r="O279" i="14"/>
  <c r="Y279" i="14" s="1"/>
  <c r="O280" i="14"/>
  <c r="Y280" i="14" s="1"/>
  <c r="O281" i="14"/>
  <c r="Y281" i="14" s="1"/>
  <c r="O282" i="14"/>
  <c r="Y282" i="14" s="1"/>
  <c r="O283" i="14"/>
  <c r="Y283" i="14" s="1"/>
  <c r="O284" i="14"/>
  <c r="Y284" i="14" s="1"/>
  <c r="O285" i="14"/>
  <c r="Y285" i="14" s="1"/>
  <c r="O286" i="14"/>
  <c r="Y286" i="14" s="1"/>
  <c r="O287" i="14"/>
  <c r="Y287" i="14" s="1"/>
  <c r="O288" i="14"/>
  <c r="Y288" i="14" s="1"/>
  <c r="O289" i="14"/>
  <c r="Y289" i="14" s="1"/>
  <c r="O290" i="14"/>
  <c r="Y290" i="14" s="1"/>
  <c r="O291" i="14"/>
  <c r="Y291" i="14" s="1"/>
  <c r="O292" i="14"/>
  <c r="Y292" i="14" s="1"/>
  <c r="O293" i="14"/>
  <c r="Y293" i="14" s="1"/>
  <c r="O294" i="14"/>
  <c r="Y294" i="14" s="1"/>
  <c r="O295" i="14"/>
  <c r="Y295" i="14" s="1"/>
  <c r="O296" i="14"/>
  <c r="Y296" i="14" s="1"/>
  <c r="O297" i="14"/>
  <c r="Y297" i="14"/>
  <c r="O298" i="14"/>
  <c r="Y298" i="14" s="1"/>
  <c r="O299" i="14"/>
  <c r="Y299" i="14" s="1"/>
  <c r="O300" i="14"/>
  <c r="Y300" i="14" s="1"/>
  <c r="O301" i="14"/>
  <c r="Y301" i="14" s="1"/>
  <c r="O302" i="14"/>
  <c r="Y302" i="14" s="1"/>
  <c r="O303" i="14"/>
  <c r="Y303" i="14" s="1"/>
  <c r="O304" i="14"/>
  <c r="Y304" i="14" s="1"/>
  <c r="O305" i="14"/>
  <c r="Y305" i="14" s="1"/>
  <c r="O306" i="14"/>
  <c r="Y306" i="14" s="1"/>
  <c r="O307" i="14"/>
  <c r="Y307" i="14" s="1"/>
  <c r="O8" i="14"/>
  <c r="Y8" i="14" s="1"/>
  <c r="G9" i="14"/>
  <c r="K9" i="14" s="1"/>
  <c r="G10" i="14"/>
  <c r="K10" i="14" s="1"/>
  <c r="G11" i="14"/>
  <c r="K11" i="14" s="1"/>
  <c r="G12" i="14"/>
  <c r="K12" i="14" s="1"/>
  <c r="G13" i="14"/>
  <c r="K13" i="14" s="1"/>
  <c r="G14" i="14"/>
  <c r="K14" i="14" s="1"/>
  <c r="G15" i="14"/>
  <c r="K15" i="14" s="1"/>
  <c r="G16" i="14"/>
  <c r="K16" i="14" s="1"/>
  <c r="G17" i="14"/>
  <c r="K17" i="14" s="1"/>
  <c r="G18" i="14"/>
  <c r="K18" i="14" s="1"/>
  <c r="G19" i="14"/>
  <c r="K19" i="14" s="1"/>
  <c r="G20" i="14"/>
  <c r="K20" i="14" s="1"/>
  <c r="G21" i="14"/>
  <c r="K21" i="14" s="1"/>
  <c r="G22" i="14"/>
  <c r="K22" i="14" s="1"/>
  <c r="G23" i="14"/>
  <c r="K23" i="14" s="1"/>
  <c r="G24" i="14"/>
  <c r="K24" i="14" s="1"/>
  <c r="G25" i="14"/>
  <c r="K25" i="14" s="1"/>
  <c r="G26" i="14"/>
  <c r="K26" i="14" s="1"/>
  <c r="G27" i="14"/>
  <c r="K27" i="14" s="1"/>
  <c r="G28" i="14"/>
  <c r="K28" i="14" s="1"/>
  <c r="G29" i="14"/>
  <c r="K29" i="14" s="1"/>
  <c r="G30" i="14"/>
  <c r="K30" i="14" s="1"/>
  <c r="G31" i="14"/>
  <c r="K31" i="14" s="1"/>
  <c r="G32" i="14"/>
  <c r="K32" i="14" s="1"/>
  <c r="G33" i="14"/>
  <c r="K33" i="14" s="1"/>
  <c r="G34" i="14"/>
  <c r="K34" i="14" s="1"/>
  <c r="G35" i="14"/>
  <c r="K35" i="14" s="1"/>
  <c r="G36" i="14"/>
  <c r="K36" i="14" s="1"/>
  <c r="G37" i="14"/>
  <c r="K37" i="14" s="1"/>
  <c r="G38" i="14"/>
  <c r="K38" i="14" s="1"/>
  <c r="G39" i="14"/>
  <c r="K39" i="14" s="1"/>
  <c r="G40" i="14"/>
  <c r="K40" i="14" s="1"/>
  <c r="G41" i="14"/>
  <c r="K41" i="14" s="1"/>
  <c r="G42" i="14"/>
  <c r="K42" i="14" s="1"/>
  <c r="G43" i="14"/>
  <c r="K43" i="14" s="1"/>
  <c r="G44" i="14"/>
  <c r="K44" i="14" s="1"/>
  <c r="G45" i="14"/>
  <c r="K45" i="14" s="1"/>
  <c r="G46" i="14"/>
  <c r="K46" i="14" s="1"/>
  <c r="G47" i="14"/>
  <c r="K47" i="14" s="1"/>
  <c r="G48" i="14"/>
  <c r="K48" i="14" s="1"/>
  <c r="G49" i="14"/>
  <c r="K49" i="14" s="1"/>
  <c r="G50" i="14"/>
  <c r="K50" i="14" s="1"/>
  <c r="G51" i="14"/>
  <c r="K51" i="14" s="1"/>
  <c r="G52" i="14"/>
  <c r="K52" i="14" s="1"/>
  <c r="G53" i="14"/>
  <c r="K53" i="14" s="1"/>
  <c r="G54" i="14"/>
  <c r="K54" i="14" s="1"/>
  <c r="G55" i="14"/>
  <c r="K55" i="14" s="1"/>
  <c r="G56" i="14"/>
  <c r="K56" i="14" s="1"/>
  <c r="G57" i="14"/>
  <c r="K57" i="14" s="1"/>
  <c r="G58" i="14"/>
  <c r="K58" i="14" s="1"/>
  <c r="G59" i="14"/>
  <c r="K59" i="14" s="1"/>
  <c r="G60" i="14"/>
  <c r="K60" i="14" s="1"/>
  <c r="G61" i="14"/>
  <c r="K61" i="14" s="1"/>
  <c r="G62" i="14"/>
  <c r="K62" i="14" s="1"/>
  <c r="G63" i="14"/>
  <c r="K63" i="14" s="1"/>
  <c r="G64" i="14"/>
  <c r="K64" i="14" s="1"/>
  <c r="G65" i="14"/>
  <c r="K65" i="14" s="1"/>
  <c r="G66" i="14"/>
  <c r="K66" i="14" s="1"/>
  <c r="G67" i="14"/>
  <c r="K67" i="14"/>
  <c r="G68" i="14"/>
  <c r="K68" i="14" s="1"/>
  <c r="G69" i="14"/>
  <c r="K69" i="14" s="1"/>
  <c r="G70" i="14"/>
  <c r="K70" i="14" s="1"/>
  <c r="G71" i="14"/>
  <c r="K71" i="14" s="1"/>
  <c r="G72" i="14"/>
  <c r="K72" i="14" s="1"/>
  <c r="G73" i="14"/>
  <c r="G74" i="14"/>
  <c r="K74" i="14" s="1"/>
  <c r="G75" i="14"/>
  <c r="K75" i="14" s="1"/>
  <c r="G76" i="14"/>
  <c r="K76" i="14" s="1"/>
  <c r="G77" i="14"/>
  <c r="K77" i="14" s="1"/>
  <c r="G78" i="14"/>
  <c r="K78" i="14" s="1"/>
  <c r="G79" i="14"/>
  <c r="K79" i="14" s="1"/>
  <c r="G80" i="14"/>
  <c r="K80" i="14" s="1"/>
  <c r="G81" i="14"/>
  <c r="K81" i="14" s="1"/>
  <c r="G82" i="14"/>
  <c r="K82" i="14" s="1"/>
  <c r="G83" i="14"/>
  <c r="K83" i="14" s="1"/>
  <c r="G84" i="14"/>
  <c r="K84" i="14" s="1"/>
  <c r="G85" i="14"/>
  <c r="K85" i="14" s="1"/>
  <c r="G86" i="14"/>
  <c r="K86" i="14" s="1"/>
  <c r="G87" i="14"/>
  <c r="K87" i="14" s="1"/>
  <c r="G88" i="14"/>
  <c r="K88" i="14" s="1"/>
  <c r="G89" i="14"/>
  <c r="K89" i="14" s="1"/>
  <c r="G90" i="14"/>
  <c r="K90" i="14" s="1"/>
  <c r="G91" i="14"/>
  <c r="G92" i="14"/>
  <c r="K92" i="14" s="1"/>
  <c r="G93" i="14"/>
  <c r="K93" i="14" s="1"/>
  <c r="G94" i="14"/>
  <c r="K94" i="14" s="1"/>
  <c r="G95" i="14"/>
  <c r="K95" i="14" s="1"/>
  <c r="G96" i="14"/>
  <c r="K96" i="14" s="1"/>
  <c r="G97" i="14"/>
  <c r="K97" i="14" s="1"/>
  <c r="G98" i="14"/>
  <c r="K98" i="14" s="1"/>
  <c r="G99" i="14"/>
  <c r="K99" i="14" s="1"/>
  <c r="G100" i="14"/>
  <c r="K100" i="14" s="1"/>
  <c r="G101" i="14"/>
  <c r="K101" i="14" s="1"/>
  <c r="G102" i="14"/>
  <c r="K102" i="14" s="1"/>
  <c r="G103" i="14"/>
  <c r="K103" i="14" s="1"/>
  <c r="G104" i="14"/>
  <c r="K104" i="14" s="1"/>
  <c r="G105" i="14"/>
  <c r="K105" i="14" s="1"/>
  <c r="G106" i="14"/>
  <c r="K106" i="14" s="1"/>
  <c r="G107" i="14"/>
  <c r="K107" i="14" s="1"/>
  <c r="G108" i="14"/>
  <c r="K108" i="14" s="1"/>
  <c r="G109" i="14"/>
  <c r="K109" i="14" s="1"/>
  <c r="G110" i="14"/>
  <c r="K110" i="14" s="1"/>
  <c r="G111" i="14"/>
  <c r="K111" i="14" s="1"/>
  <c r="G112" i="14"/>
  <c r="K112" i="14" s="1"/>
  <c r="G113" i="14"/>
  <c r="K113" i="14" s="1"/>
  <c r="G114" i="14"/>
  <c r="K114" i="14" s="1"/>
  <c r="G115" i="14"/>
  <c r="K115" i="14" s="1"/>
  <c r="G116" i="14"/>
  <c r="K116" i="14" s="1"/>
  <c r="G117" i="14"/>
  <c r="K117" i="14" s="1"/>
  <c r="G118" i="14"/>
  <c r="K118" i="14" s="1"/>
  <c r="G119" i="14"/>
  <c r="K119" i="14" s="1"/>
  <c r="G120" i="14"/>
  <c r="K120" i="14" s="1"/>
  <c r="G121" i="14"/>
  <c r="K121" i="14" s="1"/>
  <c r="G122" i="14"/>
  <c r="K122" i="14" s="1"/>
  <c r="G123" i="14"/>
  <c r="K123" i="14" s="1"/>
  <c r="G124" i="14"/>
  <c r="K124" i="14" s="1"/>
  <c r="G125" i="14"/>
  <c r="K125" i="14" s="1"/>
  <c r="G126" i="14"/>
  <c r="K126" i="14" s="1"/>
  <c r="G127" i="14"/>
  <c r="K127" i="14" s="1"/>
  <c r="G128" i="14"/>
  <c r="K128" i="14" s="1"/>
  <c r="G129" i="14"/>
  <c r="K129" i="14" s="1"/>
  <c r="G130" i="14"/>
  <c r="K130" i="14" s="1"/>
  <c r="G131" i="14"/>
  <c r="K131" i="14" s="1"/>
  <c r="G132" i="14"/>
  <c r="K132" i="14" s="1"/>
  <c r="G133" i="14"/>
  <c r="K133" i="14" s="1"/>
  <c r="G134" i="14"/>
  <c r="K134" i="14" s="1"/>
  <c r="G135" i="14"/>
  <c r="K135" i="14" s="1"/>
  <c r="G136" i="14"/>
  <c r="K136" i="14" s="1"/>
  <c r="G137" i="14"/>
  <c r="K137" i="14" s="1"/>
  <c r="G138" i="14"/>
  <c r="K138" i="14" s="1"/>
  <c r="G139" i="14"/>
  <c r="K139" i="14" s="1"/>
  <c r="G140" i="14"/>
  <c r="K140" i="14" s="1"/>
  <c r="G141" i="14"/>
  <c r="K141" i="14" s="1"/>
  <c r="G142" i="14"/>
  <c r="K142" i="14" s="1"/>
  <c r="G143" i="14"/>
  <c r="K143" i="14" s="1"/>
  <c r="G144" i="14"/>
  <c r="K144" i="14" s="1"/>
  <c r="G145" i="14"/>
  <c r="K145" i="14" s="1"/>
  <c r="G146" i="14"/>
  <c r="K146" i="14" s="1"/>
  <c r="G147" i="14"/>
  <c r="K147" i="14" s="1"/>
  <c r="G148" i="14"/>
  <c r="K148" i="14" s="1"/>
  <c r="G149" i="14"/>
  <c r="K149" i="14" s="1"/>
  <c r="G150" i="14"/>
  <c r="K150" i="14" s="1"/>
  <c r="G151" i="14"/>
  <c r="K151" i="14" s="1"/>
  <c r="G152" i="14"/>
  <c r="K152" i="14" s="1"/>
  <c r="G153" i="14"/>
  <c r="K153" i="14" s="1"/>
  <c r="G154" i="14"/>
  <c r="K154" i="14" s="1"/>
  <c r="G155" i="14"/>
  <c r="K155" i="14" s="1"/>
  <c r="G156" i="14"/>
  <c r="K156" i="14" s="1"/>
  <c r="G157" i="14"/>
  <c r="K157" i="14" s="1"/>
  <c r="G158" i="14"/>
  <c r="K158" i="14" s="1"/>
  <c r="G159" i="14"/>
  <c r="K159" i="14" s="1"/>
  <c r="G160" i="14"/>
  <c r="K160" i="14" s="1"/>
  <c r="G161" i="14"/>
  <c r="K161" i="14" s="1"/>
  <c r="G162" i="14"/>
  <c r="K162" i="14" s="1"/>
  <c r="G163" i="14"/>
  <c r="K163" i="14" s="1"/>
  <c r="G164" i="14"/>
  <c r="K164" i="14" s="1"/>
  <c r="G165" i="14"/>
  <c r="K165" i="14" s="1"/>
  <c r="G166" i="14"/>
  <c r="K166" i="14" s="1"/>
  <c r="G167" i="14"/>
  <c r="K167" i="14" s="1"/>
  <c r="G168" i="14"/>
  <c r="K168" i="14" s="1"/>
  <c r="G169" i="14"/>
  <c r="K169" i="14" s="1"/>
  <c r="G170" i="14"/>
  <c r="K170" i="14" s="1"/>
  <c r="G171" i="14"/>
  <c r="K171" i="14" s="1"/>
  <c r="G172" i="14"/>
  <c r="K172" i="14" s="1"/>
  <c r="G173" i="14"/>
  <c r="K173" i="14" s="1"/>
  <c r="G174" i="14"/>
  <c r="K174" i="14" s="1"/>
  <c r="G175" i="14"/>
  <c r="K175" i="14" s="1"/>
  <c r="G176" i="14"/>
  <c r="K176" i="14" s="1"/>
  <c r="G177" i="14"/>
  <c r="K177" i="14" s="1"/>
  <c r="G178" i="14"/>
  <c r="K178" i="14" s="1"/>
  <c r="G179" i="14"/>
  <c r="K179" i="14" s="1"/>
  <c r="G180" i="14"/>
  <c r="K180" i="14" s="1"/>
  <c r="G181" i="14"/>
  <c r="K181" i="14" s="1"/>
  <c r="G182" i="14"/>
  <c r="K182" i="14" s="1"/>
  <c r="G183" i="14"/>
  <c r="K183" i="14" s="1"/>
  <c r="G184" i="14"/>
  <c r="K184" i="14" s="1"/>
  <c r="G185" i="14"/>
  <c r="K185" i="14" s="1"/>
  <c r="G186" i="14"/>
  <c r="K186" i="14" s="1"/>
  <c r="G187" i="14"/>
  <c r="K187" i="14" s="1"/>
  <c r="G188" i="14"/>
  <c r="K188" i="14" s="1"/>
  <c r="G189" i="14"/>
  <c r="K189" i="14" s="1"/>
  <c r="G190" i="14"/>
  <c r="K190" i="14" s="1"/>
  <c r="G191" i="14"/>
  <c r="K191" i="14" s="1"/>
  <c r="G192" i="14"/>
  <c r="K192" i="14" s="1"/>
  <c r="G193" i="14"/>
  <c r="K193" i="14" s="1"/>
  <c r="G194" i="14"/>
  <c r="K194" i="14" s="1"/>
  <c r="G195" i="14"/>
  <c r="K195" i="14" s="1"/>
  <c r="G196" i="14"/>
  <c r="K196" i="14" s="1"/>
  <c r="G197" i="14"/>
  <c r="K197" i="14" s="1"/>
  <c r="G198" i="14"/>
  <c r="K198" i="14" s="1"/>
  <c r="G199" i="14"/>
  <c r="K199" i="14" s="1"/>
  <c r="G200" i="14"/>
  <c r="K200" i="14" s="1"/>
  <c r="G201" i="14"/>
  <c r="K201" i="14" s="1"/>
  <c r="G202" i="14"/>
  <c r="K202" i="14" s="1"/>
  <c r="G203" i="14"/>
  <c r="K203" i="14" s="1"/>
  <c r="G204" i="14"/>
  <c r="K204" i="14" s="1"/>
  <c r="G205" i="14"/>
  <c r="K205" i="14" s="1"/>
  <c r="G206" i="14"/>
  <c r="K206" i="14" s="1"/>
  <c r="G207" i="14"/>
  <c r="K207" i="14" s="1"/>
  <c r="G208" i="14"/>
  <c r="G209" i="14"/>
  <c r="K209" i="14"/>
  <c r="G210" i="14"/>
  <c r="K210" i="14" s="1"/>
  <c r="G211" i="14"/>
  <c r="K211" i="14" s="1"/>
  <c r="G212" i="14"/>
  <c r="K212" i="14" s="1"/>
  <c r="G213" i="14"/>
  <c r="K213" i="14" s="1"/>
  <c r="G214" i="14"/>
  <c r="K214" i="14" s="1"/>
  <c r="G215" i="14"/>
  <c r="K215" i="14"/>
  <c r="G216" i="14"/>
  <c r="K216" i="14" s="1"/>
  <c r="G217" i="14"/>
  <c r="K217" i="14" s="1"/>
  <c r="G218" i="14"/>
  <c r="K218" i="14" s="1"/>
  <c r="G219" i="14"/>
  <c r="K219" i="14" s="1"/>
  <c r="G220" i="14"/>
  <c r="K220" i="14" s="1"/>
  <c r="G221" i="14"/>
  <c r="K221" i="14" s="1"/>
  <c r="G222" i="14"/>
  <c r="K222" i="14" s="1"/>
  <c r="G223" i="14"/>
  <c r="K223" i="14" s="1"/>
  <c r="G224" i="14"/>
  <c r="K224" i="14" s="1"/>
  <c r="G225" i="14"/>
  <c r="K225" i="14" s="1"/>
  <c r="G226" i="14"/>
  <c r="K226" i="14" s="1"/>
  <c r="G227" i="14"/>
  <c r="K227" i="14" s="1"/>
  <c r="G228" i="14"/>
  <c r="K228" i="14" s="1"/>
  <c r="G229" i="14"/>
  <c r="K229" i="14" s="1"/>
  <c r="G230" i="14"/>
  <c r="K230" i="14" s="1"/>
  <c r="G231" i="14"/>
  <c r="K231" i="14" s="1"/>
  <c r="G232" i="14"/>
  <c r="K232" i="14" s="1"/>
  <c r="G233" i="14"/>
  <c r="K233" i="14" s="1"/>
  <c r="G234" i="14"/>
  <c r="K234" i="14" s="1"/>
  <c r="G235" i="14"/>
  <c r="K235" i="14" s="1"/>
  <c r="G236" i="14"/>
  <c r="K236" i="14" s="1"/>
  <c r="G237" i="14"/>
  <c r="K237" i="14" s="1"/>
  <c r="G238" i="14"/>
  <c r="K238" i="14" s="1"/>
  <c r="G239" i="14"/>
  <c r="K239" i="14" s="1"/>
  <c r="G240" i="14"/>
  <c r="K240" i="14" s="1"/>
  <c r="G241" i="14"/>
  <c r="K241" i="14" s="1"/>
  <c r="G242" i="14"/>
  <c r="K242" i="14" s="1"/>
  <c r="G243" i="14"/>
  <c r="K243" i="14" s="1"/>
  <c r="G244" i="14"/>
  <c r="K244" i="14" s="1"/>
  <c r="G245" i="14"/>
  <c r="K245" i="14" s="1"/>
  <c r="G246" i="14"/>
  <c r="K246" i="14" s="1"/>
  <c r="G247" i="14"/>
  <c r="K247" i="14" s="1"/>
  <c r="G248" i="14"/>
  <c r="K248" i="14" s="1"/>
  <c r="G249" i="14"/>
  <c r="K249" i="14" s="1"/>
  <c r="G250" i="14"/>
  <c r="K250" i="14" s="1"/>
  <c r="G251" i="14"/>
  <c r="K251" i="14" s="1"/>
  <c r="G252" i="14"/>
  <c r="K252" i="14"/>
  <c r="G253" i="14"/>
  <c r="K253" i="14" s="1"/>
  <c r="G254" i="14"/>
  <c r="K254" i="14" s="1"/>
  <c r="G255" i="14"/>
  <c r="K255" i="14" s="1"/>
  <c r="G256" i="14"/>
  <c r="K256" i="14" s="1"/>
  <c r="G257" i="14"/>
  <c r="K257" i="14" s="1"/>
  <c r="G258" i="14"/>
  <c r="K258" i="14" s="1"/>
  <c r="G259" i="14"/>
  <c r="K259" i="14" s="1"/>
  <c r="G260" i="14"/>
  <c r="K260" i="14" s="1"/>
  <c r="G261" i="14"/>
  <c r="K261" i="14" s="1"/>
  <c r="G262" i="14"/>
  <c r="K262" i="14" s="1"/>
  <c r="G263" i="14"/>
  <c r="K263" i="14" s="1"/>
  <c r="G264" i="14"/>
  <c r="K264" i="14" s="1"/>
  <c r="G265" i="14"/>
  <c r="K265" i="14" s="1"/>
  <c r="G266" i="14"/>
  <c r="K266" i="14" s="1"/>
  <c r="G267" i="14"/>
  <c r="G268" i="14"/>
  <c r="K268" i="14" s="1"/>
  <c r="G269" i="14"/>
  <c r="K269" i="14" s="1"/>
  <c r="G270" i="14"/>
  <c r="K270" i="14" s="1"/>
  <c r="G271" i="14"/>
  <c r="K271" i="14" s="1"/>
  <c r="G272" i="14"/>
  <c r="K272" i="14" s="1"/>
  <c r="G273" i="14"/>
  <c r="K273" i="14" s="1"/>
  <c r="G274" i="14"/>
  <c r="K274" i="14" s="1"/>
  <c r="G275" i="14"/>
  <c r="K275" i="14" s="1"/>
  <c r="G276" i="14"/>
  <c r="K276" i="14" s="1"/>
  <c r="G277" i="14"/>
  <c r="K277" i="14" s="1"/>
  <c r="G278" i="14"/>
  <c r="K278" i="14" s="1"/>
  <c r="G279" i="14"/>
  <c r="K279" i="14" s="1"/>
  <c r="G280" i="14"/>
  <c r="K280" i="14" s="1"/>
  <c r="G281" i="14"/>
  <c r="K281" i="14" s="1"/>
  <c r="G282" i="14"/>
  <c r="K282" i="14" s="1"/>
  <c r="G283" i="14"/>
  <c r="K283" i="14" s="1"/>
  <c r="G284" i="14"/>
  <c r="K284" i="14" s="1"/>
  <c r="G285" i="14"/>
  <c r="K285" i="14" s="1"/>
  <c r="G286" i="14"/>
  <c r="K286" i="14" s="1"/>
  <c r="G287" i="14"/>
  <c r="K287" i="14" s="1"/>
  <c r="G288" i="14"/>
  <c r="K288" i="14" s="1"/>
  <c r="G289" i="14"/>
  <c r="K289" i="14" s="1"/>
  <c r="G290" i="14"/>
  <c r="K290" i="14" s="1"/>
  <c r="G291" i="14"/>
  <c r="K291" i="14" s="1"/>
  <c r="G292" i="14"/>
  <c r="K292" i="14" s="1"/>
  <c r="G293" i="14"/>
  <c r="K293" i="14" s="1"/>
  <c r="G294" i="14"/>
  <c r="K294" i="14" s="1"/>
  <c r="G295" i="14"/>
  <c r="K295" i="14" s="1"/>
  <c r="G296" i="14"/>
  <c r="K296" i="14" s="1"/>
  <c r="G297" i="14"/>
  <c r="K297" i="14" s="1"/>
  <c r="G298" i="14"/>
  <c r="K298" i="14" s="1"/>
  <c r="G299" i="14"/>
  <c r="K299" i="14" s="1"/>
  <c r="G300" i="14"/>
  <c r="K300" i="14" s="1"/>
  <c r="G301" i="14"/>
  <c r="K301" i="14" s="1"/>
  <c r="G302" i="14"/>
  <c r="K302" i="14" s="1"/>
  <c r="G303" i="14"/>
  <c r="K303" i="14" s="1"/>
  <c r="G304" i="14"/>
  <c r="K304" i="14" s="1"/>
  <c r="G305" i="14"/>
  <c r="K305" i="14" s="1"/>
  <c r="G306" i="14"/>
  <c r="K306" i="14" s="1"/>
  <c r="G307" i="14"/>
  <c r="K307" i="14" s="1"/>
  <c r="G8" i="14"/>
  <c r="K8" i="14" s="1"/>
  <c r="O9" i="13"/>
  <c r="O10" i="13"/>
  <c r="O11" i="13"/>
  <c r="O12" i="13"/>
  <c r="O13" i="13"/>
  <c r="O8" i="13"/>
  <c r="G9" i="13"/>
  <c r="G10" i="13"/>
  <c r="G11" i="13"/>
  <c r="G12" i="13"/>
  <c r="G13" i="13"/>
  <c r="G8" i="13"/>
  <c r="G44" i="11"/>
  <c r="G31" i="11"/>
  <c r="G19" i="11"/>
  <c r="E1" i="14"/>
  <c r="E1" i="13"/>
  <c r="F1" i="12"/>
  <c r="F1" i="2"/>
  <c r="Y40" i="14"/>
  <c r="Y44" i="14"/>
  <c r="Y53" i="14"/>
  <c r="Y69" i="14"/>
  <c r="Y76" i="14"/>
  <c r="Y264" i="14"/>
  <c r="Y269" i="14"/>
  <c r="S307" i="14"/>
  <c r="Q307" i="14"/>
  <c r="M307" i="14"/>
  <c r="U307" i="14" s="1"/>
  <c r="I307" i="14"/>
  <c r="E307" i="14"/>
  <c r="C307" i="14"/>
  <c r="A307" i="14"/>
  <c r="S306" i="14"/>
  <c r="Q306" i="14"/>
  <c r="M306" i="14"/>
  <c r="U306" i="14" s="1"/>
  <c r="I306" i="14"/>
  <c r="AA306" i="14" s="1"/>
  <c r="E306" i="14"/>
  <c r="C306" i="14"/>
  <c r="A306" i="14"/>
  <c r="S305" i="14"/>
  <c r="Q305" i="14"/>
  <c r="M305" i="14"/>
  <c r="U305" i="14" s="1"/>
  <c r="I305" i="14"/>
  <c r="E305" i="14"/>
  <c r="C305" i="14"/>
  <c r="A305" i="14"/>
  <c r="S304" i="14"/>
  <c r="Q304" i="14"/>
  <c r="M304" i="14"/>
  <c r="U304" i="14" s="1"/>
  <c r="I304" i="14"/>
  <c r="E304" i="14"/>
  <c r="C304" i="14"/>
  <c r="A304" i="14"/>
  <c r="S303" i="14"/>
  <c r="Q303" i="14"/>
  <c r="M303" i="14"/>
  <c r="U303" i="14" s="1"/>
  <c r="I303" i="14"/>
  <c r="E303" i="14"/>
  <c r="C303" i="14"/>
  <c r="A303" i="14"/>
  <c r="S302" i="14"/>
  <c r="Q302" i="14"/>
  <c r="M302" i="14"/>
  <c r="U302" i="14" s="1"/>
  <c r="I302" i="14"/>
  <c r="E302" i="14"/>
  <c r="C302" i="14"/>
  <c r="A302" i="14"/>
  <c r="S301" i="14"/>
  <c r="Q301" i="14"/>
  <c r="M301" i="14"/>
  <c r="U301" i="14" s="1"/>
  <c r="I301" i="14"/>
  <c r="AA301" i="14" s="1"/>
  <c r="E301" i="14"/>
  <c r="AB301" i="14" s="1"/>
  <c r="C301" i="14"/>
  <c r="A301" i="14"/>
  <c r="S300" i="14"/>
  <c r="Q300" i="14"/>
  <c r="M300" i="14"/>
  <c r="U300" i="14" s="1"/>
  <c r="I300" i="14"/>
  <c r="E300" i="14"/>
  <c r="C300" i="14"/>
  <c r="A300" i="14"/>
  <c r="S299" i="14"/>
  <c r="Q299" i="14"/>
  <c r="M299" i="14"/>
  <c r="U299" i="14" s="1"/>
  <c r="I299" i="14"/>
  <c r="E299" i="14"/>
  <c r="C299" i="14"/>
  <c r="A299" i="14"/>
  <c r="S298" i="14"/>
  <c r="Q298" i="14"/>
  <c r="M298" i="14"/>
  <c r="U298" i="14" s="1"/>
  <c r="I298" i="14"/>
  <c r="E298" i="14"/>
  <c r="C298" i="14"/>
  <c r="A298" i="14"/>
  <c r="S297" i="14"/>
  <c r="Q297" i="14"/>
  <c r="M297" i="14"/>
  <c r="U297" i="14" s="1"/>
  <c r="I297" i="14"/>
  <c r="AA297" i="14" s="1"/>
  <c r="E297" i="14"/>
  <c r="C297" i="14"/>
  <c r="A297" i="14"/>
  <c r="S296" i="14"/>
  <c r="Q296" i="14"/>
  <c r="M296" i="14"/>
  <c r="U296" i="14" s="1"/>
  <c r="I296" i="14"/>
  <c r="AA296" i="14" s="1"/>
  <c r="E296" i="14"/>
  <c r="C296" i="14"/>
  <c r="A296" i="14"/>
  <c r="S295" i="14"/>
  <c r="Q295" i="14"/>
  <c r="M295" i="14"/>
  <c r="U295" i="14" s="1"/>
  <c r="I295" i="14"/>
  <c r="AA295" i="14" s="1"/>
  <c r="E295" i="14"/>
  <c r="AB295" i="14" s="1"/>
  <c r="C295" i="14"/>
  <c r="A295" i="14"/>
  <c r="S294" i="14"/>
  <c r="Q294" i="14"/>
  <c r="M294" i="14"/>
  <c r="U294" i="14" s="1"/>
  <c r="I294" i="14"/>
  <c r="E294" i="14"/>
  <c r="C294" i="14"/>
  <c r="A294" i="14"/>
  <c r="S293" i="14"/>
  <c r="Q293" i="14"/>
  <c r="M293" i="14"/>
  <c r="U293" i="14" s="1"/>
  <c r="I293" i="14"/>
  <c r="E293" i="14"/>
  <c r="C293" i="14"/>
  <c r="A293" i="14"/>
  <c r="S292" i="14"/>
  <c r="Q292" i="14"/>
  <c r="M292" i="14"/>
  <c r="U292" i="14" s="1"/>
  <c r="I292" i="14"/>
  <c r="E292" i="14"/>
  <c r="C292" i="14"/>
  <c r="A292" i="14"/>
  <c r="S291" i="14"/>
  <c r="Q291" i="14"/>
  <c r="M291" i="14"/>
  <c r="U291" i="14" s="1"/>
  <c r="I291" i="14"/>
  <c r="E291" i="14"/>
  <c r="C291" i="14"/>
  <c r="A291" i="14"/>
  <c r="S290" i="14"/>
  <c r="Q290" i="14"/>
  <c r="M290" i="14"/>
  <c r="U290" i="14" s="1"/>
  <c r="I290" i="14"/>
  <c r="E290" i="14"/>
  <c r="C290" i="14"/>
  <c r="A290" i="14"/>
  <c r="S289" i="14"/>
  <c r="Q289" i="14"/>
  <c r="M289" i="14"/>
  <c r="U289" i="14" s="1"/>
  <c r="I289" i="14"/>
  <c r="E289" i="14"/>
  <c r="C289" i="14"/>
  <c r="A289" i="14"/>
  <c r="S288" i="14"/>
  <c r="Q288" i="14"/>
  <c r="M288" i="14"/>
  <c r="U288" i="14" s="1"/>
  <c r="I288" i="14"/>
  <c r="E288" i="14"/>
  <c r="C288" i="14"/>
  <c r="A288" i="14"/>
  <c r="S287" i="14"/>
  <c r="Q287" i="14"/>
  <c r="M287" i="14"/>
  <c r="U287" i="14" s="1"/>
  <c r="W287" i="14" s="1"/>
  <c r="AC287" i="14" s="1"/>
  <c r="I287" i="14"/>
  <c r="E287" i="14"/>
  <c r="AB287" i="14" s="1"/>
  <c r="C287" i="14"/>
  <c r="A287" i="14"/>
  <c r="S286" i="14"/>
  <c r="Q286" i="14"/>
  <c r="M286" i="14"/>
  <c r="U286" i="14" s="1"/>
  <c r="I286" i="14"/>
  <c r="AA286" i="14" s="1"/>
  <c r="E286" i="14"/>
  <c r="C286" i="14"/>
  <c r="A286" i="14"/>
  <c r="S285" i="14"/>
  <c r="Q285" i="14"/>
  <c r="M285" i="14"/>
  <c r="U285" i="14" s="1"/>
  <c r="I285" i="14"/>
  <c r="AA285" i="14" s="1"/>
  <c r="E285" i="14"/>
  <c r="AB285" i="14" s="1"/>
  <c r="C285" i="14"/>
  <c r="A285" i="14"/>
  <c r="S284" i="14"/>
  <c r="Q284" i="14"/>
  <c r="M284" i="14"/>
  <c r="U284" i="14" s="1"/>
  <c r="I284" i="14"/>
  <c r="E284" i="14"/>
  <c r="C284" i="14"/>
  <c r="A284" i="14"/>
  <c r="S283" i="14"/>
  <c r="Q283" i="14"/>
  <c r="M283" i="14"/>
  <c r="U283" i="14" s="1"/>
  <c r="I283" i="14"/>
  <c r="E283" i="14"/>
  <c r="C283" i="14"/>
  <c r="A283" i="14"/>
  <c r="S282" i="14"/>
  <c r="Q282" i="14"/>
  <c r="M282" i="14"/>
  <c r="U282" i="14" s="1"/>
  <c r="I282" i="14"/>
  <c r="E282" i="14"/>
  <c r="C282" i="14"/>
  <c r="A282" i="14"/>
  <c r="S281" i="14"/>
  <c r="Q281" i="14"/>
  <c r="M281" i="14"/>
  <c r="U281" i="14" s="1"/>
  <c r="I281" i="14"/>
  <c r="AA281" i="14" s="1"/>
  <c r="E281" i="14"/>
  <c r="C281" i="14"/>
  <c r="A281" i="14"/>
  <c r="S280" i="14"/>
  <c r="Q280" i="14"/>
  <c r="M280" i="14"/>
  <c r="U280" i="14" s="1"/>
  <c r="I280" i="14"/>
  <c r="AA280" i="14" s="1"/>
  <c r="E280" i="14"/>
  <c r="C280" i="14"/>
  <c r="A280" i="14"/>
  <c r="S279" i="14"/>
  <c r="Q279" i="14"/>
  <c r="M279" i="14"/>
  <c r="U279" i="14" s="1"/>
  <c r="I279" i="14"/>
  <c r="AA279" i="14" s="1"/>
  <c r="E279" i="14"/>
  <c r="AB279" i="14" s="1"/>
  <c r="C279" i="14"/>
  <c r="A279" i="14"/>
  <c r="S278" i="14"/>
  <c r="Q278" i="14"/>
  <c r="M278" i="14"/>
  <c r="U278" i="14" s="1"/>
  <c r="I278" i="14"/>
  <c r="AA278" i="14" s="1"/>
  <c r="E278" i="14"/>
  <c r="C278" i="14"/>
  <c r="A278" i="14"/>
  <c r="S277" i="14"/>
  <c r="Q277" i="14"/>
  <c r="M277" i="14"/>
  <c r="U277" i="14" s="1"/>
  <c r="I277" i="14"/>
  <c r="E277" i="14"/>
  <c r="C277" i="14"/>
  <c r="A277" i="14"/>
  <c r="S276" i="14"/>
  <c r="Q276" i="14"/>
  <c r="M276" i="14"/>
  <c r="U276" i="14" s="1"/>
  <c r="I276" i="14"/>
  <c r="E276" i="14"/>
  <c r="C276" i="14"/>
  <c r="A276" i="14"/>
  <c r="S275" i="14"/>
  <c r="Q275" i="14"/>
  <c r="M275" i="14"/>
  <c r="U275" i="14" s="1"/>
  <c r="I275" i="14"/>
  <c r="E275" i="14"/>
  <c r="C275" i="14"/>
  <c r="A275" i="14"/>
  <c r="S274" i="14"/>
  <c r="Q274" i="14"/>
  <c r="M274" i="14"/>
  <c r="U274" i="14" s="1"/>
  <c r="I274" i="14"/>
  <c r="AA274" i="14" s="1"/>
  <c r="E274" i="14"/>
  <c r="C274" i="14"/>
  <c r="A274" i="14"/>
  <c r="S273" i="14"/>
  <c r="Q273" i="14"/>
  <c r="M273" i="14"/>
  <c r="U273" i="14" s="1"/>
  <c r="I273" i="14"/>
  <c r="AA273" i="14" s="1"/>
  <c r="E273" i="14"/>
  <c r="C273" i="14"/>
  <c r="A273" i="14"/>
  <c r="S272" i="14"/>
  <c r="Q272" i="14"/>
  <c r="M272" i="14"/>
  <c r="U272" i="14" s="1"/>
  <c r="I272" i="14"/>
  <c r="E272" i="14"/>
  <c r="C272" i="14"/>
  <c r="A272" i="14"/>
  <c r="S271" i="14"/>
  <c r="Q271" i="14"/>
  <c r="M271" i="14"/>
  <c r="U271" i="14" s="1"/>
  <c r="I271" i="14"/>
  <c r="E271" i="14"/>
  <c r="C271" i="14"/>
  <c r="A271" i="14"/>
  <c r="S270" i="14"/>
  <c r="Q270" i="14"/>
  <c r="M270" i="14"/>
  <c r="U270" i="14" s="1"/>
  <c r="I270" i="14"/>
  <c r="AA270" i="14" s="1"/>
  <c r="E270" i="14"/>
  <c r="C270" i="14"/>
  <c r="A270" i="14"/>
  <c r="S269" i="14"/>
  <c r="Q269" i="14"/>
  <c r="M269" i="14"/>
  <c r="U269" i="14" s="1"/>
  <c r="I269" i="14"/>
  <c r="E269" i="14"/>
  <c r="C269" i="14"/>
  <c r="A269" i="14"/>
  <c r="S268" i="14"/>
  <c r="Q268" i="14"/>
  <c r="M268" i="14"/>
  <c r="U268" i="14" s="1"/>
  <c r="I268" i="14"/>
  <c r="E268" i="14"/>
  <c r="C268" i="14"/>
  <c r="A268" i="14"/>
  <c r="S267" i="14"/>
  <c r="Q267" i="14"/>
  <c r="M267" i="14"/>
  <c r="U267" i="14" s="1"/>
  <c r="K267" i="14"/>
  <c r="I267" i="14"/>
  <c r="AA267" i="14" s="1"/>
  <c r="E267" i="14"/>
  <c r="C267" i="14"/>
  <c r="A267" i="14"/>
  <c r="S266" i="14"/>
  <c r="Q266" i="14"/>
  <c r="M266" i="14"/>
  <c r="U266" i="14" s="1"/>
  <c r="I266" i="14"/>
  <c r="AA266" i="14" s="1"/>
  <c r="E266" i="14"/>
  <c r="C266" i="14"/>
  <c r="A266" i="14"/>
  <c r="S265" i="14"/>
  <c r="Q265" i="14"/>
  <c r="M265" i="14"/>
  <c r="U265" i="14" s="1"/>
  <c r="I265" i="14"/>
  <c r="AA265" i="14" s="1"/>
  <c r="E265" i="14"/>
  <c r="C265" i="14"/>
  <c r="A265" i="14"/>
  <c r="S264" i="14"/>
  <c r="Q264" i="14"/>
  <c r="M264" i="14"/>
  <c r="U264" i="14" s="1"/>
  <c r="I264" i="14"/>
  <c r="E264" i="14"/>
  <c r="C264" i="14"/>
  <c r="A264" i="14"/>
  <c r="S263" i="14"/>
  <c r="Q263" i="14"/>
  <c r="M263" i="14"/>
  <c r="U263" i="14" s="1"/>
  <c r="I263" i="14"/>
  <c r="AA263" i="14" s="1"/>
  <c r="E263" i="14"/>
  <c r="C263" i="14"/>
  <c r="A263" i="14"/>
  <c r="S262" i="14"/>
  <c r="Q262" i="14"/>
  <c r="M262" i="14"/>
  <c r="U262" i="14" s="1"/>
  <c r="I262" i="14"/>
  <c r="AA262" i="14" s="1"/>
  <c r="E262" i="14"/>
  <c r="AB262" i="14" s="1"/>
  <c r="C262" i="14"/>
  <c r="A262" i="14"/>
  <c r="S261" i="14"/>
  <c r="Q261" i="14"/>
  <c r="M261" i="14"/>
  <c r="U261" i="14" s="1"/>
  <c r="I261" i="14"/>
  <c r="E261" i="14"/>
  <c r="C261" i="14"/>
  <c r="A261" i="14"/>
  <c r="S260" i="14"/>
  <c r="Q260" i="14"/>
  <c r="M260" i="14"/>
  <c r="U260" i="14" s="1"/>
  <c r="I260" i="14"/>
  <c r="AA260" i="14" s="1"/>
  <c r="E260" i="14"/>
  <c r="C260" i="14"/>
  <c r="A260" i="14"/>
  <c r="S259" i="14"/>
  <c r="Q259" i="14"/>
  <c r="M259" i="14"/>
  <c r="U259" i="14" s="1"/>
  <c r="I259" i="14"/>
  <c r="AA259" i="14" s="1"/>
  <c r="E259" i="14"/>
  <c r="C259" i="14"/>
  <c r="A259" i="14"/>
  <c r="S258" i="14"/>
  <c r="Q258" i="14"/>
  <c r="M258" i="14"/>
  <c r="U258" i="14" s="1"/>
  <c r="I258" i="14"/>
  <c r="E258" i="14"/>
  <c r="C258" i="14"/>
  <c r="A258" i="14"/>
  <c r="S257" i="14"/>
  <c r="Q257" i="14"/>
  <c r="M257" i="14"/>
  <c r="U257" i="14" s="1"/>
  <c r="I257" i="14"/>
  <c r="AA257" i="14" s="1"/>
  <c r="E257" i="14"/>
  <c r="C257" i="14"/>
  <c r="A257" i="14"/>
  <c r="S256" i="14"/>
  <c r="Q256" i="14"/>
  <c r="M256" i="14"/>
  <c r="U256" i="14" s="1"/>
  <c r="I256" i="14"/>
  <c r="AA256" i="14" s="1"/>
  <c r="E256" i="14"/>
  <c r="C256" i="14"/>
  <c r="A256" i="14"/>
  <c r="S255" i="14"/>
  <c r="Q255" i="14"/>
  <c r="M255" i="14"/>
  <c r="U255" i="14" s="1"/>
  <c r="I255" i="14"/>
  <c r="AB255" i="14" s="1"/>
  <c r="E255" i="14"/>
  <c r="C255" i="14"/>
  <c r="A255" i="14"/>
  <c r="S254" i="14"/>
  <c r="Q254" i="14"/>
  <c r="M254" i="14"/>
  <c r="U254" i="14" s="1"/>
  <c r="I254" i="14"/>
  <c r="E254" i="14"/>
  <c r="C254" i="14"/>
  <c r="A254" i="14"/>
  <c r="S253" i="14"/>
  <c r="Q253" i="14"/>
  <c r="M253" i="14"/>
  <c r="U253" i="14" s="1"/>
  <c r="I253" i="14"/>
  <c r="AA253" i="14" s="1"/>
  <c r="E253" i="14"/>
  <c r="C253" i="14"/>
  <c r="A253" i="14"/>
  <c r="S252" i="14"/>
  <c r="Q252" i="14"/>
  <c r="M252" i="14"/>
  <c r="U252" i="14" s="1"/>
  <c r="I252" i="14"/>
  <c r="AA252" i="14" s="1"/>
  <c r="E252" i="14"/>
  <c r="AB252" i="14" s="1"/>
  <c r="C252" i="14"/>
  <c r="A252" i="14"/>
  <c r="S251" i="14"/>
  <c r="Q251" i="14"/>
  <c r="M251" i="14"/>
  <c r="U251" i="14" s="1"/>
  <c r="I251" i="14"/>
  <c r="E251" i="14"/>
  <c r="C251" i="14"/>
  <c r="A251" i="14"/>
  <c r="S250" i="14"/>
  <c r="Q250" i="14"/>
  <c r="M250" i="14"/>
  <c r="U250" i="14" s="1"/>
  <c r="I250" i="14"/>
  <c r="AA250" i="14" s="1"/>
  <c r="E250" i="14"/>
  <c r="C250" i="14"/>
  <c r="A250" i="14"/>
  <c r="S249" i="14"/>
  <c r="Q249" i="14"/>
  <c r="M249" i="14"/>
  <c r="U249" i="14" s="1"/>
  <c r="I249" i="14"/>
  <c r="E249" i="14"/>
  <c r="C249" i="14"/>
  <c r="A249" i="14"/>
  <c r="S248" i="14"/>
  <c r="Q248" i="14"/>
  <c r="M248" i="14"/>
  <c r="U248" i="14" s="1"/>
  <c r="I248" i="14"/>
  <c r="AA248" i="14" s="1"/>
  <c r="E248" i="14"/>
  <c r="C248" i="14"/>
  <c r="A248" i="14"/>
  <c r="S247" i="14"/>
  <c r="Q247" i="14"/>
  <c r="M247" i="14"/>
  <c r="U247" i="14" s="1"/>
  <c r="I247" i="14"/>
  <c r="E247" i="14"/>
  <c r="C247" i="14"/>
  <c r="A247" i="14"/>
  <c r="S246" i="14"/>
  <c r="Q246" i="14"/>
  <c r="M246" i="14"/>
  <c r="U246" i="14" s="1"/>
  <c r="I246" i="14"/>
  <c r="AA246" i="14" s="1"/>
  <c r="E246" i="14"/>
  <c r="AB246" i="14" s="1"/>
  <c r="C246" i="14"/>
  <c r="A246" i="14"/>
  <c r="S245" i="14"/>
  <c r="Q245" i="14"/>
  <c r="M245" i="14"/>
  <c r="U245" i="14" s="1"/>
  <c r="I245" i="14"/>
  <c r="AA245" i="14" s="1"/>
  <c r="E245" i="14"/>
  <c r="C245" i="14"/>
  <c r="A245" i="14"/>
  <c r="S244" i="14"/>
  <c r="Q244" i="14"/>
  <c r="M244" i="14"/>
  <c r="U244" i="14" s="1"/>
  <c r="I244" i="14"/>
  <c r="E244" i="14"/>
  <c r="AB244" i="14" s="1"/>
  <c r="C244" i="14"/>
  <c r="A244" i="14"/>
  <c r="S243" i="14"/>
  <c r="Q243" i="14"/>
  <c r="M243" i="14"/>
  <c r="U243" i="14" s="1"/>
  <c r="I243" i="14"/>
  <c r="AA243" i="14" s="1"/>
  <c r="E243" i="14"/>
  <c r="C243" i="14"/>
  <c r="A243" i="14"/>
  <c r="S242" i="14"/>
  <c r="Q242" i="14"/>
  <c r="M242" i="14"/>
  <c r="U242" i="14" s="1"/>
  <c r="I242" i="14"/>
  <c r="E242" i="14"/>
  <c r="C242" i="14"/>
  <c r="A242" i="14"/>
  <c r="S241" i="14"/>
  <c r="Q241" i="14"/>
  <c r="M241" i="14"/>
  <c r="U241" i="14" s="1"/>
  <c r="I241" i="14"/>
  <c r="AA241" i="14" s="1"/>
  <c r="E241" i="14"/>
  <c r="C241" i="14"/>
  <c r="A241" i="14"/>
  <c r="S240" i="14"/>
  <c r="Q240" i="14"/>
  <c r="M240" i="14"/>
  <c r="U240" i="14" s="1"/>
  <c r="I240" i="14"/>
  <c r="AA240" i="14" s="1"/>
  <c r="E240" i="14"/>
  <c r="C240" i="14"/>
  <c r="A240" i="14"/>
  <c r="S239" i="14"/>
  <c r="Q239" i="14"/>
  <c r="M239" i="14"/>
  <c r="U239" i="14" s="1"/>
  <c r="I239" i="14"/>
  <c r="E239" i="14"/>
  <c r="C239" i="14"/>
  <c r="A239" i="14"/>
  <c r="S238" i="14"/>
  <c r="Q238" i="14"/>
  <c r="M238" i="14"/>
  <c r="U238" i="14" s="1"/>
  <c r="I238" i="14"/>
  <c r="AA238" i="14" s="1"/>
  <c r="E238" i="14"/>
  <c r="C238" i="14"/>
  <c r="A238" i="14"/>
  <c r="S237" i="14"/>
  <c r="Q237" i="14"/>
  <c r="M237" i="14"/>
  <c r="U237" i="14" s="1"/>
  <c r="I237" i="14"/>
  <c r="E237" i="14"/>
  <c r="C237" i="14"/>
  <c r="A237" i="14"/>
  <c r="S236" i="14"/>
  <c r="Q236" i="14"/>
  <c r="M236" i="14"/>
  <c r="U236" i="14" s="1"/>
  <c r="I236" i="14"/>
  <c r="E236" i="14"/>
  <c r="C236" i="14"/>
  <c r="A236" i="14"/>
  <c r="S235" i="14"/>
  <c r="Q235" i="14"/>
  <c r="M235" i="14"/>
  <c r="U235" i="14" s="1"/>
  <c r="I235" i="14"/>
  <c r="E235" i="14"/>
  <c r="AB235" i="14" s="1"/>
  <c r="C235" i="14"/>
  <c r="A235" i="14"/>
  <c r="S234" i="14"/>
  <c r="Q234" i="14"/>
  <c r="M234" i="14"/>
  <c r="U234" i="14" s="1"/>
  <c r="I234" i="14"/>
  <c r="E234" i="14"/>
  <c r="C234" i="14"/>
  <c r="A234" i="14"/>
  <c r="S233" i="14"/>
  <c r="Q233" i="14"/>
  <c r="M233" i="14"/>
  <c r="U233" i="14" s="1"/>
  <c r="I233" i="14"/>
  <c r="AA233" i="14" s="1"/>
  <c r="E233" i="14"/>
  <c r="C233" i="14"/>
  <c r="A233" i="14"/>
  <c r="S232" i="14"/>
  <c r="Q232" i="14"/>
  <c r="M232" i="14"/>
  <c r="U232" i="14" s="1"/>
  <c r="I232" i="14"/>
  <c r="AA232" i="14" s="1"/>
  <c r="E232" i="14"/>
  <c r="C232" i="14"/>
  <c r="A232" i="14"/>
  <c r="S231" i="14"/>
  <c r="Q231" i="14"/>
  <c r="M231" i="14"/>
  <c r="U231" i="14" s="1"/>
  <c r="I231" i="14"/>
  <c r="E231" i="14"/>
  <c r="C231" i="14"/>
  <c r="A231" i="14"/>
  <c r="S230" i="14"/>
  <c r="Q230" i="14"/>
  <c r="M230" i="14"/>
  <c r="U230" i="14"/>
  <c r="I230" i="14"/>
  <c r="E230" i="14"/>
  <c r="C230" i="14"/>
  <c r="A230" i="14"/>
  <c r="S229" i="14"/>
  <c r="Q229" i="14"/>
  <c r="M229" i="14"/>
  <c r="U229" i="14"/>
  <c r="I229" i="14"/>
  <c r="AA229" i="14" s="1"/>
  <c r="E229" i="14"/>
  <c r="C229" i="14"/>
  <c r="A229" i="14"/>
  <c r="S228" i="14"/>
  <c r="Q228" i="14"/>
  <c r="M228" i="14"/>
  <c r="U228" i="14" s="1"/>
  <c r="I228" i="14"/>
  <c r="AA228" i="14" s="1"/>
  <c r="E228" i="14"/>
  <c r="C228" i="14"/>
  <c r="A228" i="14"/>
  <c r="S227" i="14"/>
  <c r="Q227" i="14"/>
  <c r="M227" i="14"/>
  <c r="U227" i="14" s="1"/>
  <c r="I227" i="14"/>
  <c r="AA227" i="14" s="1"/>
  <c r="E227" i="14"/>
  <c r="C227" i="14"/>
  <c r="A227" i="14"/>
  <c r="S226" i="14"/>
  <c r="Q226" i="14"/>
  <c r="M226" i="14"/>
  <c r="U226" i="14" s="1"/>
  <c r="I226" i="14"/>
  <c r="E226" i="14"/>
  <c r="C226" i="14"/>
  <c r="A226" i="14"/>
  <c r="S225" i="14"/>
  <c r="Q225" i="14"/>
  <c r="M225" i="14"/>
  <c r="U225" i="14" s="1"/>
  <c r="I225" i="14"/>
  <c r="AA225" i="14" s="1"/>
  <c r="E225" i="14"/>
  <c r="AB225" i="14" s="1"/>
  <c r="C225" i="14"/>
  <c r="A225" i="14"/>
  <c r="S224" i="14"/>
  <c r="Q224" i="14"/>
  <c r="M224" i="14"/>
  <c r="U224" i="14" s="1"/>
  <c r="I224" i="14"/>
  <c r="AA224" i="14" s="1"/>
  <c r="E224" i="14"/>
  <c r="C224" i="14"/>
  <c r="A224" i="14"/>
  <c r="S223" i="14"/>
  <c r="Q223" i="14"/>
  <c r="M223" i="14"/>
  <c r="U223" i="14" s="1"/>
  <c r="I223" i="14"/>
  <c r="E223" i="14"/>
  <c r="C223" i="14"/>
  <c r="A223" i="14"/>
  <c r="S222" i="14"/>
  <c r="Q222" i="14"/>
  <c r="M222" i="14"/>
  <c r="U222" i="14" s="1"/>
  <c r="I222" i="14"/>
  <c r="AA222" i="14" s="1"/>
  <c r="E222" i="14"/>
  <c r="C222" i="14"/>
  <c r="A222" i="14"/>
  <c r="S221" i="14"/>
  <c r="Q221" i="14"/>
  <c r="M221" i="14"/>
  <c r="U221" i="14" s="1"/>
  <c r="I221" i="14"/>
  <c r="AA221" i="14" s="1"/>
  <c r="E221" i="14"/>
  <c r="C221" i="14"/>
  <c r="A221" i="14"/>
  <c r="S220" i="14"/>
  <c r="Q220" i="14"/>
  <c r="M220" i="14"/>
  <c r="U220" i="14" s="1"/>
  <c r="I220" i="14"/>
  <c r="AA220" i="14" s="1"/>
  <c r="E220" i="14"/>
  <c r="C220" i="14"/>
  <c r="A220" i="14"/>
  <c r="S219" i="14"/>
  <c r="Q219" i="14"/>
  <c r="M219" i="14"/>
  <c r="U219" i="14" s="1"/>
  <c r="I219" i="14"/>
  <c r="AA219" i="14" s="1"/>
  <c r="E219" i="14"/>
  <c r="AB219" i="14" s="1"/>
  <c r="C219" i="14"/>
  <c r="A219" i="14"/>
  <c r="S218" i="14"/>
  <c r="Q218" i="14"/>
  <c r="M218" i="14"/>
  <c r="U218" i="14" s="1"/>
  <c r="I218" i="14"/>
  <c r="AA218" i="14" s="1"/>
  <c r="E218" i="14"/>
  <c r="C218" i="14"/>
  <c r="A218" i="14"/>
  <c r="S217" i="14"/>
  <c r="Q217" i="14"/>
  <c r="M217" i="14"/>
  <c r="U217" i="14" s="1"/>
  <c r="I217" i="14"/>
  <c r="E217" i="14"/>
  <c r="C217" i="14"/>
  <c r="A217" i="14"/>
  <c r="S216" i="14"/>
  <c r="Q216" i="14"/>
  <c r="M216" i="14"/>
  <c r="U216" i="14" s="1"/>
  <c r="I216" i="14"/>
  <c r="AA216" i="14" s="1"/>
  <c r="E216" i="14"/>
  <c r="C216" i="14"/>
  <c r="A216" i="14"/>
  <c r="S215" i="14"/>
  <c r="Q215" i="14"/>
  <c r="M215" i="14"/>
  <c r="U215" i="14" s="1"/>
  <c r="I215" i="14"/>
  <c r="E215" i="14"/>
  <c r="C215" i="14"/>
  <c r="A215" i="14"/>
  <c r="S214" i="14"/>
  <c r="Q214" i="14"/>
  <c r="M214" i="14"/>
  <c r="U214" i="14" s="1"/>
  <c r="I214" i="14"/>
  <c r="E214" i="14"/>
  <c r="C214" i="14"/>
  <c r="A214" i="14"/>
  <c r="S213" i="14"/>
  <c r="Q213" i="14"/>
  <c r="M213" i="14"/>
  <c r="U213" i="14" s="1"/>
  <c r="I213" i="14"/>
  <c r="AA213" i="14" s="1"/>
  <c r="E213" i="14"/>
  <c r="C213" i="14"/>
  <c r="A213" i="14"/>
  <c r="S212" i="14"/>
  <c r="Q212" i="14"/>
  <c r="M212" i="14"/>
  <c r="U212" i="14" s="1"/>
  <c r="I212" i="14"/>
  <c r="E212" i="14"/>
  <c r="C212" i="14"/>
  <c r="A212" i="14"/>
  <c r="S211" i="14"/>
  <c r="Q211" i="14"/>
  <c r="M211" i="14"/>
  <c r="U211" i="14" s="1"/>
  <c r="I211" i="14"/>
  <c r="E211" i="14"/>
  <c r="C211" i="14"/>
  <c r="A211" i="14"/>
  <c r="S210" i="14"/>
  <c r="Q210" i="14"/>
  <c r="M210" i="14"/>
  <c r="U210" i="14" s="1"/>
  <c r="I210" i="14"/>
  <c r="AA210" i="14" s="1"/>
  <c r="E210" i="14"/>
  <c r="C210" i="14"/>
  <c r="A210" i="14"/>
  <c r="S209" i="14"/>
  <c r="Q209" i="14"/>
  <c r="M209" i="14"/>
  <c r="U209" i="14" s="1"/>
  <c r="I209" i="14"/>
  <c r="AA209" i="14" s="1"/>
  <c r="E209" i="14"/>
  <c r="AB209" i="14" s="1"/>
  <c r="C209" i="14"/>
  <c r="A209" i="14"/>
  <c r="S208" i="14"/>
  <c r="Q208" i="14"/>
  <c r="M208" i="14"/>
  <c r="U208" i="14" s="1"/>
  <c r="K208" i="14"/>
  <c r="I208" i="14"/>
  <c r="E208" i="14"/>
  <c r="AB208" i="14" s="1"/>
  <c r="C208" i="14"/>
  <c r="A208" i="14"/>
  <c r="S207" i="14"/>
  <c r="Q207" i="14"/>
  <c r="M207" i="14"/>
  <c r="U207" i="14" s="1"/>
  <c r="I207" i="14"/>
  <c r="AA207" i="14" s="1"/>
  <c r="E207" i="14"/>
  <c r="C207" i="14"/>
  <c r="A207" i="14"/>
  <c r="S206" i="14"/>
  <c r="Q206" i="14"/>
  <c r="M206" i="14"/>
  <c r="U206" i="14" s="1"/>
  <c r="I206" i="14"/>
  <c r="AA206" i="14" s="1"/>
  <c r="E206" i="14"/>
  <c r="C206" i="14"/>
  <c r="A206" i="14"/>
  <c r="S205" i="14"/>
  <c r="Q205" i="14"/>
  <c r="M205" i="14"/>
  <c r="U205" i="14" s="1"/>
  <c r="I205" i="14"/>
  <c r="E205" i="14"/>
  <c r="C205" i="14"/>
  <c r="A205" i="14"/>
  <c r="S204" i="14"/>
  <c r="Q204" i="14"/>
  <c r="M204" i="14"/>
  <c r="U204" i="14" s="1"/>
  <c r="I204" i="14"/>
  <c r="E204" i="14"/>
  <c r="C204" i="14"/>
  <c r="A204" i="14"/>
  <c r="S203" i="14"/>
  <c r="Q203" i="14"/>
  <c r="M203" i="14"/>
  <c r="U203" i="14" s="1"/>
  <c r="I203" i="14"/>
  <c r="AA203" i="14" s="1"/>
  <c r="E203" i="14"/>
  <c r="C203" i="14"/>
  <c r="A203" i="14"/>
  <c r="S202" i="14"/>
  <c r="Q202" i="14"/>
  <c r="M202" i="14"/>
  <c r="U202" i="14" s="1"/>
  <c r="W202" i="14" s="1"/>
  <c r="AC202" i="14" s="1"/>
  <c r="I202" i="14"/>
  <c r="AA202" i="14" s="1"/>
  <c r="E202" i="14"/>
  <c r="AB202" i="14" s="1"/>
  <c r="C202" i="14"/>
  <c r="A202" i="14"/>
  <c r="S201" i="14"/>
  <c r="Q201" i="14"/>
  <c r="M201" i="14"/>
  <c r="U201" i="14" s="1"/>
  <c r="I201" i="14"/>
  <c r="AA201" i="14" s="1"/>
  <c r="E201" i="14"/>
  <c r="C201" i="14"/>
  <c r="A201" i="14"/>
  <c r="S200" i="14"/>
  <c r="Q200" i="14"/>
  <c r="M200" i="14"/>
  <c r="U200" i="14" s="1"/>
  <c r="I200" i="14"/>
  <c r="AA200" i="14" s="1"/>
  <c r="E200" i="14"/>
  <c r="C200" i="14"/>
  <c r="A200" i="14"/>
  <c r="S199" i="14"/>
  <c r="Q199" i="14"/>
  <c r="M199" i="14"/>
  <c r="U199" i="14" s="1"/>
  <c r="I199" i="14"/>
  <c r="E199" i="14"/>
  <c r="C199" i="14"/>
  <c r="A199" i="14"/>
  <c r="S198" i="14"/>
  <c r="Q198" i="14"/>
  <c r="M198" i="14"/>
  <c r="U198" i="14" s="1"/>
  <c r="I198" i="14"/>
  <c r="AA198" i="14" s="1"/>
  <c r="E198" i="14"/>
  <c r="C198" i="14"/>
  <c r="A198" i="14"/>
  <c r="S197" i="14"/>
  <c r="Q197" i="14"/>
  <c r="M197" i="14"/>
  <c r="U197" i="14" s="1"/>
  <c r="I197" i="14"/>
  <c r="AA197" i="14" s="1"/>
  <c r="E197" i="14"/>
  <c r="C197" i="14"/>
  <c r="A197" i="14"/>
  <c r="S196" i="14"/>
  <c r="Q196" i="14"/>
  <c r="M196" i="14"/>
  <c r="U196" i="14" s="1"/>
  <c r="I196" i="14"/>
  <c r="E196" i="14"/>
  <c r="C196" i="14"/>
  <c r="A196" i="14"/>
  <c r="S195" i="14"/>
  <c r="Q195" i="14"/>
  <c r="M195" i="14"/>
  <c r="U195" i="14" s="1"/>
  <c r="I195" i="14"/>
  <c r="E195" i="14"/>
  <c r="C195" i="14"/>
  <c r="A195" i="14"/>
  <c r="S194" i="14"/>
  <c r="Q194" i="14"/>
  <c r="M194" i="14"/>
  <c r="U194" i="14" s="1"/>
  <c r="I194" i="14"/>
  <c r="AA194" i="14" s="1"/>
  <c r="E194" i="14"/>
  <c r="AB194" i="14" s="1"/>
  <c r="C194" i="14"/>
  <c r="A194" i="14"/>
  <c r="S193" i="14"/>
  <c r="Q193" i="14"/>
  <c r="M193" i="14"/>
  <c r="U193" i="14" s="1"/>
  <c r="I193" i="14"/>
  <c r="AA193" i="14" s="1"/>
  <c r="E193" i="14"/>
  <c r="C193" i="14"/>
  <c r="A193" i="14"/>
  <c r="S192" i="14"/>
  <c r="Q192" i="14"/>
  <c r="M192" i="14"/>
  <c r="U192" i="14" s="1"/>
  <c r="I192" i="14"/>
  <c r="E192" i="14"/>
  <c r="C192" i="14"/>
  <c r="A192" i="14"/>
  <c r="S191" i="14"/>
  <c r="Q191" i="14"/>
  <c r="M191" i="14"/>
  <c r="U191" i="14" s="1"/>
  <c r="I191" i="14"/>
  <c r="E191" i="14"/>
  <c r="C191" i="14"/>
  <c r="A191" i="14"/>
  <c r="S190" i="14"/>
  <c r="Q190" i="14"/>
  <c r="M190" i="14"/>
  <c r="U190" i="14" s="1"/>
  <c r="I190" i="14"/>
  <c r="AA190" i="14" s="1"/>
  <c r="E190" i="14"/>
  <c r="C190" i="14"/>
  <c r="A190" i="14"/>
  <c r="S189" i="14"/>
  <c r="Q189" i="14"/>
  <c r="M189" i="14"/>
  <c r="U189" i="14" s="1"/>
  <c r="I189" i="14"/>
  <c r="AA189" i="14" s="1"/>
  <c r="E189" i="14"/>
  <c r="C189" i="14"/>
  <c r="A189" i="14"/>
  <c r="S188" i="14"/>
  <c r="Q188" i="14"/>
  <c r="M188" i="14"/>
  <c r="U188" i="14" s="1"/>
  <c r="I188" i="14"/>
  <c r="AA188" i="14" s="1"/>
  <c r="E188" i="14"/>
  <c r="C188" i="14"/>
  <c r="A188" i="14"/>
  <c r="S187" i="14"/>
  <c r="Q187" i="14"/>
  <c r="M187" i="14"/>
  <c r="U187" i="14" s="1"/>
  <c r="I187" i="14"/>
  <c r="E187" i="14"/>
  <c r="C187" i="14"/>
  <c r="A187" i="14"/>
  <c r="S186" i="14"/>
  <c r="Q186" i="14"/>
  <c r="M186" i="14"/>
  <c r="U186" i="14" s="1"/>
  <c r="I186" i="14"/>
  <c r="AA186" i="14" s="1"/>
  <c r="E186" i="14"/>
  <c r="C186" i="14"/>
  <c r="A186" i="14"/>
  <c r="S185" i="14"/>
  <c r="Q185" i="14"/>
  <c r="M185" i="14"/>
  <c r="U185" i="14" s="1"/>
  <c r="I185" i="14"/>
  <c r="AA185" i="14" s="1"/>
  <c r="E185" i="14"/>
  <c r="C185" i="14"/>
  <c r="A185" i="14"/>
  <c r="S184" i="14"/>
  <c r="Q184" i="14"/>
  <c r="M184" i="14"/>
  <c r="U184" i="14" s="1"/>
  <c r="I184" i="14"/>
  <c r="E184" i="14"/>
  <c r="C184" i="14"/>
  <c r="A184" i="14"/>
  <c r="S183" i="14"/>
  <c r="Q183" i="14"/>
  <c r="M183" i="14"/>
  <c r="U183" i="14" s="1"/>
  <c r="I183" i="14"/>
  <c r="AA183" i="14" s="1"/>
  <c r="E183" i="14"/>
  <c r="C183" i="14"/>
  <c r="A183" i="14"/>
  <c r="S182" i="14"/>
  <c r="Q182" i="14"/>
  <c r="M182" i="14"/>
  <c r="U182" i="14" s="1"/>
  <c r="I182" i="14"/>
  <c r="AA182" i="14" s="1"/>
  <c r="E182" i="14"/>
  <c r="C182" i="14"/>
  <c r="A182" i="14"/>
  <c r="S181" i="14"/>
  <c r="Q181" i="14"/>
  <c r="M181" i="14"/>
  <c r="U181" i="14" s="1"/>
  <c r="I181" i="14"/>
  <c r="AA181" i="14" s="1"/>
  <c r="E181" i="14"/>
  <c r="C181" i="14"/>
  <c r="A181" i="14"/>
  <c r="S180" i="14"/>
  <c r="Q180" i="14"/>
  <c r="M180" i="14"/>
  <c r="U180" i="14" s="1"/>
  <c r="I180" i="14"/>
  <c r="E180" i="14"/>
  <c r="C180" i="14"/>
  <c r="A180" i="14"/>
  <c r="S179" i="14"/>
  <c r="Q179" i="14"/>
  <c r="M179" i="14"/>
  <c r="U179" i="14" s="1"/>
  <c r="I179" i="14"/>
  <c r="AA179" i="14" s="1"/>
  <c r="E179" i="14"/>
  <c r="C179" i="14"/>
  <c r="A179" i="14"/>
  <c r="S178" i="14"/>
  <c r="Q178" i="14"/>
  <c r="M178" i="14"/>
  <c r="U178" i="14" s="1"/>
  <c r="I178" i="14"/>
  <c r="AA178" i="14" s="1"/>
  <c r="E178" i="14"/>
  <c r="AB178" i="14" s="1"/>
  <c r="C178" i="14"/>
  <c r="A178" i="14"/>
  <c r="S177" i="14"/>
  <c r="Q177" i="14"/>
  <c r="M177" i="14"/>
  <c r="U177" i="14" s="1"/>
  <c r="I177" i="14"/>
  <c r="E177" i="14"/>
  <c r="C177" i="14"/>
  <c r="A177" i="14"/>
  <c r="S176" i="14"/>
  <c r="Q176" i="14"/>
  <c r="M176" i="14"/>
  <c r="U176" i="14" s="1"/>
  <c r="I176" i="14"/>
  <c r="AA176" i="14" s="1"/>
  <c r="E176" i="14"/>
  <c r="C176" i="14"/>
  <c r="A176" i="14"/>
  <c r="S175" i="14"/>
  <c r="Q175" i="14"/>
  <c r="M175" i="14"/>
  <c r="U175" i="14" s="1"/>
  <c r="I175" i="14"/>
  <c r="AA175" i="14" s="1"/>
  <c r="E175" i="14"/>
  <c r="C175" i="14"/>
  <c r="A175" i="14"/>
  <c r="S174" i="14"/>
  <c r="Q174" i="14"/>
  <c r="M174" i="14"/>
  <c r="U174" i="14" s="1"/>
  <c r="I174" i="14"/>
  <c r="E174" i="14"/>
  <c r="C174" i="14"/>
  <c r="A174" i="14"/>
  <c r="S173" i="14"/>
  <c r="Q173" i="14"/>
  <c r="M173" i="14"/>
  <c r="U173" i="14" s="1"/>
  <c r="I173" i="14"/>
  <c r="E173" i="14"/>
  <c r="C173" i="14"/>
  <c r="A173" i="14"/>
  <c r="S172" i="14"/>
  <c r="Q172" i="14"/>
  <c r="M172" i="14"/>
  <c r="U172" i="14" s="1"/>
  <c r="W172" i="14" s="1"/>
  <c r="AC172" i="14" s="1"/>
  <c r="I172" i="14"/>
  <c r="AA172" i="14" s="1"/>
  <c r="E172" i="14"/>
  <c r="C172" i="14"/>
  <c r="A172" i="14"/>
  <c r="S171" i="14"/>
  <c r="Q171" i="14"/>
  <c r="M171" i="14"/>
  <c r="U171" i="14" s="1"/>
  <c r="I171" i="14"/>
  <c r="E171" i="14"/>
  <c r="C171" i="14"/>
  <c r="A171" i="14"/>
  <c r="S170" i="14"/>
  <c r="Q170" i="14"/>
  <c r="M170" i="14"/>
  <c r="U170" i="14" s="1"/>
  <c r="I170" i="14"/>
  <c r="AA170" i="14" s="1"/>
  <c r="E170" i="14"/>
  <c r="AB170" i="14" s="1"/>
  <c r="C170" i="14"/>
  <c r="A170" i="14"/>
  <c r="S169" i="14"/>
  <c r="Q169" i="14"/>
  <c r="M169" i="14"/>
  <c r="U169" i="14" s="1"/>
  <c r="I169" i="14"/>
  <c r="E169" i="14"/>
  <c r="C169" i="14"/>
  <c r="A169" i="14"/>
  <c r="S168" i="14"/>
  <c r="Q168" i="14"/>
  <c r="M168" i="14"/>
  <c r="U168" i="14" s="1"/>
  <c r="I168" i="14"/>
  <c r="AA168" i="14" s="1"/>
  <c r="E168" i="14"/>
  <c r="C168" i="14"/>
  <c r="A168" i="14"/>
  <c r="S167" i="14"/>
  <c r="Q167" i="14"/>
  <c r="M167" i="14"/>
  <c r="U167" i="14" s="1"/>
  <c r="I167" i="14"/>
  <c r="E167" i="14"/>
  <c r="C167" i="14"/>
  <c r="A167" i="14"/>
  <c r="S166" i="14"/>
  <c r="Q166" i="14"/>
  <c r="M166" i="14"/>
  <c r="U166" i="14" s="1"/>
  <c r="I166" i="14"/>
  <c r="E166" i="14"/>
  <c r="C166" i="14"/>
  <c r="A166" i="14"/>
  <c r="S165" i="14"/>
  <c r="Q165" i="14"/>
  <c r="M165" i="14"/>
  <c r="U165" i="14" s="1"/>
  <c r="I165" i="14"/>
  <c r="E165" i="14"/>
  <c r="C165" i="14"/>
  <c r="A165" i="14"/>
  <c r="S164" i="14"/>
  <c r="Q164" i="14"/>
  <c r="M164" i="14"/>
  <c r="U164" i="14" s="1"/>
  <c r="I164" i="14"/>
  <c r="AA164" i="14" s="1"/>
  <c r="E164" i="14"/>
  <c r="C164" i="14"/>
  <c r="A164" i="14"/>
  <c r="S163" i="14"/>
  <c r="Q163" i="14"/>
  <c r="M163" i="14"/>
  <c r="U163" i="14" s="1"/>
  <c r="I163" i="14"/>
  <c r="AA163" i="14" s="1"/>
  <c r="E163" i="14"/>
  <c r="C163" i="14"/>
  <c r="A163" i="14"/>
  <c r="S162" i="14"/>
  <c r="Q162" i="14"/>
  <c r="M162" i="14"/>
  <c r="U162" i="14" s="1"/>
  <c r="I162" i="14"/>
  <c r="AA162" i="14" s="1"/>
  <c r="E162" i="14"/>
  <c r="C162" i="14"/>
  <c r="A162" i="14"/>
  <c r="S161" i="14"/>
  <c r="Q161" i="14"/>
  <c r="M161" i="14"/>
  <c r="U161" i="14" s="1"/>
  <c r="I161" i="14"/>
  <c r="E161" i="14"/>
  <c r="C161" i="14"/>
  <c r="A161" i="14"/>
  <c r="S160" i="14"/>
  <c r="Q160" i="14"/>
  <c r="M160" i="14"/>
  <c r="U160" i="14" s="1"/>
  <c r="I160" i="14"/>
  <c r="AA160" i="14" s="1"/>
  <c r="E160" i="14"/>
  <c r="C160" i="14"/>
  <c r="A160" i="14"/>
  <c r="S159" i="14"/>
  <c r="Q159" i="14"/>
  <c r="M159" i="14"/>
  <c r="U159" i="14" s="1"/>
  <c r="I159" i="14"/>
  <c r="AA159" i="14" s="1"/>
  <c r="E159" i="14"/>
  <c r="C159" i="14"/>
  <c r="A159" i="14"/>
  <c r="S158" i="14"/>
  <c r="Q158" i="14"/>
  <c r="M158" i="14"/>
  <c r="U158" i="14" s="1"/>
  <c r="I158" i="14"/>
  <c r="AA158" i="14" s="1"/>
  <c r="E158" i="14"/>
  <c r="C158" i="14"/>
  <c r="A158" i="14"/>
  <c r="S157" i="14"/>
  <c r="Q157" i="14"/>
  <c r="M157" i="14"/>
  <c r="U157" i="14" s="1"/>
  <c r="I157" i="14"/>
  <c r="E157" i="14"/>
  <c r="C157" i="14"/>
  <c r="A157" i="14"/>
  <c r="S156" i="14"/>
  <c r="Q156" i="14"/>
  <c r="M156" i="14"/>
  <c r="U156" i="14" s="1"/>
  <c r="W156" i="14" s="1"/>
  <c r="AC156" i="14" s="1"/>
  <c r="I156" i="14"/>
  <c r="E156" i="14"/>
  <c r="C156" i="14"/>
  <c r="A156" i="14"/>
  <c r="S155" i="14"/>
  <c r="Q155" i="14"/>
  <c r="M155" i="14"/>
  <c r="U155" i="14" s="1"/>
  <c r="I155" i="14"/>
  <c r="AA155" i="14" s="1"/>
  <c r="E155" i="14"/>
  <c r="C155" i="14"/>
  <c r="A155" i="14"/>
  <c r="S154" i="14"/>
  <c r="Q154" i="14"/>
  <c r="M154" i="14"/>
  <c r="U154" i="14" s="1"/>
  <c r="I154" i="14"/>
  <c r="E154" i="14"/>
  <c r="AB154" i="14" s="1"/>
  <c r="C154" i="14"/>
  <c r="A154" i="14"/>
  <c r="S153" i="14"/>
  <c r="Q153" i="14"/>
  <c r="M153" i="14"/>
  <c r="U153" i="14" s="1"/>
  <c r="I153" i="14"/>
  <c r="E153" i="14"/>
  <c r="C153" i="14"/>
  <c r="A153" i="14"/>
  <c r="S152" i="14"/>
  <c r="Q152" i="14"/>
  <c r="M152" i="14"/>
  <c r="U152" i="14" s="1"/>
  <c r="I152" i="14"/>
  <c r="AA152" i="14" s="1"/>
  <c r="E152" i="14"/>
  <c r="C152" i="14"/>
  <c r="A152" i="14"/>
  <c r="S151" i="14"/>
  <c r="Q151" i="14"/>
  <c r="M151" i="14"/>
  <c r="U151" i="14" s="1"/>
  <c r="I151" i="14"/>
  <c r="E151" i="14"/>
  <c r="C151" i="14"/>
  <c r="A151" i="14"/>
  <c r="S150" i="14"/>
  <c r="Q150" i="14"/>
  <c r="M150" i="14"/>
  <c r="U150" i="14" s="1"/>
  <c r="I150" i="14"/>
  <c r="AA150" i="14" s="1"/>
  <c r="E150" i="14"/>
  <c r="C150" i="14"/>
  <c r="A150" i="14"/>
  <c r="S149" i="14"/>
  <c r="Q149" i="14"/>
  <c r="M149" i="14"/>
  <c r="U149" i="14" s="1"/>
  <c r="I149" i="14"/>
  <c r="AA149" i="14" s="1"/>
  <c r="E149" i="14"/>
  <c r="C149" i="14"/>
  <c r="A149" i="14"/>
  <c r="S148" i="14"/>
  <c r="Q148" i="14"/>
  <c r="M148" i="14"/>
  <c r="U148" i="14" s="1"/>
  <c r="W148" i="14" s="1"/>
  <c r="AC148" i="14" s="1"/>
  <c r="I148" i="14"/>
  <c r="AA148" i="14" s="1"/>
  <c r="E148" i="14"/>
  <c r="C148" i="14"/>
  <c r="A148" i="14"/>
  <c r="S147" i="14"/>
  <c r="Q147" i="14"/>
  <c r="M147" i="14"/>
  <c r="U147" i="14" s="1"/>
  <c r="I147" i="14"/>
  <c r="E147" i="14"/>
  <c r="C147" i="14"/>
  <c r="A147" i="14"/>
  <c r="S146" i="14"/>
  <c r="Q146" i="14"/>
  <c r="M146" i="14"/>
  <c r="U146" i="14" s="1"/>
  <c r="I146" i="14"/>
  <c r="E146" i="14"/>
  <c r="C146" i="14"/>
  <c r="A146" i="14"/>
  <c r="S145" i="14"/>
  <c r="Q145" i="14"/>
  <c r="M145" i="14"/>
  <c r="U145" i="14" s="1"/>
  <c r="I145" i="14"/>
  <c r="AA145" i="14" s="1"/>
  <c r="E145" i="14"/>
  <c r="C145" i="14"/>
  <c r="A145" i="14"/>
  <c r="S144" i="14"/>
  <c r="Q144" i="14"/>
  <c r="M144" i="14"/>
  <c r="U144" i="14" s="1"/>
  <c r="I144" i="14"/>
  <c r="E144" i="14"/>
  <c r="C144" i="14"/>
  <c r="A144" i="14"/>
  <c r="S143" i="14"/>
  <c r="Q143" i="14"/>
  <c r="M143" i="14"/>
  <c r="U143" i="14" s="1"/>
  <c r="I143" i="14"/>
  <c r="E143" i="14"/>
  <c r="C143" i="14"/>
  <c r="A143" i="14"/>
  <c r="S142" i="14"/>
  <c r="Q142" i="14"/>
  <c r="M142" i="14"/>
  <c r="U142" i="14" s="1"/>
  <c r="I142" i="14"/>
  <c r="E142" i="14"/>
  <c r="C142" i="14"/>
  <c r="A142" i="14"/>
  <c r="S141" i="14"/>
  <c r="Q141" i="14"/>
  <c r="M141" i="14"/>
  <c r="U141" i="14" s="1"/>
  <c r="I141" i="14"/>
  <c r="AA141" i="14" s="1"/>
  <c r="E141" i="14"/>
  <c r="C141" i="14"/>
  <c r="A141" i="14"/>
  <c r="S140" i="14"/>
  <c r="Q140" i="14"/>
  <c r="M140" i="14"/>
  <c r="U140" i="14" s="1"/>
  <c r="I140" i="14"/>
  <c r="E140" i="14"/>
  <c r="C140" i="14"/>
  <c r="A140" i="14"/>
  <c r="S139" i="14"/>
  <c r="Q139" i="14"/>
  <c r="M139" i="14"/>
  <c r="U139" i="14" s="1"/>
  <c r="I139" i="14"/>
  <c r="AA139" i="14" s="1"/>
  <c r="E139" i="14"/>
  <c r="C139" i="14"/>
  <c r="A139" i="14"/>
  <c r="S138" i="14"/>
  <c r="Q138" i="14"/>
  <c r="M138" i="14"/>
  <c r="U138" i="14" s="1"/>
  <c r="I138" i="14"/>
  <c r="E138" i="14"/>
  <c r="AB138" i="14" s="1"/>
  <c r="C138" i="14"/>
  <c r="A138" i="14"/>
  <c r="S137" i="14"/>
  <c r="Q137" i="14"/>
  <c r="M137" i="14"/>
  <c r="U137" i="14" s="1"/>
  <c r="I137" i="14"/>
  <c r="AA137" i="14" s="1"/>
  <c r="E137" i="14"/>
  <c r="C137" i="14"/>
  <c r="A137" i="14"/>
  <c r="S136" i="14"/>
  <c r="Q136" i="14"/>
  <c r="M136" i="14"/>
  <c r="U136" i="14" s="1"/>
  <c r="I136" i="14"/>
  <c r="E136" i="14"/>
  <c r="C136" i="14"/>
  <c r="A136" i="14"/>
  <c r="S135" i="14"/>
  <c r="Q135" i="14"/>
  <c r="M135" i="14"/>
  <c r="U135" i="14" s="1"/>
  <c r="I135" i="14"/>
  <c r="AA135" i="14" s="1"/>
  <c r="E135" i="14"/>
  <c r="C135" i="14"/>
  <c r="A135" i="14"/>
  <c r="S134" i="14"/>
  <c r="Q134" i="14"/>
  <c r="M134" i="14"/>
  <c r="U134" i="14" s="1"/>
  <c r="I134" i="14"/>
  <c r="E134" i="14"/>
  <c r="C134" i="14"/>
  <c r="A134" i="14"/>
  <c r="S133" i="14"/>
  <c r="Q133" i="14"/>
  <c r="M133" i="14"/>
  <c r="U133" i="14" s="1"/>
  <c r="I133" i="14"/>
  <c r="E133" i="14"/>
  <c r="C133" i="14"/>
  <c r="A133" i="14"/>
  <c r="S132" i="14"/>
  <c r="Q132" i="14"/>
  <c r="M132" i="14"/>
  <c r="U132" i="14" s="1"/>
  <c r="I132" i="14"/>
  <c r="AA132" i="14" s="1"/>
  <c r="E132" i="14"/>
  <c r="C132" i="14"/>
  <c r="A132" i="14"/>
  <c r="S131" i="14"/>
  <c r="Q131" i="14"/>
  <c r="M131" i="14"/>
  <c r="U131" i="14" s="1"/>
  <c r="I131" i="14"/>
  <c r="AB131" i="14" s="1"/>
  <c r="E131" i="14"/>
  <c r="C131" i="14"/>
  <c r="A131" i="14"/>
  <c r="S130" i="14"/>
  <c r="Q130" i="14"/>
  <c r="M130" i="14"/>
  <c r="U130" i="14" s="1"/>
  <c r="I130" i="14"/>
  <c r="AA130" i="14" s="1"/>
  <c r="E130" i="14"/>
  <c r="C130" i="14"/>
  <c r="A130" i="14"/>
  <c r="S129" i="14"/>
  <c r="Q129" i="14"/>
  <c r="M129" i="14"/>
  <c r="U129" i="14" s="1"/>
  <c r="I129" i="14"/>
  <c r="AA129" i="14" s="1"/>
  <c r="E129" i="14"/>
  <c r="C129" i="14"/>
  <c r="A129" i="14"/>
  <c r="S128" i="14"/>
  <c r="Q128" i="14"/>
  <c r="M128" i="14"/>
  <c r="U128" i="14" s="1"/>
  <c r="I128" i="14"/>
  <c r="E128" i="14"/>
  <c r="C128" i="14"/>
  <c r="A128" i="14"/>
  <c r="S127" i="14"/>
  <c r="Q127" i="14"/>
  <c r="M127" i="14"/>
  <c r="U127" i="14" s="1"/>
  <c r="I127" i="14"/>
  <c r="AA127" i="14" s="1"/>
  <c r="E127" i="14"/>
  <c r="C127" i="14"/>
  <c r="A127" i="14"/>
  <c r="S126" i="14"/>
  <c r="Q126" i="14"/>
  <c r="M126" i="14"/>
  <c r="U126" i="14" s="1"/>
  <c r="I126" i="14"/>
  <c r="E126" i="14"/>
  <c r="C126" i="14"/>
  <c r="A126" i="14"/>
  <c r="S125" i="14"/>
  <c r="Q125" i="14"/>
  <c r="M125" i="14"/>
  <c r="U125" i="14" s="1"/>
  <c r="I125" i="14"/>
  <c r="AA125" i="14" s="1"/>
  <c r="E125" i="14"/>
  <c r="C125" i="14"/>
  <c r="A125" i="14"/>
  <c r="S124" i="14"/>
  <c r="Q124" i="14"/>
  <c r="M124" i="14"/>
  <c r="U124" i="14" s="1"/>
  <c r="I124" i="14"/>
  <c r="AA124" i="14" s="1"/>
  <c r="E124" i="14"/>
  <c r="C124" i="14"/>
  <c r="A124" i="14"/>
  <c r="S123" i="14"/>
  <c r="Q123" i="14"/>
  <c r="M123" i="14"/>
  <c r="U123" i="14" s="1"/>
  <c r="I123" i="14"/>
  <c r="AA123" i="14" s="1"/>
  <c r="E123" i="14"/>
  <c r="C123" i="14"/>
  <c r="A123" i="14"/>
  <c r="S122" i="14"/>
  <c r="Q122" i="14"/>
  <c r="M122" i="14"/>
  <c r="U122" i="14" s="1"/>
  <c r="W122" i="14" s="1"/>
  <c r="AC122" i="14" s="1"/>
  <c r="I122" i="14"/>
  <c r="AA122" i="14" s="1"/>
  <c r="E122" i="14"/>
  <c r="C122" i="14"/>
  <c r="A122" i="14"/>
  <c r="S121" i="14"/>
  <c r="Q121" i="14"/>
  <c r="M121" i="14"/>
  <c r="U121" i="14" s="1"/>
  <c r="I121" i="14"/>
  <c r="AA121" i="14" s="1"/>
  <c r="E121" i="14"/>
  <c r="C121" i="14"/>
  <c r="A121" i="14"/>
  <c r="S120" i="14"/>
  <c r="Q120" i="14"/>
  <c r="M120" i="14"/>
  <c r="U120" i="14" s="1"/>
  <c r="I120" i="14"/>
  <c r="E120" i="14"/>
  <c r="C120" i="14"/>
  <c r="A120" i="14"/>
  <c r="S119" i="14"/>
  <c r="Q119" i="14"/>
  <c r="M119" i="14"/>
  <c r="U119" i="14" s="1"/>
  <c r="I119" i="14"/>
  <c r="E119" i="14"/>
  <c r="C119" i="14"/>
  <c r="A119" i="14"/>
  <c r="S118" i="14"/>
  <c r="Q118" i="14"/>
  <c r="M118" i="14"/>
  <c r="U118" i="14" s="1"/>
  <c r="I118" i="14"/>
  <c r="AA118" i="14" s="1"/>
  <c r="E118" i="14"/>
  <c r="C118" i="14"/>
  <c r="A118" i="14"/>
  <c r="S117" i="14"/>
  <c r="Q117" i="14"/>
  <c r="M117" i="14"/>
  <c r="U117" i="14" s="1"/>
  <c r="I117" i="14"/>
  <c r="AA117" i="14" s="1"/>
  <c r="E117" i="14"/>
  <c r="C117" i="14"/>
  <c r="A117" i="14"/>
  <c r="S116" i="14"/>
  <c r="Q116" i="14"/>
  <c r="M116" i="14"/>
  <c r="U116" i="14" s="1"/>
  <c r="I116" i="14"/>
  <c r="E116" i="14"/>
  <c r="C116" i="14"/>
  <c r="A116" i="14"/>
  <c r="S115" i="14"/>
  <c r="Q115" i="14"/>
  <c r="M115" i="14"/>
  <c r="U115" i="14" s="1"/>
  <c r="I115" i="14"/>
  <c r="E115" i="14"/>
  <c r="C115" i="14"/>
  <c r="A115" i="14"/>
  <c r="S114" i="14"/>
  <c r="Q114" i="14"/>
  <c r="M114" i="14"/>
  <c r="U114" i="14" s="1"/>
  <c r="I114" i="14"/>
  <c r="E114" i="14"/>
  <c r="C114" i="14"/>
  <c r="A114" i="14"/>
  <c r="S113" i="14"/>
  <c r="Q113" i="14"/>
  <c r="M113" i="14"/>
  <c r="U113" i="14" s="1"/>
  <c r="I113" i="14"/>
  <c r="E113" i="14"/>
  <c r="C113" i="14"/>
  <c r="A113" i="14"/>
  <c r="S112" i="14"/>
  <c r="Q112" i="14"/>
  <c r="M112" i="14"/>
  <c r="U112" i="14" s="1"/>
  <c r="I112" i="14"/>
  <c r="AA112" i="14" s="1"/>
  <c r="E112" i="14"/>
  <c r="AB112" i="14" s="1"/>
  <c r="C112" i="14"/>
  <c r="A112" i="14"/>
  <c r="S111" i="14"/>
  <c r="Q111" i="14"/>
  <c r="M111" i="14"/>
  <c r="U111" i="14" s="1"/>
  <c r="I111" i="14"/>
  <c r="AA111" i="14" s="1"/>
  <c r="E111" i="14"/>
  <c r="C111" i="14"/>
  <c r="A111" i="14"/>
  <c r="S110" i="14"/>
  <c r="Q110" i="14"/>
  <c r="M110" i="14"/>
  <c r="U110" i="14" s="1"/>
  <c r="I110" i="14"/>
  <c r="E110" i="14"/>
  <c r="C110" i="14"/>
  <c r="A110" i="14"/>
  <c r="S109" i="14"/>
  <c r="Q109" i="14"/>
  <c r="M109" i="14"/>
  <c r="U109" i="14" s="1"/>
  <c r="I109" i="14"/>
  <c r="E109" i="14"/>
  <c r="C109" i="14"/>
  <c r="A109" i="14"/>
  <c r="S108" i="14"/>
  <c r="Q108" i="14"/>
  <c r="M108" i="14"/>
  <c r="U108" i="14" s="1"/>
  <c r="W108" i="14" s="1"/>
  <c r="AC108" i="14" s="1"/>
  <c r="I108" i="14"/>
  <c r="AA108" i="14" s="1"/>
  <c r="E108" i="14"/>
  <c r="C108" i="14"/>
  <c r="A108" i="14"/>
  <c r="S107" i="14"/>
  <c r="Q107" i="14"/>
  <c r="M107" i="14"/>
  <c r="U107" i="14" s="1"/>
  <c r="I107" i="14"/>
  <c r="E107" i="14"/>
  <c r="C107" i="14"/>
  <c r="A107" i="14"/>
  <c r="S106" i="14"/>
  <c r="Q106" i="14"/>
  <c r="M106" i="14"/>
  <c r="U106" i="14" s="1"/>
  <c r="I106" i="14"/>
  <c r="AA106" i="14" s="1"/>
  <c r="E106" i="14"/>
  <c r="AB106" i="14" s="1"/>
  <c r="C106" i="14"/>
  <c r="A106" i="14"/>
  <c r="S105" i="14"/>
  <c r="Q105" i="14"/>
  <c r="M105" i="14"/>
  <c r="U105" i="14" s="1"/>
  <c r="I105" i="14"/>
  <c r="E105" i="14"/>
  <c r="C105" i="14"/>
  <c r="A105" i="14"/>
  <c r="S104" i="14"/>
  <c r="Q104" i="14"/>
  <c r="M104" i="14"/>
  <c r="U104" i="14" s="1"/>
  <c r="I104" i="14"/>
  <c r="E104" i="14"/>
  <c r="C104" i="14"/>
  <c r="A104" i="14"/>
  <c r="S103" i="14"/>
  <c r="Q103" i="14"/>
  <c r="M103" i="14"/>
  <c r="U103" i="14" s="1"/>
  <c r="I103" i="14"/>
  <c r="E103" i="14"/>
  <c r="C103" i="14"/>
  <c r="A103" i="14"/>
  <c r="S102" i="14"/>
  <c r="Q102" i="14"/>
  <c r="M102" i="14"/>
  <c r="U102" i="14" s="1"/>
  <c r="I102" i="14"/>
  <c r="AA102" i="14" s="1"/>
  <c r="E102" i="14"/>
  <c r="C102" i="14"/>
  <c r="A102" i="14"/>
  <c r="S101" i="14"/>
  <c r="Q101" i="14"/>
  <c r="M101" i="14"/>
  <c r="U101" i="14" s="1"/>
  <c r="I101" i="14"/>
  <c r="AA101" i="14" s="1"/>
  <c r="E101" i="14"/>
  <c r="C101" i="14"/>
  <c r="A101" i="14"/>
  <c r="S100" i="14"/>
  <c r="Q100" i="14"/>
  <c r="M100" i="14"/>
  <c r="U100" i="14" s="1"/>
  <c r="I100" i="14"/>
  <c r="AA100" i="14" s="1"/>
  <c r="E100" i="14"/>
  <c r="C100" i="14"/>
  <c r="A100" i="14"/>
  <c r="S99" i="14"/>
  <c r="Q99" i="14"/>
  <c r="M99" i="14"/>
  <c r="U99" i="14" s="1"/>
  <c r="I99" i="14"/>
  <c r="E99" i="14"/>
  <c r="C99" i="14"/>
  <c r="A99" i="14"/>
  <c r="S98" i="14"/>
  <c r="Q98" i="14"/>
  <c r="M98" i="14"/>
  <c r="U98" i="14" s="1"/>
  <c r="I98" i="14"/>
  <c r="E98" i="14"/>
  <c r="C98" i="14"/>
  <c r="A98" i="14"/>
  <c r="S97" i="14"/>
  <c r="Q97" i="14"/>
  <c r="M97" i="14"/>
  <c r="U97" i="14" s="1"/>
  <c r="I97" i="14"/>
  <c r="E97" i="14"/>
  <c r="C97" i="14"/>
  <c r="A97" i="14"/>
  <c r="S96" i="14"/>
  <c r="Q96" i="14"/>
  <c r="M96" i="14"/>
  <c r="U96" i="14" s="1"/>
  <c r="I96" i="14"/>
  <c r="E96" i="14"/>
  <c r="C96" i="14"/>
  <c r="A96" i="14"/>
  <c r="S95" i="14"/>
  <c r="Q95" i="14"/>
  <c r="M95" i="14"/>
  <c r="U95" i="14" s="1"/>
  <c r="I95" i="14"/>
  <c r="E95" i="14"/>
  <c r="C95" i="14"/>
  <c r="A95" i="14"/>
  <c r="S94" i="14"/>
  <c r="Q94" i="14"/>
  <c r="M94" i="14"/>
  <c r="U94" i="14" s="1"/>
  <c r="I94" i="14"/>
  <c r="E94" i="14"/>
  <c r="C94" i="14"/>
  <c r="A94" i="14"/>
  <c r="S93" i="14"/>
  <c r="Q93" i="14"/>
  <c r="M93" i="14"/>
  <c r="U93" i="14" s="1"/>
  <c r="I93" i="14"/>
  <c r="E93" i="14"/>
  <c r="C93" i="14"/>
  <c r="A93" i="14"/>
  <c r="S92" i="14"/>
  <c r="Q92" i="14"/>
  <c r="M92" i="14"/>
  <c r="U92" i="14" s="1"/>
  <c r="I92" i="14"/>
  <c r="AA92" i="14" s="1"/>
  <c r="E92" i="14"/>
  <c r="C92" i="14"/>
  <c r="A92" i="14"/>
  <c r="S91" i="14"/>
  <c r="Q91" i="14"/>
  <c r="M91" i="14"/>
  <c r="U91" i="14" s="1"/>
  <c r="K91" i="14"/>
  <c r="I91" i="14"/>
  <c r="AA91" i="14" s="1"/>
  <c r="E91" i="14"/>
  <c r="C91" i="14"/>
  <c r="A91" i="14"/>
  <c r="S90" i="14"/>
  <c r="Q90" i="14"/>
  <c r="M90" i="14"/>
  <c r="U90" i="14" s="1"/>
  <c r="I90" i="14"/>
  <c r="E90" i="14"/>
  <c r="C90" i="14"/>
  <c r="A90" i="14"/>
  <c r="S89" i="14"/>
  <c r="Q89" i="14"/>
  <c r="M89" i="14"/>
  <c r="U89" i="14" s="1"/>
  <c r="I89" i="14"/>
  <c r="E89" i="14"/>
  <c r="AB89" i="14" s="1"/>
  <c r="C89" i="14"/>
  <c r="A89" i="14"/>
  <c r="S88" i="14"/>
  <c r="Q88" i="14"/>
  <c r="M88" i="14"/>
  <c r="U88" i="14" s="1"/>
  <c r="I88" i="14"/>
  <c r="AA88" i="14" s="1"/>
  <c r="E88" i="14"/>
  <c r="C88" i="14"/>
  <c r="A88" i="14"/>
  <c r="S87" i="14"/>
  <c r="Q87" i="14"/>
  <c r="M87" i="14"/>
  <c r="U87" i="14" s="1"/>
  <c r="I87" i="14"/>
  <c r="E87" i="14"/>
  <c r="C87" i="14"/>
  <c r="A87" i="14"/>
  <c r="S86" i="14"/>
  <c r="Q86" i="14"/>
  <c r="M86" i="14"/>
  <c r="U86" i="14" s="1"/>
  <c r="I86" i="14"/>
  <c r="E86" i="14"/>
  <c r="C86" i="14"/>
  <c r="A86" i="14"/>
  <c r="S85" i="14"/>
  <c r="Q85" i="14"/>
  <c r="M85" i="14"/>
  <c r="U85" i="14" s="1"/>
  <c r="I85" i="14"/>
  <c r="AA85" i="14" s="1"/>
  <c r="E85" i="14"/>
  <c r="C85" i="14"/>
  <c r="A85" i="14"/>
  <c r="S84" i="14"/>
  <c r="Q84" i="14"/>
  <c r="M84" i="14"/>
  <c r="U84" i="14" s="1"/>
  <c r="I84" i="14"/>
  <c r="E84" i="14"/>
  <c r="C84" i="14"/>
  <c r="A84" i="14"/>
  <c r="S83" i="14"/>
  <c r="Q83" i="14"/>
  <c r="M83" i="14"/>
  <c r="U83" i="14" s="1"/>
  <c r="I83" i="14"/>
  <c r="AA83" i="14" s="1"/>
  <c r="E83" i="14"/>
  <c r="C83" i="14"/>
  <c r="A83" i="14"/>
  <c r="S82" i="14"/>
  <c r="Q82" i="14"/>
  <c r="M82" i="14"/>
  <c r="U82" i="14" s="1"/>
  <c r="I82" i="14"/>
  <c r="AA82" i="14" s="1"/>
  <c r="E82" i="14"/>
  <c r="C82" i="14"/>
  <c r="A82" i="14"/>
  <c r="S81" i="14"/>
  <c r="Q81" i="14"/>
  <c r="M81" i="14"/>
  <c r="U81" i="14" s="1"/>
  <c r="I81" i="14"/>
  <c r="AA81" i="14" s="1"/>
  <c r="E81" i="14"/>
  <c r="AB81" i="14" s="1"/>
  <c r="C81" i="14"/>
  <c r="A81" i="14"/>
  <c r="S80" i="14"/>
  <c r="Q80" i="14"/>
  <c r="M80" i="14"/>
  <c r="U80" i="14" s="1"/>
  <c r="W80" i="14" s="1"/>
  <c r="AC80" i="14" s="1"/>
  <c r="I80" i="14"/>
  <c r="E80" i="14"/>
  <c r="C80" i="14"/>
  <c r="A80" i="14"/>
  <c r="S79" i="14"/>
  <c r="Q79" i="14"/>
  <c r="M79" i="14"/>
  <c r="U79" i="14" s="1"/>
  <c r="I79" i="14"/>
  <c r="E79" i="14"/>
  <c r="C79" i="14"/>
  <c r="A79" i="14"/>
  <c r="S78" i="14"/>
  <c r="Q78" i="14"/>
  <c r="M78" i="14"/>
  <c r="U78" i="14" s="1"/>
  <c r="I78" i="14"/>
  <c r="E78" i="14"/>
  <c r="C78" i="14"/>
  <c r="A78" i="14"/>
  <c r="S77" i="14"/>
  <c r="Q77" i="14"/>
  <c r="M77" i="14"/>
  <c r="U77" i="14" s="1"/>
  <c r="I77" i="14"/>
  <c r="AA77" i="14" s="1"/>
  <c r="E77" i="14"/>
  <c r="C77" i="14"/>
  <c r="A77" i="14"/>
  <c r="S76" i="14"/>
  <c r="Q76" i="14"/>
  <c r="M76" i="14"/>
  <c r="U76" i="14" s="1"/>
  <c r="I76" i="14"/>
  <c r="E76" i="14"/>
  <c r="C76" i="14"/>
  <c r="A76" i="14"/>
  <c r="S75" i="14"/>
  <c r="Q75" i="14"/>
  <c r="M75" i="14"/>
  <c r="U75" i="14" s="1"/>
  <c r="I75" i="14"/>
  <c r="AA75" i="14" s="1"/>
  <c r="E75" i="14"/>
  <c r="C75" i="14"/>
  <c r="A75" i="14"/>
  <c r="S74" i="14"/>
  <c r="Q74" i="14"/>
  <c r="M74" i="14"/>
  <c r="U74" i="14" s="1"/>
  <c r="I74" i="14"/>
  <c r="AA74" i="14" s="1"/>
  <c r="E74" i="14"/>
  <c r="C74" i="14"/>
  <c r="A74" i="14"/>
  <c r="S73" i="14"/>
  <c r="Q73" i="14"/>
  <c r="M73" i="14"/>
  <c r="U73" i="14" s="1"/>
  <c r="I73" i="14"/>
  <c r="AA73" i="14" s="1"/>
  <c r="E73" i="14"/>
  <c r="K73" i="14"/>
  <c r="C73" i="14"/>
  <c r="A73" i="14"/>
  <c r="S72" i="14"/>
  <c r="Q72" i="14"/>
  <c r="M72" i="14"/>
  <c r="U72" i="14" s="1"/>
  <c r="I72" i="14"/>
  <c r="E72" i="14"/>
  <c r="C72" i="14"/>
  <c r="A72" i="14"/>
  <c r="S71" i="14"/>
  <c r="Q71" i="14"/>
  <c r="M71" i="14"/>
  <c r="U71" i="14" s="1"/>
  <c r="I71" i="14"/>
  <c r="AA71" i="14" s="1"/>
  <c r="E71" i="14"/>
  <c r="C71" i="14"/>
  <c r="A71" i="14"/>
  <c r="S70" i="14"/>
  <c r="Q70" i="14"/>
  <c r="M70" i="14"/>
  <c r="U70" i="14" s="1"/>
  <c r="I70" i="14"/>
  <c r="E70" i="14"/>
  <c r="AB70" i="14" s="1"/>
  <c r="C70" i="14"/>
  <c r="A70" i="14"/>
  <c r="S69" i="14"/>
  <c r="Q69" i="14"/>
  <c r="M69" i="14"/>
  <c r="U69" i="14" s="1"/>
  <c r="I69" i="14"/>
  <c r="E69" i="14"/>
  <c r="C69" i="14"/>
  <c r="A69" i="14"/>
  <c r="S68" i="14"/>
  <c r="Q68" i="14"/>
  <c r="M68" i="14"/>
  <c r="U68" i="14" s="1"/>
  <c r="I68" i="14"/>
  <c r="E68" i="14"/>
  <c r="C68" i="14"/>
  <c r="A68" i="14"/>
  <c r="S67" i="14"/>
  <c r="Q67" i="14"/>
  <c r="M67" i="14"/>
  <c r="U67" i="14" s="1"/>
  <c r="I67" i="14"/>
  <c r="AA67" i="14" s="1"/>
  <c r="E67" i="14"/>
  <c r="C67" i="14"/>
  <c r="A67" i="14"/>
  <c r="S66" i="14"/>
  <c r="Q66" i="14"/>
  <c r="M66" i="14"/>
  <c r="U66" i="14" s="1"/>
  <c r="I66" i="14"/>
  <c r="AA66" i="14" s="1"/>
  <c r="E66" i="14"/>
  <c r="C66" i="14"/>
  <c r="A66" i="14"/>
  <c r="S65" i="14"/>
  <c r="Q65" i="14"/>
  <c r="M65" i="14"/>
  <c r="U65" i="14" s="1"/>
  <c r="I65" i="14"/>
  <c r="AA65" i="14" s="1"/>
  <c r="E65" i="14"/>
  <c r="C65" i="14"/>
  <c r="A65" i="14"/>
  <c r="S64" i="14"/>
  <c r="Q64" i="14"/>
  <c r="M64" i="14"/>
  <c r="U64" i="14" s="1"/>
  <c r="I64" i="14"/>
  <c r="E64" i="14"/>
  <c r="C64" i="14"/>
  <c r="A64" i="14"/>
  <c r="S63" i="14"/>
  <c r="Q63" i="14"/>
  <c r="M63" i="14"/>
  <c r="U63" i="14" s="1"/>
  <c r="I63" i="14"/>
  <c r="AA63" i="14" s="1"/>
  <c r="E63" i="14"/>
  <c r="C63" i="14"/>
  <c r="A63" i="14"/>
  <c r="S62" i="14"/>
  <c r="Q62" i="14"/>
  <c r="M62" i="14"/>
  <c r="U62" i="14" s="1"/>
  <c r="I62" i="14"/>
  <c r="E62" i="14"/>
  <c r="AB62" i="14" s="1"/>
  <c r="C62" i="14"/>
  <c r="A62" i="14"/>
  <c r="S61" i="14"/>
  <c r="Q61" i="14"/>
  <c r="M61" i="14"/>
  <c r="U61" i="14" s="1"/>
  <c r="I61" i="14"/>
  <c r="E61" i="14"/>
  <c r="C61" i="14"/>
  <c r="A61" i="14"/>
  <c r="S60" i="14"/>
  <c r="Q60" i="14"/>
  <c r="M60" i="14"/>
  <c r="U60" i="14" s="1"/>
  <c r="I60" i="14"/>
  <c r="AA60" i="14" s="1"/>
  <c r="E60" i="14"/>
  <c r="C60" i="14"/>
  <c r="A60" i="14"/>
  <c r="S59" i="14"/>
  <c r="Q59" i="14"/>
  <c r="M59" i="14"/>
  <c r="U59" i="14" s="1"/>
  <c r="I59" i="14"/>
  <c r="AA59" i="14" s="1"/>
  <c r="E59" i="14"/>
  <c r="C59" i="14"/>
  <c r="A59" i="14"/>
  <c r="S58" i="14"/>
  <c r="Q58" i="14"/>
  <c r="M58" i="14"/>
  <c r="U58" i="14" s="1"/>
  <c r="I58" i="14"/>
  <c r="E58" i="14"/>
  <c r="C58" i="14"/>
  <c r="A58" i="14"/>
  <c r="S57" i="14"/>
  <c r="Q57" i="14"/>
  <c r="M57" i="14"/>
  <c r="U57" i="14" s="1"/>
  <c r="I57" i="14"/>
  <c r="E57" i="14"/>
  <c r="C57" i="14"/>
  <c r="A57" i="14"/>
  <c r="S56" i="14"/>
  <c r="Q56" i="14"/>
  <c r="M56" i="14"/>
  <c r="U56" i="14" s="1"/>
  <c r="I56" i="14"/>
  <c r="AA56" i="14" s="1"/>
  <c r="E56" i="14"/>
  <c r="C56" i="14"/>
  <c r="A56" i="14"/>
  <c r="S55" i="14"/>
  <c r="Q55" i="14"/>
  <c r="M55" i="14"/>
  <c r="U55" i="14" s="1"/>
  <c r="W55" i="14" s="1"/>
  <c r="AC55" i="14" s="1"/>
  <c r="I55" i="14"/>
  <c r="E55" i="14"/>
  <c r="C55" i="14"/>
  <c r="A55" i="14"/>
  <c r="S54" i="14"/>
  <c r="Q54" i="14"/>
  <c r="M54" i="14"/>
  <c r="U54" i="14" s="1"/>
  <c r="I54" i="14"/>
  <c r="E54" i="14"/>
  <c r="C54" i="14"/>
  <c r="A54" i="14"/>
  <c r="S53" i="14"/>
  <c r="Q53" i="14"/>
  <c r="M53" i="14"/>
  <c r="U53" i="14" s="1"/>
  <c r="I53" i="14"/>
  <c r="AA53" i="14" s="1"/>
  <c r="E53" i="14"/>
  <c r="C53" i="14"/>
  <c r="A53" i="14"/>
  <c r="S52" i="14"/>
  <c r="Q52" i="14"/>
  <c r="M52" i="14"/>
  <c r="U52" i="14" s="1"/>
  <c r="I52" i="14"/>
  <c r="E52" i="14"/>
  <c r="C52" i="14"/>
  <c r="A52" i="14"/>
  <c r="S51" i="14"/>
  <c r="Q51" i="14"/>
  <c r="M51" i="14"/>
  <c r="U51" i="14" s="1"/>
  <c r="I51" i="14"/>
  <c r="E51" i="14"/>
  <c r="C51" i="14"/>
  <c r="A51" i="14"/>
  <c r="S50" i="14"/>
  <c r="Q50" i="14"/>
  <c r="M50" i="14"/>
  <c r="U50" i="14" s="1"/>
  <c r="I50" i="14"/>
  <c r="E50" i="14"/>
  <c r="C50" i="14"/>
  <c r="A50" i="14"/>
  <c r="S49" i="14"/>
  <c r="Q49" i="14"/>
  <c r="M49" i="14"/>
  <c r="U49" i="14" s="1"/>
  <c r="I49" i="14"/>
  <c r="E49" i="14"/>
  <c r="C49" i="14"/>
  <c r="A49" i="14"/>
  <c r="S48" i="14"/>
  <c r="Q48" i="14"/>
  <c r="M48" i="14"/>
  <c r="U48" i="14" s="1"/>
  <c r="I48" i="14"/>
  <c r="AA48" i="14" s="1"/>
  <c r="E48" i="14"/>
  <c r="C48" i="14"/>
  <c r="A48" i="14"/>
  <c r="S47" i="14"/>
  <c r="Q47" i="14"/>
  <c r="M47" i="14"/>
  <c r="U47" i="14" s="1"/>
  <c r="I47" i="14"/>
  <c r="AA47" i="14" s="1"/>
  <c r="E47" i="14"/>
  <c r="C47" i="14"/>
  <c r="A47" i="14"/>
  <c r="S46" i="14"/>
  <c r="Q46" i="14"/>
  <c r="M46" i="14"/>
  <c r="U46" i="14" s="1"/>
  <c r="I46" i="14"/>
  <c r="E46" i="14"/>
  <c r="C46" i="14"/>
  <c r="A46" i="14"/>
  <c r="S45" i="14"/>
  <c r="Q45" i="14"/>
  <c r="M45" i="14"/>
  <c r="U45" i="14" s="1"/>
  <c r="I45" i="14"/>
  <c r="E45" i="14"/>
  <c r="C45" i="14"/>
  <c r="A45" i="14"/>
  <c r="S44" i="14"/>
  <c r="Q44" i="14"/>
  <c r="M44" i="14"/>
  <c r="U44" i="14" s="1"/>
  <c r="I44" i="14"/>
  <c r="E44" i="14"/>
  <c r="C44" i="14"/>
  <c r="A44" i="14"/>
  <c r="S43" i="14"/>
  <c r="Q43" i="14"/>
  <c r="M43" i="14"/>
  <c r="U43" i="14" s="1"/>
  <c r="I43" i="14"/>
  <c r="E43" i="14"/>
  <c r="C43" i="14"/>
  <c r="A43" i="14"/>
  <c r="S42" i="14"/>
  <c r="Q42" i="14"/>
  <c r="M42" i="14"/>
  <c r="U42" i="14" s="1"/>
  <c r="I42" i="14"/>
  <c r="E42" i="14"/>
  <c r="C42" i="14"/>
  <c r="A42" i="14"/>
  <c r="S41" i="14"/>
  <c r="Q41" i="14"/>
  <c r="M41" i="14"/>
  <c r="U41" i="14" s="1"/>
  <c r="I41" i="14"/>
  <c r="AA41" i="14" s="1"/>
  <c r="E41" i="14"/>
  <c r="C41" i="14"/>
  <c r="A41" i="14"/>
  <c r="S40" i="14"/>
  <c r="Q40" i="14"/>
  <c r="M40" i="14"/>
  <c r="U40" i="14" s="1"/>
  <c r="I40" i="14"/>
  <c r="E40" i="14"/>
  <c r="AB40" i="14" s="1"/>
  <c r="C40" i="14"/>
  <c r="A40" i="14"/>
  <c r="S39" i="14"/>
  <c r="Q39" i="14"/>
  <c r="M39" i="14"/>
  <c r="U39" i="14" s="1"/>
  <c r="I39" i="14"/>
  <c r="AA39" i="14" s="1"/>
  <c r="E39" i="14"/>
  <c r="C39" i="14"/>
  <c r="A39" i="14"/>
  <c r="S38" i="14"/>
  <c r="Q38" i="14"/>
  <c r="M38" i="14"/>
  <c r="U38" i="14" s="1"/>
  <c r="I38" i="14"/>
  <c r="E38" i="14"/>
  <c r="AB38" i="14" s="1"/>
  <c r="C38" i="14"/>
  <c r="A38" i="14"/>
  <c r="S37" i="14"/>
  <c r="Q37" i="14"/>
  <c r="M37" i="14"/>
  <c r="U37" i="14" s="1"/>
  <c r="I37" i="14"/>
  <c r="E37" i="14"/>
  <c r="C37" i="14"/>
  <c r="A37" i="14"/>
  <c r="S36" i="14"/>
  <c r="Q36" i="14"/>
  <c r="M36" i="14"/>
  <c r="U36" i="14" s="1"/>
  <c r="I36" i="14"/>
  <c r="E36" i="14"/>
  <c r="C36" i="14"/>
  <c r="A36" i="14"/>
  <c r="S35" i="14"/>
  <c r="Q35" i="14"/>
  <c r="M35" i="14"/>
  <c r="U35" i="14" s="1"/>
  <c r="I35" i="14"/>
  <c r="AA35" i="14" s="1"/>
  <c r="E35" i="14"/>
  <c r="C35" i="14"/>
  <c r="A35" i="14"/>
  <c r="S34" i="14"/>
  <c r="Q34" i="14"/>
  <c r="M34" i="14"/>
  <c r="U34" i="14" s="1"/>
  <c r="I34" i="14"/>
  <c r="E34" i="14"/>
  <c r="C34" i="14"/>
  <c r="A34" i="14"/>
  <c r="S33" i="14"/>
  <c r="Q33" i="14"/>
  <c r="M33" i="14"/>
  <c r="U33" i="14" s="1"/>
  <c r="I33" i="14"/>
  <c r="AA33" i="14" s="1"/>
  <c r="E33" i="14"/>
  <c r="C33" i="14"/>
  <c r="A33" i="14"/>
  <c r="S32" i="14"/>
  <c r="Q32" i="14"/>
  <c r="M32" i="14"/>
  <c r="U32" i="14" s="1"/>
  <c r="I32" i="14"/>
  <c r="AA32" i="14" s="1"/>
  <c r="E32" i="14"/>
  <c r="AB32" i="14" s="1"/>
  <c r="C32" i="14"/>
  <c r="A32" i="14"/>
  <c r="S31" i="14"/>
  <c r="Q31" i="14"/>
  <c r="M31" i="14"/>
  <c r="U31" i="14" s="1"/>
  <c r="W31" i="14" s="1"/>
  <c r="AC31" i="14" s="1"/>
  <c r="I31" i="14"/>
  <c r="E31" i="14"/>
  <c r="C31" i="14"/>
  <c r="A31" i="14"/>
  <c r="S30" i="14"/>
  <c r="Q30" i="14"/>
  <c r="M30" i="14"/>
  <c r="U30" i="14" s="1"/>
  <c r="I30" i="14"/>
  <c r="AA30" i="14" s="1"/>
  <c r="E30" i="14"/>
  <c r="AB30" i="14" s="1"/>
  <c r="C30" i="14"/>
  <c r="A30" i="14"/>
  <c r="S29" i="14"/>
  <c r="Q29" i="14"/>
  <c r="M29" i="14"/>
  <c r="U29" i="14" s="1"/>
  <c r="I29" i="14"/>
  <c r="AA29" i="14" s="1"/>
  <c r="E29" i="14"/>
  <c r="C29" i="14"/>
  <c r="A29" i="14"/>
  <c r="S28" i="14"/>
  <c r="Q28" i="14"/>
  <c r="M28" i="14"/>
  <c r="U28" i="14" s="1"/>
  <c r="I28" i="14"/>
  <c r="AA28" i="14" s="1"/>
  <c r="E28" i="14"/>
  <c r="C28" i="14"/>
  <c r="A28" i="14"/>
  <c r="S27" i="14"/>
  <c r="Q27" i="14"/>
  <c r="M27" i="14"/>
  <c r="U27" i="14" s="1"/>
  <c r="I27" i="14"/>
  <c r="AA27" i="14" s="1"/>
  <c r="E27" i="14"/>
  <c r="C27" i="14"/>
  <c r="A27" i="14"/>
  <c r="S26" i="14"/>
  <c r="Q26" i="14"/>
  <c r="M26" i="14"/>
  <c r="U26" i="14" s="1"/>
  <c r="I26" i="14"/>
  <c r="E26" i="14"/>
  <c r="C26" i="14"/>
  <c r="A26" i="14"/>
  <c r="S25" i="14"/>
  <c r="Q25" i="14"/>
  <c r="M25" i="14"/>
  <c r="U25" i="14" s="1"/>
  <c r="I25" i="14"/>
  <c r="E25" i="14"/>
  <c r="C25" i="14"/>
  <c r="A25" i="14"/>
  <c r="S24" i="14"/>
  <c r="Q24" i="14"/>
  <c r="M24" i="14"/>
  <c r="U24" i="14" s="1"/>
  <c r="I24" i="14"/>
  <c r="E24" i="14"/>
  <c r="AB24" i="14" s="1"/>
  <c r="C24" i="14"/>
  <c r="A24" i="14"/>
  <c r="S23" i="14"/>
  <c r="Q23" i="14"/>
  <c r="M23" i="14"/>
  <c r="U23" i="14" s="1"/>
  <c r="I23" i="14"/>
  <c r="E23" i="14"/>
  <c r="C23" i="14"/>
  <c r="A23" i="14"/>
  <c r="S22" i="14"/>
  <c r="Q22" i="14"/>
  <c r="M22" i="14"/>
  <c r="U22" i="14" s="1"/>
  <c r="I22" i="14"/>
  <c r="AA22" i="14" s="1"/>
  <c r="E22" i="14"/>
  <c r="AB22" i="14" s="1"/>
  <c r="C22" i="14"/>
  <c r="A22" i="14"/>
  <c r="S21" i="14"/>
  <c r="Q21" i="14"/>
  <c r="M21" i="14"/>
  <c r="U21" i="14" s="1"/>
  <c r="I21" i="14"/>
  <c r="E21" i="14"/>
  <c r="C21" i="14"/>
  <c r="A21" i="14"/>
  <c r="S20" i="14"/>
  <c r="Q20" i="14"/>
  <c r="M20" i="14"/>
  <c r="U20" i="14" s="1"/>
  <c r="I20" i="14"/>
  <c r="AA20" i="14" s="1"/>
  <c r="E20" i="14"/>
  <c r="C20" i="14"/>
  <c r="A20" i="14"/>
  <c r="S19" i="14"/>
  <c r="Q19" i="14"/>
  <c r="M19" i="14"/>
  <c r="U19" i="14" s="1"/>
  <c r="I19" i="14"/>
  <c r="AA19" i="14" s="1"/>
  <c r="E19" i="14"/>
  <c r="C19" i="14"/>
  <c r="A19" i="14"/>
  <c r="S18" i="14"/>
  <c r="Q18" i="14"/>
  <c r="M18" i="14"/>
  <c r="U18" i="14" s="1"/>
  <c r="I18" i="14"/>
  <c r="E18" i="14"/>
  <c r="C18" i="14"/>
  <c r="A18" i="14"/>
  <c r="S17" i="14"/>
  <c r="Q17" i="14"/>
  <c r="M17" i="14"/>
  <c r="U17" i="14" s="1"/>
  <c r="I17" i="14"/>
  <c r="AA17" i="14" s="1"/>
  <c r="E17" i="14"/>
  <c r="C17" i="14"/>
  <c r="A17" i="14"/>
  <c r="S16" i="14"/>
  <c r="Q16" i="14"/>
  <c r="M16" i="14"/>
  <c r="U16" i="14" s="1"/>
  <c r="I16" i="14"/>
  <c r="AA16" i="14" s="1"/>
  <c r="E16" i="14"/>
  <c r="C16" i="14"/>
  <c r="A16" i="14"/>
  <c r="S15" i="14"/>
  <c r="Q15" i="14"/>
  <c r="M15" i="14"/>
  <c r="U15" i="14" s="1"/>
  <c r="I15" i="14"/>
  <c r="AA15" i="14" s="1"/>
  <c r="E15" i="14"/>
  <c r="C15" i="14"/>
  <c r="A15" i="14"/>
  <c r="S14" i="14"/>
  <c r="Q14" i="14"/>
  <c r="M14" i="14"/>
  <c r="U14" i="14" s="1"/>
  <c r="I14" i="14"/>
  <c r="E14" i="14"/>
  <c r="C14" i="14"/>
  <c r="A14" i="14"/>
  <c r="S13" i="14"/>
  <c r="Q13" i="14"/>
  <c r="M13" i="14"/>
  <c r="U13" i="14" s="1"/>
  <c r="I13" i="14"/>
  <c r="E13" i="14"/>
  <c r="C13" i="14"/>
  <c r="A13" i="14"/>
  <c r="S12" i="14"/>
  <c r="Q12" i="14"/>
  <c r="M12" i="14"/>
  <c r="U12" i="14" s="1"/>
  <c r="I12" i="14"/>
  <c r="AA12" i="14" s="1"/>
  <c r="E12" i="14"/>
  <c r="C12" i="14"/>
  <c r="A12" i="14"/>
  <c r="S11" i="14"/>
  <c r="Q11" i="14"/>
  <c r="M11" i="14"/>
  <c r="U11" i="14" s="1"/>
  <c r="I11" i="14"/>
  <c r="AA11" i="14" s="1"/>
  <c r="E11" i="14"/>
  <c r="C11" i="14"/>
  <c r="A11" i="14"/>
  <c r="S10" i="14"/>
  <c r="Q10" i="14"/>
  <c r="M10" i="14"/>
  <c r="U10" i="14" s="1"/>
  <c r="I10" i="14"/>
  <c r="AA10" i="14" s="1"/>
  <c r="E10" i="14"/>
  <c r="C10" i="14"/>
  <c r="A10" i="14"/>
  <c r="S9" i="14"/>
  <c r="Q9" i="14"/>
  <c r="M9" i="14"/>
  <c r="U9" i="14" s="1"/>
  <c r="I9" i="14"/>
  <c r="AA9" i="14" s="1"/>
  <c r="E9" i="14"/>
  <c r="C9" i="14"/>
  <c r="A9" i="14"/>
  <c r="S8" i="14"/>
  <c r="Q8" i="14"/>
  <c r="M8" i="14"/>
  <c r="U8" i="14" s="1"/>
  <c r="I8" i="14"/>
  <c r="E8" i="14"/>
  <c r="C8" i="14"/>
  <c r="A8" i="14"/>
  <c r="S13" i="13"/>
  <c r="Q13" i="13"/>
  <c r="M13" i="13"/>
  <c r="U13" i="13" s="1"/>
  <c r="I13" i="13"/>
  <c r="E13" i="13"/>
  <c r="C13" i="13"/>
  <c r="A13" i="13"/>
  <c r="S12" i="13"/>
  <c r="M12" i="13"/>
  <c r="U12" i="13" s="1"/>
  <c r="W12" i="13" s="1"/>
  <c r="AE12" i="13" s="1"/>
  <c r="I12" i="13"/>
  <c r="E12" i="13"/>
  <c r="C12" i="13"/>
  <c r="A12" i="13"/>
  <c r="S11" i="13"/>
  <c r="Q11" i="13"/>
  <c r="M11" i="13"/>
  <c r="U11" i="13" s="1"/>
  <c r="I11" i="13"/>
  <c r="E11" i="13"/>
  <c r="C11" i="13"/>
  <c r="A11" i="13"/>
  <c r="S10" i="13"/>
  <c r="Q10" i="13"/>
  <c r="M10" i="13"/>
  <c r="U10" i="13" s="1"/>
  <c r="I10" i="13"/>
  <c r="E10" i="13"/>
  <c r="C10" i="13"/>
  <c r="A10" i="13"/>
  <c r="S9" i="13"/>
  <c r="Q9" i="13"/>
  <c r="M9" i="13"/>
  <c r="U9" i="13" s="1"/>
  <c r="I9" i="13"/>
  <c r="E9" i="13"/>
  <c r="C9" i="13"/>
  <c r="A9" i="13"/>
  <c r="S8" i="13"/>
  <c r="M8" i="13"/>
  <c r="U8" i="13" s="1"/>
  <c r="E8" i="13"/>
  <c r="AD8" i="13" s="1"/>
  <c r="C8" i="13"/>
  <c r="A8" i="13"/>
  <c r="L307" i="12"/>
  <c r="L306" i="12"/>
  <c r="L303" i="12"/>
  <c r="L302" i="12"/>
  <c r="L299" i="12"/>
  <c r="L298" i="12"/>
  <c r="L294" i="12"/>
  <c r="L290" i="12"/>
  <c r="L284" i="12"/>
  <c r="L282" i="12"/>
  <c r="L274" i="12"/>
  <c r="L270" i="12"/>
  <c r="L266" i="12"/>
  <c r="L259" i="12"/>
  <c r="L258" i="12"/>
  <c r="L254" i="12"/>
  <c r="L250" i="12"/>
  <c r="L242" i="12"/>
  <c r="L238" i="12"/>
  <c r="L234" i="12"/>
  <c r="L226" i="12"/>
  <c r="L222" i="12"/>
  <c r="L218" i="12"/>
  <c r="L214" i="12"/>
  <c r="L210" i="12"/>
  <c r="L206" i="12"/>
  <c r="L202" i="12"/>
  <c r="L198" i="12"/>
  <c r="L194" i="12"/>
  <c r="L190" i="12"/>
  <c r="L186" i="12"/>
  <c r="L182" i="12"/>
  <c r="L178" i="12"/>
  <c r="L174" i="12"/>
  <c r="L170" i="12"/>
  <c r="L167" i="12"/>
  <c r="L166" i="12"/>
  <c r="L162" i="12"/>
  <c r="L158" i="12"/>
  <c r="L156" i="12"/>
  <c r="L154" i="12"/>
  <c r="L150" i="12"/>
  <c r="L147" i="12"/>
  <c r="L135" i="12"/>
  <c r="L126" i="12"/>
  <c r="L114" i="12"/>
  <c r="L107" i="12"/>
  <c r="L106" i="12"/>
  <c r="L103" i="12"/>
  <c r="L99" i="12"/>
  <c r="L94" i="12"/>
  <c r="L91" i="12"/>
  <c r="L90" i="12"/>
  <c r="L87" i="12"/>
  <c r="L86" i="12"/>
  <c r="L83" i="12"/>
  <c r="L75" i="12"/>
  <c r="T307" i="12"/>
  <c r="R307" i="12"/>
  <c r="N307" i="12"/>
  <c r="V307" i="12" s="1"/>
  <c r="J307" i="12"/>
  <c r="F307" i="12"/>
  <c r="D307" i="12"/>
  <c r="Z307" i="12" s="1"/>
  <c r="C307" i="12"/>
  <c r="A307" i="12"/>
  <c r="T306" i="12"/>
  <c r="R306" i="12"/>
  <c r="N306" i="12"/>
  <c r="V306" i="12" s="1"/>
  <c r="J306" i="12"/>
  <c r="F306" i="12"/>
  <c r="D306" i="12"/>
  <c r="Z306" i="12" s="1"/>
  <c r="AF306" i="12" s="1"/>
  <c r="C306" i="12"/>
  <c r="A306" i="12"/>
  <c r="T305" i="12"/>
  <c r="R305" i="12"/>
  <c r="N305" i="12"/>
  <c r="V305" i="12" s="1"/>
  <c r="J305" i="12"/>
  <c r="F305" i="12"/>
  <c r="D305" i="12"/>
  <c r="Z305" i="12" s="1"/>
  <c r="AF305" i="12" s="1"/>
  <c r="C305" i="12"/>
  <c r="A305" i="12"/>
  <c r="T304" i="12"/>
  <c r="R304" i="12"/>
  <c r="N304" i="12"/>
  <c r="V304" i="12" s="1"/>
  <c r="J304" i="12"/>
  <c r="F304" i="12"/>
  <c r="D304" i="12"/>
  <c r="Z304" i="12" s="1"/>
  <c r="AF304" i="12" s="1"/>
  <c r="C304" i="12"/>
  <c r="A304" i="12"/>
  <c r="T303" i="12"/>
  <c r="R303" i="12"/>
  <c r="N303" i="12"/>
  <c r="V303" i="12" s="1"/>
  <c r="J303" i="12"/>
  <c r="F303" i="12"/>
  <c r="D303" i="12"/>
  <c r="Z303" i="12" s="1"/>
  <c r="C303" i="12"/>
  <c r="A303" i="12"/>
  <c r="T302" i="12"/>
  <c r="R302" i="12"/>
  <c r="N302" i="12"/>
  <c r="V302" i="12" s="1"/>
  <c r="J302" i="12"/>
  <c r="F302" i="12"/>
  <c r="D302" i="12"/>
  <c r="C302" i="12"/>
  <c r="A302" i="12"/>
  <c r="T301" i="12"/>
  <c r="R301" i="12"/>
  <c r="N301" i="12"/>
  <c r="V301" i="12" s="1"/>
  <c r="J301" i="12"/>
  <c r="F301" i="12"/>
  <c r="D301" i="12"/>
  <c r="Z301" i="12" s="1"/>
  <c r="AF301" i="12" s="1"/>
  <c r="C301" i="12"/>
  <c r="A301" i="12"/>
  <c r="T300" i="12"/>
  <c r="R300" i="12"/>
  <c r="N300" i="12"/>
  <c r="V300" i="12" s="1"/>
  <c r="J300" i="12"/>
  <c r="F300" i="12"/>
  <c r="D300" i="12"/>
  <c r="Z300" i="12" s="1"/>
  <c r="C300" i="12"/>
  <c r="A300" i="12"/>
  <c r="T299" i="12"/>
  <c r="R299" i="12"/>
  <c r="N299" i="12"/>
  <c r="V299" i="12" s="1"/>
  <c r="J299" i="12"/>
  <c r="F299" i="12"/>
  <c r="D299" i="12"/>
  <c r="Z299" i="12" s="1"/>
  <c r="C299" i="12"/>
  <c r="A299" i="12"/>
  <c r="T298" i="12"/>
  <c r="R298" i="12"/>
  <c r="N298" i="12"/>
  <c r="V298" i="12" s="1"/>
  <c r="J298" i="12"/>
  <c r="F298" i="12"/>
  <c r="D298" i="12"/>
  <c r="Z298" i="12" s="1"/>
  <c r="AD298" i="12" s="1"/>
  <c r="C298" i="12"/>
  <c r="A298" i="12"/>
  <c r="T297" i="12"/>
  <c r="R297" i="12"/>
  <c r="N297" i="12"/>
  <c r="V297" i="12" s="1"/>
  <c r="J297" i="12"/>
  <c r="F297" i="12"/>
  <c r="D297" i="12"/>
  <c r="C297" i="12"/>
  <c r="A297" i="12"/>
  <c r="T296" i="12"/>
  <c r="R296" i="12"/>
  <c r="N296" i="12"/>
  <c r="V296" i="12" s="1"/>
  <c r="J296" i="12"/>
  <c r="F296" i="12"/>
  <c r="D296" i="12"/>
  <c r="Z296" i="12" s="1"/>
  <c r="C296" i="12"/>
  <c r="A296" i="12"/>
  <c r="T295" i="12"/>
  <c r="R295" i="12"/>
  <c r="N295" i="12"/>
  <c r="V295" i="12" s="1"/>
  <c r="J295" i="12"/>
  <c r="F295" i="12"/>
  <c r="D295" i="12"/>
  <c r="Z295" i="12" s="1"/>
  <c r="AD295" i="12" s="1"/>
  <c r="C295" i="12"/>
  <c r="A295" i="12"/>
  <c r="T294" i="12"/>
  <c r="R294" i="12"/>
  <c r="N294" i="12"/>
  <c r="V294" i="12" s="1"/>
  <c r="J294" i="12"/>
  <c r="F294" i="12"/>
  <c r="D294" i="12"/>
  <c r="C294" i="12"/>
  <c r="A294" i="12"/>
  <c r="T293" i="12"/>
  <c r="R293" i="12"/>
  <c r="N293" i="12"/>
  <c r="V293" i="12" s="1"/>
  <c r="J293" i="12"/>
  <c r="F293" i="12"/>
  <c r="D293" i="12"/>
  <c r="Z293" i="12" s="1"/>
  <c r="C293" i="12"/>
  <c r="A293" i="12"/>
  <c r="T292" i="12"/>
  <c r="R292" i="12"/>
  <c r="N292" i="12"/>
  <c r="V292" i="12" s="1"/>
  <c r="J292" i="12"/>
  <c r="F292" i="12"/>
  <c r="D292" i="12"/>
  <c r="Z292" i="12" s="1"/>
  <c r="C292" i="12"/>
  <c r="A292" i="12"/>
  <c r="T291" i="12"/>
  <c r="R291" i="12"/>
  <c r="N291" i="12"/>
  <c r="V291" i="12" s="1"/>
  <c r="J291" i="12"/>
  <c r="F291" i="12"/>
  <c r="D291" i="12"/>
  <c r="Z291" i="12" s="1"/>
  <c r="AD291" i="12" s="1"/>
  <c r="C291" i="12"/>
  <c r="A291" i="12"/>
  <c r="T290" i="12"/>
  <c r="R290" i="12"/>
  <c r="N290" i="12"/>
  <c r="V290" i="12" s="1"/>
  <c r="J290" i="12"/>
  <c r="F290" i="12"/>
  <c r="D290" i="12"/>
  <c r="Z290" i="12" s="1"/>
  <c r="AA290" i="12" s="1"/>
  <c r="C290" i="12"/>
  <c r="A290" i="12"/>
  <c r="T289" i="12"/>
  <c r="R289" i="12"/>
  <c r="N289" i="12"/>
  <c r="V289" i="12" s="1"/>
  <c r="J289" i="12"/>
  <c r="F289" i="12"/>
  <c r="D289" i="12"/>
  <c r="Z289" i="12" s="1"/>
  <c r="C289" i="12"/>
  <c r="A289" i="12"/>
  <c r="T288" i="12"/>
  <c r="R288" i="12"/>
  <c r="N288" i="12"/>
  <c r="V288" i="12" s="1"/>
  <c r="J288" i="12"/>
  <c r="F288" i="12"/>
  <c r="D288" i="12"/>
  <c r="Z288" i="12" s="1"/>
  <c r="C288" i="12"/>
  <c r="A288" i="12"/>
  <c r="T287" i="12"/>
  <c r="R287" i="12"/>
  <c r="N287" i="12"/>
  <c r="V287" i="12" s="1"/>
  <c r="J287" i="12"/>
  <c r="F287" i="12"/>
  <c r="D287" i="12"/>
  <c r="Z287" i="12" s="1"/>
  <c r="C287" i="12"/>
  <c r="A287" i="12"/>
  <c r="T286" i="12"/>
  <c r="R286" i="12"/>
  <c r="N286" i="12"/>
  <c r="V286" i="12" s="1"/>
  <c r="J286" i="12"/>
  <c r="F286" i="12"/>
  <c r="D286" i="12"/>
  <c r="C286" i="12"/>
  <c r="A286" i="12"/>
  <c r="T285" i="12"/>
  <c r="R285" i="12"/>
  <c r="N285" i="12"/>
  <c r="V285" i="12" s="1"/>
  <c r="J285" i="12"/>
  <c r="F285" i="12"/>
  <c r="D285" i="12"/>
  <c r="Z285" i="12" s="1"/>
  <c r="AD285" i="12" s="1"/>
  <c r="C285" i="12"/>
  <c r="A285" i="12"/>
  <c r="T284" i="12"/>
  <c r="R284" i="12"/>
  <c r="N284" i="12"/>
  <c r="V284" i="12" s="1"/>
  <c r="J284" i="12"/>
  <c r="F284" i="12"/>
  <c r="D284" i="12"/>
  <c r="Z284" i="12" s="1"/>
  <c r="AD284" i="12" s="1"/>
  <c r="C284" i="12"/>
  <c r="A284" i="12"/>
  <c r="T283" i="12"/>
  <c r="R283" i="12"/>
  <c r="N283" i="12"/>
  <c r="V283" i="12" s="1"/>
  <c r="J283" i="12"/>
  <c r="F283" i="12"/>
  <c r="D283" i="12"/>
  <c r="Z283" i="12" s="1"/>
  <c r="AD283" i="12" s="1"/>
  <c r="C283" i="12"/>
  <c r="A283" i="12"/>
  <c r="T282" i="12"/>
  <c r="R282" i="12"/>
  <c r="N282" i="12"/>
  <c r="V282" i="12" s="1"/>
  <c r="J282" i="12"/>
  <c r="F282" i="12"/>
  <c r="D282" i="12"/>
  <c r="C282" i="12"/>
  <c r="A282" i="12"/>
  <c r="T281" i="12"/>
  <c r="R281" i="12"/>
  <c r="N281" i="12"/>
  <c r="V281" i="12" s="1"/>
  <c r="J281" i="12"/>
  <c r="F281" i="12"/>
  <c r="D281" i="12"/>
  <c r="Z281" i="12" s="1"/>
  <c r="AJ281" i="12" s="1"/>
  <c r="C281" i="12"/>
  <c r="A281" i="12"/>
  <c r="T280" i="12"/>
  <c r="R280" i="12"/>
  <c r="N280" i="12"/>
  <c r="V280" i="12" s="1"/>
  <c r="J280" i="12"/>
  <c r="F280" i="12"/>
  <c r="D280" i="12"/>
  <c r="C280" i="12"/>
  <c r="A280" i="12"/>
  <c r="T279" i="12"/>
  <c r="R279" i="12"/>
  <c r="N279" i="12"/>
  <c r="V279" i="12" s="1"/>
  <c r="J279" i="12"/>
  <c r="F279" i="12"/>
  <c r="D279" i="12"/>
  <c r="Z279" i="12" s="1"/>
  <c r="AA279" i="12" s="1"/>
  <c r="C279" i="12"/>
  <c r="A279" i="12"/>
  <c r="T278" i="12"/>
  <c r="R278" i="12"/>
  <c r="N278" i="12"/>
  <c r="V278" i="12" s="1"/>
  <c r="J278" i="12"/>
  <c r="F278" i="12"/>
  <c r="D278" i="12"/>
  <c r="C278" i="12"/>
  <c r="A278" i="12"/>
  <c r="T277" i="12"/>
  <c r="R277" i="12"/>
  <c r="N277" i="12"/>
  <c r="V277" i="12" s="1"/>
  <c r="J277" i="12"/>
  <c r="F277" i="12"/>
  <c r="D277" i="12"/>
  <c r="Z277" i="12" s="1"/>
  <c r="AJ277" i="12" s="1"/>
  <c r="C277" i="12"/>
  <c r="A277" i="12"/>
  <c r="T276" i="12"/>
  <c r="R276" i="12"/>
  <c r="N276" i="12"/>
  <c r="V276" i="12" s="1"/>
  <c r="J276" i="12"/>
  <c r="F276" i="12"/>
  <c r="D276" i="12"/>
  <c r="Z276" i="12" s="1"/>
  <c r="C276" i="12"/>
  <c r="A276" i="12"/>
  <c r="T275" i="12"/>
  <c r="R275" i="12"/>
  <c r="N275" i="12"/>
  <c r="V275" i="12" s="1"/>
  <c r="J275" i="12"/>
  <c r="F275" i="12"/>
  <c r="D275" i="12"/>
  <c r="C275" i="12"/>
  <c r="A275" i="12"/>
  <c r="T274" i="12"/>
  <c r="R274" i="12"/>
  <c r="N274" i="12"/>
  <c r="V274" i="12" s="1"/>
  <c r="J274" i="12"/>
  <c r="F274" i="12"/>
  <c r="D274" i="12"/>
  <c r="Z274" i="12" s="1"/>
  <c r="AA274" i="12" s="1"/>
  <c r="C274" i="12"/>
  <c r="A274" i="12"/>
  <c r="T273" i="12"/>
  <c r="R273" i="12"/>
  <c r="N273" i="12"/>
  <c r="V273" i="12" s="1"/>
  <c r="J273" i="12"/>
  <c r="F273" i="12"/>
  <c r="D273" i="12"/>
  <c r="Z273" i="12" s="1"/>
  <c r="AB273" i="12" s="1"/>
  <c r="C273" i="12"/>
  <c r="A273" i="12"/>
  <c r="T272" i="12"/>
  <c r="R272" i="12"/>
  <c r="N272" i="12"/>
  <c r="V272" i="12" s="1"/>
  <c r="J272" i="12"/>
  <c r="F272" i="12"/>
  <c r="D272" i="12"/>
  <c r="Z272" i="12" s="1"/>
  <c r="AE272" i="12" s="1"/>
  <c r="C272" i="12"/>
  <c r="A272" i="12"/>
  <c r="T271" i="12"/>
  <c r="R271" i="12"/>
  <c r="N271" i="12"/>
  <c r="V271" i="12" s="1"/>
  <c r="J271" i="12"/>
  <c r="F271" i="12"/>
  <c r="D271" i="12"/>
  <c r="Z271" i="12" s="1"/>
  <c r="C271" i="12"/>
  <c r="A271" i="12"/>
  <c r="T270" i="12"/>
  <c r="R270" i="12"/>
  <c r="N270" i="12"/>
  <c r="V270" i="12" s="1"/>
  <c r="J270" i="12"/>
  <c r="F270" i="12"/>
  <c r="D270" i="12"/>
  <c r="Z270" i="12" s="1"/>
  <c r="AB270" i="12" s="1"/>
  <c r="C270" i="12"/>
  <c r="A270" i="12"/>
  <c r="T269" i="12"/>
  <c r="R269" i="12"/>
  <c r="N269" i="12"/>
  <c r="V269" i="12" s="1"/>
  <c r="J269" i="12"/>
  <c r="F269" i="12"/>
  <c r="D269" i="12"/>
  <c r="Z269" i="12" s="1"/>
  <c r="AB269" i="12" s="1"/>
  <c r="C269" i="12"/>
  <c r="A269" i="12"/>
  <c r="T268" i="12"/>
  <c r="R268" i="12"/>
  <c r="N268" i="12"/>
  <c r="V268" i="12" s="1"/>
  <c r="J268" i="12"/>
  <c r="F268" i="12"/>
  <c r="D268" i="12"/>
  <c r="Z268" i="12" s="1"/>
  <c r="C268" i="12"/>
  <c r="A268" i="12"/>
  <c r="T267" i="12"/>
  <c r="R267" i="12"/>
  <c r="N267" i="12"/>
  <c r="V267" i="12" s="1"/>
  <c r="J267" i="12"/>
  <c r="F267" i="12"/>
  <c r="D267" i="12"/>
  <c r="C267" i="12"/>
  <c r="A267" i="12"/>
  <c r="T266" i="12"/>
  <c r="R266" i="12"/>
  <c r="N266" i="12"/>
  <c r="V266" i="12" s="1"/>
  <c r="J266" i="12"/>
  <c r="F266" i="12"/>
  <c r="D266" i="12"/>
  <c r="Z266" i="12" s="1"/>
  <c r="C266" i="12"/>
  <c r="A266" i="12"/>
  <c r="T265" i="12"/>
  <c r="R265" i="12"/>
  <c r="N265" i="12"/>
  <c r="V265" i="12" s="1"/>
  <c r="J265" i="12"/>
  <c r="F265" i="12"/>
  <c r="D265" i="12"/>
  <c r="Z265" i="12" s="1"/>
  <c r="AF265" i="12" s="1"/>
  <c r="C265" i="12"/>
  <c r="A265" i="12"/>
  <c r="T264" i="12"/>
  <c r="R264" i="12"/>
  <c r="N264" i="12"/>
  <c r="V264" i="12" s="1"/>
  <c r="J264" i="12"/>
  <c r="F264" i="12"/>
  <c r="D264" i="12"/>
  <c r="C264" i="12"/>
  <c r="A264" i="12"/>
  <c r="T263" i="12"/>
  <c r="R263" i="12"/>
  <c r="N263" i="12"/>
  <c r="V263" i="12" s="1"/>
  <c r="J263" i="12"/>
  <c r="F263" i="12"/>
  <c r="D263" i="12"/>
  <c r="Z263" i="12" s="1"/>
  <c r="C263" i="12"/>
  <c r="A263" i="12"/>
  <c r="T262" i="12"/>
  <c r="R262" i="12"/>
  <c r="N262" i="12"/>
  <c r="V262" i="12" s="1"/>
  <c r="J262" i="12"/>
  <c r="F262" i="12"/>
  <c r="D262" i="12"/>
  <c r="Z262" i="12" s="1"/>
  <c r="C262" i="12"/>
  <c r="A262" i="12"/>
  <c r="T261" i="12"/>
  <c r="R261" i="12"/>
  <c r="N261" i="12"/>
  <c r="V261" i="12" s="1"/>
  <c r="J261" i="12"/>
  <c r="F261" i="12"/>
  <c r="D261" i="12"/>
  <c r="Z261" i="12" s="1"/>
  <c r="AD261" i="12" s="1"/>
  <c r="C261" i="12"/>
  <c r="A261" i="12"/>
  <c r="T260" i="12"/>
  <c r="R260" i="12"/>
  <c r="N260" i="12"/>
  <c r="V260" i="12" s="1"/>
  <c r="J260" i="12"/>
  <c r="F260" i="12"/>
  <c r="D260" i="12"/>
  <c r="C260" i="12"/>
  <c r="A260" i="12"/>
  <c r="T259" i="12"/>
  <c r="R259" i="12"/>
  <c r="N259" i="12"/>
  <c r="V259" i="12" s="1"/>
  <c r="J259" i="12"/>
  <c r="F259" i="12"/>
  <c r="D259" i="12"/>
  <c r="Z259" i="12" s="1"/>
  <c r="C259" i="12"/>
  <c r="A259" i="12"/>
  <c r="T258" i="12"/>
  <c r="R258" i="12"/>
  <c r="N258" i="12"/>
  <c r="V258" i="12" s="1"/>
  <c r="J258" i="12"/>
  <c r="F258" i="12"/>
  <c r="D258" i="12"/>
  <c r="Z258" i="12" s="1"/>
  <c r="C258" i="12"/>
  <c r="A258" i="12"/>
  <c r="T257" i="12"/>
  <c r="R257" i="12"/>
  <c r="N257" i="12"/>
  <c r="V257" i="12" s="1"/>
  <c r="J257" i="12"/>
  <c r="F257" i="12"/>
  <c r="D257" i="12"/>
  <c r="C257" i="12"/>
  <c r="A257" i="12"/>
  <c r="T256" i="12"/>
  <c r="R256" i="12"/>
  <c r="N256" i="12"/>
  <c r="V256" i="12" s="1"/>
  <c r="J256" i="12"/>
  <c r="F256" i="12"/>
  <c r="D256" i="12"/>
  <c r="Z256" i="12" s="1"/>
  <c r="AJ256" i="12" s="1"/>
  <c r="C256" i="12"/>
  <c r="A256" i="12"/>
  <c r="T255" i="12"/>
  <c r="R255" i="12"/>
  <c r="N255" i="12"/>
  <c r="V255" i="12" s="1"/>
  <c r="J255" i="12"/>
  <c r="F255" i="12"/>
  <c r="D255" i="12"/>
  <c r="Z255" i="12" s="1"/>
  <c r="C255" i="12"/>
  <c r="A255" i="12"/>
  <c r="T254" i="12"/>
  <c r="R254" i="12"/>
  <c r="N254" i="12"/>
  <c r="V254" i="12" s="1"/>
  <c r="J254" i="12"/>
  <c r="F254" i="12"/>
  <c r="D254" i="12"/>
  <c r="Z254" i="12" s="1"/>
  <c r="AD254" i="12" s="1"/>
  <c r="C254" i="12"/>
  <c r="A254" i="12"/>
  <c r="T253" i="12"/>
  <c r="R253" i="12"/>
  <c r="N253" i="12"/>
  <c r="V253" i="12" s="1"/>
  <c r="J253" i="12"/>
  <c r="F253" i="12"/>
  <c r="D253" i="12"/>
  <c r="C253" i="12"/>
  <c r="A253" i="12"/>
  <c r="T252" i="12"/>
  <c r="R252" i="12"/>
  <c r="N252" i="12"/>
  <c r="V252" i="12" s="1"/>
  <c r="J252" i="12"/>
  <c r="F252" i="12"/>
  <c r="D252" i="12"/>
  <c r="Z252" i="12" s="1"/>
  <c r="C252" i="12"/>
  <c r="A252" i="12"/>
  <c r="T251" i="12"/>
  <c r="R251" i="12"/>
  <c r="N251" i="12"/>
  <c r="V251" i="12" s="1"/>
  <c r="J251" i="12"/>
  <c r="F251" i="12"/>
  <c r="D251" i="12"/>
  <c r="Z251" i="12" s="1"/>
  <c r="AF251" i="12" s="1"/>
  <c r="C251" i="12"/>
  <c r="A251" i="12"/>
  <c r="T250" i="12"/>
  <c r="R250" i="12"/>
  <c r="N250" i="12"/>
  <c r="V250" i="12" s="1"/>
  <c r="J250" i="12"/>
  <c r="F250" i="12"/>
  <c r="D250" i="12"/>
  <c r="Z250" i="12" s="1"/>
  <c r="AJ250" i="12" s="1"/>
  <c r="C250" i="12"/>
  <c r="A250" i="12"/>
  <c r="T249" i="12"/>
  <c r="R249" i="12"/>
  <c r="N249" i="12"/>
  <c r="V249" i="12" s="1"/>
  <c r="J249" i="12"/>
  <c r="F249" i="12"/>
  <c r="D249" i="12"/>
  <c r="Z249" i="12" s="1"/>
  <c r="C249" i="12"/>
  <c r="A249" i="12"/>
  <c r="T248" i="12"/>
  <c r="R248" i="12"/>
  <c r="N248" i="12"/>
  <c r="V248" i="12" s="1"/>
  <c r="J248" i="12"/>
  <c r="F248" i="12"/>
  <c r="D248" i="12"/>
  <c r="Z248" i="12" s="1"/>
  <c r="AF248" i="12" s="1"/>
  <c r="C248" i="12"/>
  <c r="A248" i="12"/>
  <c r="T247" i="12"/>
  <c r="R247" i="12"/>
  <c r="N247" i="12"/>
  <c r="V247" i="12" s="1"/>
  <c r="J247" i="12"/>
  <c r="F247" i="12"/>
  <c r="D247" i="12"/>
  <c r="Z247" i="12" s="1"/>
  <c r="C247" i="12"/>
  <c r="A247" i="12"/>
  <c r="T246" i="12"/>
  <c r="R246" i="12"/>
  <c r="N246" i="12"/>
  <c r="V246" i="12" s="1"/>
  <c r="J246" i="12"/>
  <c r="F246" i="12"/>
  <c r="D246" i="12"/>
  <c r="C246" i="12"/>
  <c r="A246" i="12"/>
  <c r="T245" i="12"/>
  <c r="R245" i="12"/>
  <c r="N245" i="12"/>
  <c r="V245" i="12" s="1"/>
  <c r="J245" i="12"/>
  <c r="F245" i="12"/>
  <c r="D245" i="12"/>
  <c r="Z245" i="12" s="1"/>
  <c r="C245" i="12"/>
  <c r="A245" i="12"/>
  <c r="T244" i="12"/>
  <c r="R244" i="12"/>
  <c r="N244" i="12"/>
  <c r="V244" i="12" s="1"/>
  <c r="J244" i="12"/>
  <c r="F244" i="12"/>
  <c r="D244" i="12"/>
  <c r="Z244" i="12" s="1"/>
  <c r="AE244" i="12" s="1"/>
  <c r="C244" i="12"/>
  <c r="A244" i="12"/>
  <c r="T243" i="12"/>
  <c r="R243" i="12"/>
  <c r="N243" i="12"/>
  <c r="V243" i="12" s="1"/>
  <c r="J243" i="12"/>
  <c r="F243" i="12"/>
  <c r="D243" i="12"/>
  <c r="C243" i="12"/>
  <c r="A243" i="12"/>
  <c r="T242" i="12"/>
  <c r="R242" i="12"/>
  <c r="N242" i="12"/>
  <c r="V242" i="12" s="1"/>
  <c r="J242" i="12"/>
  <c r="F242" i="12"/>
  <c r="D242" i="12"/>
  <c r="Z242" i="12" s="1"/>
  <c r="C242" i="12"/>
  <c r="A242" i="12"/>
  <c r="T241" i="12"/>
  <c r="R241" i="12"/>
  <c r="N241" i="12"/>
  <c r="V241" i="12" s="1"/>
  <c r="J241" i="12"/>
  <c r="F241" i="12"/>
  <c r="D241" i="12"/>
  <c r="Z241" i="12" s="1"/>
  <c r="C241" i="12"/>
  <c r="A241" i="12"/>
  <c r="T240" i="12"/>
  <c r="R240" i="12"/>
  <c r="N240" i="12"/>
  <c r="V240" i="12" s="1"/>
  <c r="J240" i="12"/>
  <c r="F240" i="12"/>
  <c r="D240" i="12"/>
  <c r="Z240" i="12" s="1"/>
  <c r="AD240" i="12" s="1"/>
  <c r="C240" i="12"/>
  <c r="A240" i="12"/>
  <c r="T239" i="12"/>
  <c r="R239" i="12"/>
  <c r="N239" i="12"/>
  <c r="V239" i="12" s="1"/>
  <c r="J239" i="12"/>
  <c r="F239" i="12"/>
  <c r="D239" i="12"/>
  <c r="C239" i="12"/>
  <c r="A239" i="12"/>
  <c r="T238" i="12"/>
  <c r="R238" i="12"/>
  <c r="N238" i="12"/>
  <c r="V238" i="12" s="1"/>
  <c r="J238" i="12"/>
  <c r="F238" i="12"/>
  <c r="D238" i="12"/>
  <c r="C238" i="12"/>
  <c r="A238" i="12"/>
  <c r="T237" i="12"/>
  <c r="R237" i="12"/>
  <c r="N237" i="12"/>
  <c r="V237" i="12" s="1"/>
  <c r="J237" i="12"/>
  <c r="F237" i="12"/>
  <c r="D237" i="12"/>
  <c r="Z237" i="12" s="1"/>
  <c r="C237" i="12"/>
  <c r="A237" i="12"/>
  <c r="T236" i="12"/>
  <c r="R236" i="12"/>
  <c r="N236" i="12"/>
  <c r="V236" i="12" s="1"/>
  <c r="J236" i="12"/>
  <c r="F236" i="12"/>
  <c r="D236" i="12"/>
  <c r="Z236" i="12" s="1"/>
  <c r="C236" i="12"/>
  <c r="A236" i="12"/>
  <c r="T235" i="12"/>
  <c r="R235" i="12"/>
  <c r="N235" i="12"/>
  <c r="V235" i="12" s="1"/>
  <c r="J235" i="12"/>
  <c r="F235" i="12"/>
  <c r="D235" i="12"/>
  <c r="Z235" i="12" s="1"/>
  <c r="C235" i="12"/>
  <c r="A235" i="12"/>
  <c r="T234" i="12"/>
  <c r="R234" i="12"/>
  <c r="X234" i="12" s="1"/>
  <c r="N234" i="12"/>
  <c r="V234" i="12" s="1"/>
  <c r="J234" i="12"/>
  <c r="F234" i="12"/>
  <c r="D234" i="12"/>
  <c r="Z234" i="12" s="1"/>
  <c r="C234" i="12"/>
  <c r="A234" i="12"/>
  <c r="T233" i="12"/>
  <c r="R233" i="12"/>
  <c r="N233" i="12"/>
  <c r="V233" i="12" s="1"/>
  <c r="J233" i="12"/>
  <c r="F233" i="12"/>
  <c r="D233" i="12"/>
  <c r="Z233" i="12" s="1"/>
  <c r="C233" i="12"/>
  <c r="A233" i="12"/>
  <c r="T232" i="12"/>
  <c r="R232" i="12"/>
  <c r="N232" i="12"/>
  <c r="V232" i="12" s="1"/>
  <c r="J232" i="12"/>
  <c r="F232" i="12"/>
  <c r="D232" i="12"/>
  <c r="Z232" i="12" s="1"/>
  <c r="AF232" i="12" s="1"/>
  <c r="C232" i="12"/>
  <c r="A232" i="12"/>
  <c r="T231" i="12"/>
  <c r="R231" i="12"/>
  <c r="N231" i="12"/>
  <c r="V231" i="12" s="1"/>
  <c r="J231" i="12"/>
  <c r="F231" i="12"/>
  <c r="D231" i="12"/>
  <c r="Z231" i="12" s="1"/>
  <c r="C231" i="12"/>
  <c r="A231" i="12"/>
  <c r="T230" i="12"/>
  <c r="R230" i="12"/>
  <c r="N230" i="12"/>
  <c r="V230" i="12" s="1"/>
  <c r="J230" i="12"/>
  <c r="F230" i="12"/>
  <c r="D230" i="12"/>
  <c r="Z230" i="12" s="1"/>
  <c r="AE230" i="12" s="1"/>
  <c r="C230" i="12"/>
  <c r="A230" i="12"/>
  <c r="T229" i="12"/>
  <c r="R229" i="12"/>
  <c r="N229" i="12"/>
  <c r="V229" i="12" s="1"/>
  <c r="J229" i="12"/>
  <c r="F229" i="12"/>
  <c r="D229" i="12"/>
  <c r="Z229" i="12" s="1"/>
  <c r="AB229" i="12" s="1"/>
  <c r="C229" i="12"/>
  <c r="A229" i="12"/>
  <c r="T228" i="12"/>
  <c r="R228" i="12"/>
  <c r="X228" i="12" s="1"/>
  <c r="N228" i="12"/>
  <c r="V228" i="12" s="1"/>
  <c r="J228" i="12"/>
  <c r="F228" i="12"/>
  <c r="D228" i="12"/>
  <c r="Z228" i="12" s="1"/>
  <c r="C228" i="12"/>
  <c r="A228" i="12"/>
  <c r="T227" i="12"/>
  <c r="R227" i="12"/>
  <c r="N227" i="12"/>
  <c r="V227" i="12" s="1"/>
  <c r="J227" i="12"/>
  <c r="F227" i="12"/>
  <c r="D227" i="12"/>
  <c r="Z227" i="12" s="1"/>
  <c r="AB227" i="12" s="1"/>
  <c r="C227" i="12"/>
  <c r="A227" i="12"/>
  <c r="T226" i="12"/>
  <c r="R226" i="12"/>
  <c r="N226" i="12"/>
  <c r="V226" i="12" s="1"/>
  <c r="J226" i="12"/>
  <c r="F226" i="12"/>
  <c r="D226" i="12"/>
  <c r="Z226" i="12" s="1"/>
  <c r="AJ226" i="12" s="1"/>
  <c r="C226" i="12"/>
  <c r="A226" i="12"/>
  <c r="T225" i="12"/>
  <c r="R225" i="12"/>
  <c r="N225" i="12"/>
  <c r="V225" i="12" s="1"/>
  <c r="J225" i="12"/>
  <c r="F225" i="12"/>
  <c r="D225" i="12"/>
  <c r="Z225" i="12" s="1"/>
  <c r="AB225" i="12" s="1"/>
  <c r="C225" i="12"/>
  <c r="A225" i="12"/>
  <c r="T224" i="12"/>
  <c r="R224" i="12"/>
  <c r="N224" i="12"/>
  <c r="V224" i="12" s="1"/>
  <c r="J224" i="12"/>
  <c r="F224" i="12"/>
  <c r="D224" i="12"/>
  <c r="Z224" i="12" s="1"/>
  <c r="AD224" i="12" s="1"/>
  <c r="C224" i="12"/>
  <c r="A224" i="12"/>
  <c r="T223" i="12"/>
  <c r="R223" i="12"/>
  <c r="N223" i="12"/>
  <c r="V223" i="12" s="1"/>
  <c r="J223" i="12"/>
  <c r="F223" i="12"/>
  <c r="D223" i="12"/>
  <c r="Z223" i="12" s="1"/>
  <c r="C223" i="12"/>
  <c r="A223" i="12"/>
  <c r="T222" i="12"/>
  <c r="R222" i="12"/>
  <c r="N222" i="12"/>
  <c r="V222" i="12" s="1"/>
  <c r="J222" i="12"/>
  <c r="F222" i="12"/>
  <c r="D222" i="12"/>
  <c r="Z222" i="12" s="1"/>
  <c r="C222" i="12"/>
  <c r="A222" i="12"/>
  <c r="T221" i="12"/>
  <c r="R221" i="12"/>
  <c r="N221" i="12"/>
  <c r="V221" i="12" s="1"/>
  <c r="J221" i="12"/>
  <c r="F221" i="12"/>
  <c r="D221" i="12"/>
  <c r="Z221" i="12" s="1"/>
  <c r="C221" i="12"/>
  <c r="A221" i="12"/>
  <c r="T220" i="12"/>
  <c r="R220" i="12"/>
  <c r="X220" i="12" s="1"/>
  <c r="N220" i="12"/>
  <c r="V220" i="12" s="1"/>
  <c r="J220" i="12"/>
  <c r="F220" i="12"/>
  <c r="D220" i="12"/>
  <c r="C220" i="12"/>
  <c r="A220" i="12"/>
  <c r="T219" i="12"/>
  <c r="R219" i="12"/>
  <c r="X219" i="12" s="1"/>
  <c r="N219" i="12"/>
  <c r="V219" i="12" s="1"/>
  <c r="J219" i="12"/>
  <c r="F219" i="12"/>
  <c r="D219" i="12"/>
  <c r="Z219" i="12" s="1"/>
  <c r="C219" i="12"/>
  <c r="A219" i="12"/>
  <c r="T218" i="12"/>
  <c r="R218" i="12"/>
  <c r="N218" i="12"/>
  <c r="V218" i="12" s="1"/>
  <c r="J218" i="12"/>
  <c r="F218" i="12"/>
  <c r="D218" i="12"/>
  <c r="C218" i="12"/>
  <c r="A218" i="12"/>
  <c r="T217" i="12"/>
  <c r="R217" i="12"/>
  <c r="N217" i="12"/>
  <c r="V217" i="12" s="1"/>
  <c r="J217" i="12"/>
  <c r="F217" i="12"/>
  <c r="D217" i="12"/>
  <c r="Z217" i="12" s="1"/>
  <c r="C217" i="12"/>
  <c r="A217" i="12"/>
  <c r="T216" i="12"/>
  <c r="R216" i="12"/>
  <c r="N216" i="12"/>
  <c r="V216" i="12" s="1"/>
  <c r="J216" i="12"/>
  <c r="F216" i="12"/>
  <c r="D216" i="12"/>
  <c r="Z216" i="12" s="1"/>
  <c r="C216" i="12"/>
  <c r="A216" i="12"/>
  <c r="T215" i="12"/>
  <c r="R215" i="12"/>
  <c r="N215" i="12"/>
  <c r="V215" i="12" s="1"/>
  <c r="J215" i="12"/>
  <c r="F215" i="12"/>
  <c r="D215" i="12"/>
  <c r="Z215" i="12" s="1"/>
  <c r="C215" i="12"/>
  <c r="A215" i="12"/>
  <c r="T214" i="12"/>
  <c r="R214" i="12"/>
  <c r="N214" i="12"/>
  <c r="V214" i="12" s="1"/>
  <c r="J214" i="12"/>
  <c r="F214" i="12"/>
  <c r="D214" i="12"/>
  <c r="Z214" i="12" s="1"/>
  <c r="AD214" i="12" s="1"/>
  <c r="C214" i="12"/>
  <c r="A214" i="12"/>
  <c r="T213" i="12"/>
  <c r="R213" i="12"/>
  <c r="N213" i="12"/>
  <c r="V213" i="12" s="1"/>
  <c r="J213" i="12"/>
  <c r="F213" i="12"/>
  <c r="D213" i="12"/>
  <c r="Z213" i="12" s="1"/>
  <c r="AE213" i="12" s="1"/>
  <c r="C213" i="12"/>
  <c r="A213" i="12"/>
  <c r="T212" i="12"/>
  <c r="R212" i="12"/>
  <c r="N212" i="12"/>
  <c r="V212" i="12" s="1"/>
  <c r="J212" i="12"/>
  <c r="F212" i="12"/>
  <c r="D212" i="12"/>
  <c r="Z212" i="12" s="1"/>
  <c r="AF212" i="12" s="1"/>
  <c r="C212" i="12"/>
  <c r="A212" i="12"/>
  <c r="T211" i="12"/>
  <c r="R211" i="12"/>
  <c r="X211" i="12" s="1"/>
  <c r="N211" i="12"/>
  <c r="V211" i="12" s="1"/>
  <c r="J211" i="12"/>
  <c r="F211" i="12"/>
  <c r="D211" i="12"/>
  <c r="Z211" i="12" s="1"/>
  <c r="AF211" i="12" s="1"/>
  <c r="C211" i="12"/>
  <c r="A211" i="12"/>
  <c r="T210" i="12"/>
  <c r="R210" i="12"/>
  <c r="N210" i="12"/>
  <c r="V210" i="12" s="1"/>
  <c r="J210" i="12"/>
  <c r="F210" i="12"/>
  <c r="D210" i="12"/>
  <c r="Z210" i="12" s="1"/>
  <c r="C210" i="12"/>
  <c r="A210" i="12"/>
  <c r="T209" i="12"/>
  <c r="R209" i="12"/>
  <c r="N209" i="12"/>
  <c r="V209" i="12" s="1"/>
  <c r="J209" i="12"/>
  <c r="F209" i="12"/>
  <c r="D209" i="12"/>
  <c r="C209" i="12"/>
  <c r="A209" i="12"/>
  <c r="T208" i="12"/>
  <c r="R208" i="12"/>
  <c r="N208" i="12"/>
  <c r="V208" i="12" s="1"/>
  <c r="J208" i="12"/>
  <c r="F208" i="12"/>
  <c r="D208" i="12"/>
  <c r="Z208" i="12" s="1"/>
  <c r="AJ208" i="12" s="1"/>
  <c r="C208" i="12"/>
  <c r="A208" i="12"/>
  <c r="T207" i="12"/>
  <c r="R207" i="12"/>
  <c r="N207" i="12"/>
  <c r="V207" i="12" s="1"/>
  <c r="J207" i="12"/>
  <c r="F207" i="12"/>
  <c r="D207" i="12"/>
  <c r="Z207" i="12" s="1"/>
  <c r="AA207" i="12" s="1"/>
  <c r="C207" i="12"/>
  <c r="A207" i="12"/>
  <c r="T206" i="12"/>
  <c r="R206" i="12"/>
  <c r="N206" i="12"/>
  <c r="V206" i="12" s="1"/>
  <c r="J206" i="12"/>
  <c r="F206" i="12"/>
  <c r="D206" i="12"/>
  <c r="Z206" i="12" s="1"/>
  <c r="C206" i="12"/>
  <c r="A206" i="12"/>
  <c r="T205" i="12"/>
  <c r="R205" i="12"/>
  <c r="N205" i="12"/>
  <c r="V205" i="12" s="1"/>
  <c r="J205" i="12"/>
  <c r="F205" i="12"/>
  <c r="D205" i="12"/>
  <c r="C205" i="12"/>
  <c r="A205" i="12"/>
  <c r="T204" i="12"/>
  <c r="R204" i="12"/>
  <c r="N204" i="12"/>
  <c r="V204" i="12" s="1"/>
  <c r="J204" i="12"/>
  <c r="F204" i="12"/>
  <c r="D204" i="12"/>
  <c r="Z204" i="12" s="1"/>
  <c r="AF204" i="12" s="1"/>
  <c r="C204" i="12"/>
  <c r="A204" i="12"/>
  <c r="T203" i="12"/>
  <c r="R203" i="12"/>
  <c r="N203" i="12"/>
  <c r="V203" i="12" s="1"/>
  <c r="J203" i="12"/>
  <c r="F203" i="12"/>
  <c r="D203" i="12"/>
  <c r="Z203" i="12" s="1"/>
  <c r="AA203" i="12" s="1"/>
  <c r="C203" i="12"/>
  <c r="A203" i="12"/>
  <c r="T202" i="12"/>
  <c r="R202" i="12"/>
  <c r="N202" i="12"/>
  <c r="V202" i="12" s="1"/>
  <c r="J202" i="12"/>
  <c r="F202" i="12"/>
  <c r="D202" i="12"/>
  <c r="Z202" i="12" s="1"/>
  <c r="C202" i="12"/>
  <c r="A202" i="12"/>
  <c r="T201" i="12"/>
  <c r="R201" i="12"/>
  <c r="N201" i="12"/>
  <c r="V201" i="12" s="1"/>
  <c r="J201" i="12"/>
  <c r="F201" i="12"/>
  <c r="D201" i="12"/>
  <c r="Z201" i="12" s="1"/>
  <c r="AE201" i="12" s="1"/>
  <c r="C201" i="12"/>
  <c r="A201" i="12"/>
  <c r="T200" i="12"/>
  <c r="R200" i="12"/>
  <c r="N200" i="12"/>
  <c r="V200" i="12" s="1"/>
  <c r="J200" i="12"/>
  <c r="F200" i="12"/>
  <c r="D200" i="12"/>
  <c r="Z200" i="12" s="1"/>
  <c r="C200" i="12"/>
  <c r="A200" i="12"/>
  <c r="T199" i="12"/>
  <c r="R199" i="12"/>
  <c r="N199" i="12"/>
  <c r="V199" i="12" s="1"/>
  <c r="J199" i="12"/>
  <c r="F199" i="12"/>
  <c r="D199" i="12"/>
  <c r="Z199" i="12" s="1"/>
  <c r="AA199" i="12" s="1"/>
  <c r="C199" i="12"/>
  <c r="A199" i="12"/>
  <c r="T198" i="12"/>
  <c r="R198" i="12"/>
  <c r="N198" i="12"/>
  <c r="V198" i="12" s="1"/>
  <c r="J198" i="12"/>
  <c r="F198" i="12"/>
  <c r="D198" i="12"/>
  <c r="Z198" i="12" s="1"/>
  <c r="AD198" i="12" s="1"/>
  <c r="C198" i="12"/>
  <c r="A198" i="12"/>
  <c r="T197" i="12"/>
  <c r="R197" i="12"/>
  <c r="N197" i="12"/>
  <c r="V197" i="12" s="1"/>
  <c r="J197" i="12"/>
  <c r="F197" i="12"/>
  <c r="D197" i="12"/>
  <c r="Z197" i="12" s="1"/>
  <c r="AE197" i="12" s="1"/>
  <c r="C197" i="12"/>
  <c r="A197" i="12"/>
  <c r="T196" i="12"/>
  <c r="R196" i="12"/>
  <c r="N196" i="12"/>
  <c r="V196" i="12" s="1"/>
  <c r="J196" i="12"/>
  <c r="F196" i="12"/>
  <c r="D196" i="12"/>
  <c r="Z196" i="12" s="1"/>
  <c r="AA196" i="12" s="1"/>
  <c r="C196" i="12"/>
  <c r="A196" i="12"/>
  <c r="T195" i="12"/>
  <c r="R195" i="12"/>
  <c r="N195" i="12"/>
  <c r="V195" i="12" s="1"/>
  <c r="J195" i="12"/>
  <c r="F195" i="12"/>
  <c r="D195" i="12"/>
  <c r="Z195" i="12" s="1"/>
  <c r="AA195" i="12" s="1"/>
  <c r="C195" i="12"/>
  <c r="A195" i="12"/>
  <c r="T194" i="12"/>
  <c r="R194" i="12"/>
  <c r="N194" i="12"/>
  <c r="V194" i="12" s="1"/>
  <c r="J194" i="12"/>
  <c r="F194" i="12"/>
  <c r="D194" i="12"/>
  <c r="Z194" i="12" s="1"/>
  <c r="C194" i="12"/>
  <c r="A194" i="12"/>
  <c r="T193" i="12"/>
  <c r="R193" i="12"/>
  <c r="N193" i="12"/>
  <c r="V193" i="12" s="1"/>
  <c r="J193" i="12"/>
  <c r="F193" i="12"/>
  <c r="D193" i="12"/>
  <c r="Z193" i="12" s="1"/>
  <c r="AJ193" i="12" s="1"/>
  <c r="C193" i="12"/>
  <c r="A193" i="12"/>
  <c r="T192" i="12"/>
  <c r="R192" i="12"/>
  <c r="N192" i="12"/>
  <c r="V192" i="12" s="1"/>
  <c r="J192" i="12"/>
  <c r="F192" i="12"/>
  <c r="D192" i="12"/>
  <c r="Z192" i="12" s="1"/>
  <c r="AJ192" i="12" s="1"/>
  <c r="C192" i="12"/>
  <c r="A192" i="12"/>
  <c r="T191" i="12"/>
  <c r="R191" i="12"/>
  <c r="X191" i="12" s="1"/>
  <c r="N191" i="12"/>
  <c r="V191" i="12" s="1"/>
  <c r="J191" i="12"/>
  <c r="F191" i="12"/>
  <c r="D191" i="12"/>
  <c r="Z191" i="12" s="1"/>
  <c r="C191" i="12"/>
  <c r="A191" i="12"/>
  <c r="T190" i="12"/>
  <c r="R190" i="12"/>
  <c r="N190" i="12"/>
  <c r="V190" i="12" s="1"/>
  <c r="J190" i="12"/>
  <c r="F190" i="12"/>
  <c r="AI190" i="12" s="1"/>
  <c r="D190" i="12"/>
  <c r="Z190" i="12" s="1"/>
  <c r="C190" i="12"/>
  <c r="A190" i="12"/>
  <c r="T189" i="12"/>
  <c r="R189" i="12"/>
  <c r="N189" i="12"/>
  <c r="V189" i="12" s="1"/>
  <c r="J189" i="12"/>
  <c r="F189" i="12"/>
  <c r="D189" i="12"/>
  <c r="C189" i="12"/>
  <c r="A189" i="12"/>
  <c r="T188" i="12"/>
  <c r="R188" i="12"/>
  <c r="N188" i="12"/>
  <c r="V188" i="12" s="1"/>
  <c r="J188" i="12"/>
  <c r="F188" i="12"/>
  <c r="D188" i="12"/>
  <c r="Z188" i="12" s="1"/>
  <c r="C188" i="12"/>
  <c r="A188" i="12"/>
  <c r="T187" i="12"/>
  <c r="R187" i="12"/>
  <c r="N187" i="12"/>
  <c r="V187" i="12" s="1"/>
  <c r="J187" i="12"/>
  <c r="F187" i="12"/>
  <c r="D187" i="12"/>
  <c r="Z187" i="12" s="1"/>
  <c r="C187" i="12"/>
  <c r="A187" i="12"/>
  <c r="T186" i="12"/>
  <c r="R186" i="12"/>
  <c r="N186" i="12"/>
  <c r="V186" i="12" s="1"/>
  <c r="J186" i="12"/>
  <c r="F186" i="12"/>
  <c r="D186" i="12"/>
  <c r="C186" i="12"/>
  <c r="A186" i="12"/>
  <c r="T185" i="12"/>
  <c r="R185" i="12"/>
  <c r="N185" i="12"/>
  <c r="V185" i="12" s="1"/>
  <c r="J185" i="12"/>
  <c r="F185" i="12"/>
  <c r="D185" i="12"/>
  <c r="Z185" i="12" s="1"/>
  <c r="C185" i="12"/>
  <c r="A185" i="12"/>
  <c r="T184" i="12"/>
  <c r="R184" i="12"/>
  <c r="N184" i="12"/>
  <c r="V184" i="12" s="1"/>
  <c r="J184" i="12"/>
  <c r="F184" i="12"/>
  <c r="D184" i="12"/>
  <c r="Z184" i="12" s="1"/>
  <c r="AF184" i="12" s="1"/>
  <c r="C184" i="12"/>
  <c r="A184" i="12"/>
  <c r="T183" i="12"/>
  <c r="R183" i="12"/>
  <c r="N183" i="12"/>
  <c r="V183" i="12" s="1"/>
  <c r="J183" i="12"/>
  <c r="F183" i="12"/>
  <c r="D183" i="12"/>
  <c r="Z183" i="12" s="1"/>
  <c r="C183" i="12"/>
  <c r="A183" i="12"/>
  <c r="T182" i="12"/>
  <c r="R182" i="12"/>
  <c r="N182" i="12"/>
  <c r="V182" i="12" s="1"/>
  <c r="J182" i="12"/>
  <c r="F182" i="12"/>
  <c r="D182" i="12"/>
  <c r="Z182" i="12" s="1"/>
  <c r="C182" i="12"/>
  <c r="A182" i="12"/>
  <c r="T181" i="12"/>
  <c r="R181" i="12"/>
  <c r="N181" i="12"/>
  <c r="V181" i="12" s="1"/>
  <c r="J181" i="12"/>
  <c r="F181" i="12"/>
  <c r="D181" i="12"/>
  <c r="Z181" i="12" s="1"/>
  <c r="C181" i="12"/>
  <c r="A181" i="12"/>
  <c r="T180" i="12"/>
  <c r="R180" i="12"/>
  <c r="N180" i="12"/>
  <c r="V180" i="12" s="1"/>
  <c r="J180" i="12"/>
  <c r="F180" i="12"/>
  <c r="D180" i="12"/>
  <c r="Z180" i="12" s="1"/>
  <c r="C180" i="12"/>
  <c r="A180" i="12"/>
  <c r="T179" i="12"/>
  <c r="R179" i="12"/>
  <c r="N179" i="12"/>
  <c r="V179" i="12" s="1"/>
  <c r="J179" i="12"/>
  <c r="F179" i="12"/>
  <c r="D179" i="12"/>
  <c r="C179" i="12"/>
  <c r="A179" i="12"/>
  <c r="T178" i="12"/>
  <c r="R178" i="12"/>
  <c r="N178" i="12"/>
  <c r="V178" i="12" s="1"/>
  <c r="J178" i="12"/>
  <c r="F178" i="12"/>
  <c r="D178" i="12"/>
  <c r="C178" i="12"/>
  <c r="A178" i="12"/>
  <c r="T177" i="12"/>
  <c r="R177" i="12"/>
  <c r="N177" i="12"/>
  <c r="V177" i="12" s="1"/>
  <c r="J177" i="12"/>
  <c r="F177" i="12"/>
  <c r="AI177" i="12" s="1"/>
  <c r="D177" i="12"/>
  <c r="Z177" i="12" s="1"/>
  <c r="AE177" i="12" s="1"/>
  <c r="C177" i="12"/>
  <c r="A177" i="12"/>
  <c r="T176" i="12"/>
  <c r="R176" i="12"/>
  <c r="N176" i="12"/>
  <c r="V176" i="12" s="1"/>
  <c r="J176" i="12"/>
  <c r="F176" i="12"/>
  <c r="D176" i="12"/>
  <c r="C176" i="12"/>
  <c r="A176" i="12"/>
  <c r="T175" i="12"/>
  <c r="R175" i="12"/>
  <c r="N175" i="12"/>
  <c r="V175" i="12" s="1"/>
  <c r="J175" i="12"/>
  <c r="F175" i="12"/>
  <c r="D175" i="12"/>
  <c r="C175" i="12"/>
  <c r="A175" i="12"/>
  <c r="T174" i="12"/>
  <c r="R174" i="12"/>
  <c r="N174" i="12"/>
  <c r="V174" i="12" s="1"/>
  <c r="J174" i="12"/>
  <c r="F174" i="12"/>
  <c r="D174" i="12"/>
  <c r="C174" i="12"/>
  <c r="A174" i="12"/>
  <c r="T173" i="12"/>
  <c r="R173" i="12"/>
  <c r="N173" i="12"/>
  <c r="V173" i="12" s="1"/>
  <c r="J173" i="12"/>
  <c r="F173" i="12"/>
  <c r="D173" i="12"/>
  <c r="C173" i="12"/>
  <c r="A173" i="12"/>
  <c r="T172" i="12"/>
  <c r="R172" i="12"/>
  <c r="N172" i="12"/>
  <c r="V172" i="12" s="1"/>
  <c r="J172" i="12"/>
  <c r="F172" i="12"/>
  <c r="D172" i="12"/>
  <c r="Z172" i="12" s="1"/>
  <c r="C172" i="12"/>
  <c r="A172" i="12"/>
  <c r="T171" i="12"/>
  <c r="R171" i="12"/>
  <c r="N171" i="12"/>
  <c r="V171" i="12" s="1"/>
  <c r="J171" i="12"/>
  <c r="F171" i="12"/>
  <c r="D171" i="12"/>
  <c r="C171" i="12"/>
  <c r="A171" i="12"/>
  <c r="T170" i="12"/>
  <c r="R170" i="12"/>
  <c r="N170" i="12"/>
  <c r="V170" i="12" s="1"/>
  <c r="J170" i="12"/>
  <c r="F170" i="12"/>
  <c r="AI170" i="12" s="1"/>
  <c r="D170" i="12"/>
  <c r="C170" i="12"/>
  <c r="A170" i="12"/>
  <c r="T169" i="12"/>
  <c r="R169" i="12"/>
  <c r="N169" i="12"/>
  <c r="V169" i="12" s="1"/>
  <c r="J169" i="12"/>
  <c r="F169" i="12"/>
  <c r="AI169" i="12" s="1"/>
  <c r="D169" i="12"/>
  <c r="C169" i="12"/>
  <c r="A169" i="12"/>
  <c r="T168" i="12"/>
  <c r="R168" i="12"/>
  <c r="N168" i="12"/>
  <c r="V168" i="12" s="1"/>
  <c r="J168" i="12"/>
  <c r="F168" i="12"/>
  <c r="AI168" i="12" s="1"/>
  <c r="D168" i="12"/>
  <c r="C168" i="12"/>
  <c r="A168" i="12"/>
  <c r="T167" i="12"/>
  <c r="R167" i="12"/>
  <c r="N167" i="12"/>
  <c r="V167" i="12" s="1"/>
  <c r="J167" i="12"/>
  <c r="F167" i="12"/>
  <c r="D167" i="12"/>
  <c r="Z167" i="12" s="1"/>
  <c r="C167" i="12"/>
  <c r="A167" i="12"/>
  <c r="T166" i="12"/>
  <c r="R166" i="12"/>
  <c r="N166" i="12"/>
  <c r="V166" i="12" s="1"/>
  <c r="J166" i="12"/>
  <c r="F166" i="12"/>
  <c r="D166" i="12"/>
  <c r="C166" i="12"/>
  <c r="A166" i="12"/>
  <c r="T165" i="12"/>
  <c r="R165" i="12"/>
  <c r="X165" i="12" s="1"/>
  <c r="N165" i="12"/>
  <c r="V165" i="12" s="1"/>
  <c r="J165" i="12"/>
  <c r="F165" i="12"/>
  <c r="AI165" i="12" s="1"/>
  <c r="D165" i="12"/>
  <c r="C165" i="12"/>
  <c r="A165" i="12"/>
  <c r="T164" i="12"/>
  <c r="R164" i="12"/>
  <c r="N164" i="12"/>
  <c r="V164" i="12" s="1"/>
  <c r="J164" i="12"/>
  <c r="F164" i="12"/>
  <c r="D164" i="12"/>
  <c r="C164" i="12"/>
  <c r="A164" i="12"/>
  <c r="T163" i="12"/>
  <c r="R163" i="12"/>
  <c r="N163" i="12"/>
  <c r="V163" i="12" s="1"/>
  <c r="J163" i="12"/>
  <c r="F163" i="12"/>
  <c r="D163" i="12"/>
  <c r="C163" i="12"/>
  <c r="A163" i="12"/>
  <c r="T162" i="12"/>
  <c r="R162" i="12"/>
  <c r="N162" i="12"/>
  <c r="V162" i="12" s="1"/>
  <c r="J162" i="12"/>
  <c r="F162" i="12"/>
  <c r="D162" i="12"/>
  <c r="C162" i="12"/>
  <c r="A162" i="12"/>
  <c r="T161" i="12"/>
  <c r="R161" i="12"/>
  <c r="N161" i="12"/>
  <c r="V161" i="12" s="1"/>
  <c r="J161" i="12"/>
  <c r="F161" i="12"/>
  <c r="D161" i="12"/>
  <c r="C161" i="12"/>
  <c r="A161" i="12"/>
  <c r="T160" i="12"/>
  <c r="R160" i="12"/>
  <c r="N160" i="12"/>
  <c r="V160" i="12" s="1"/>
  <c r="J160" i="12"/>
  <c r="F160" i="12"/>
  <c r="D160" i="12"/>
  <c r="Z160" i="12" s="1"/>
  <c r="AB160" i="12" s="1"/>
  <c r="C160" i="12"/>
  <c r="A160" i="12"/>
  <c r="T159" i="12"/>
  <c r="R159" i="12"/>
  <c r="N159" i="12"/>
  <c r="V159" i="12" s="1"/>
  <c r="J159" i="12"/>
  <c r="F159" i="12"/>
  <c r="D159" i="12"/>
  <c r="C159" i="12"/>
  <c r="A159" i="12"/>
  <c r="T158" i="12"/>
  <c r="R158" i="12"/>
  <c r="N158" i="12"/>
  <c r="V158" i="12" s="1"/>
  <c r="J158" i="12"/>
  <c r="F158" i="12"/>
  <c r="D158" i="12"/>
  <c r="C158" i="12"/>
  <c r="A158" i="12"/>
  <c r="T157" i="12"/>
  <c r="R157" i="12"/>
  <c r="N157" i="12"/>
  <c r="V157" i="12" s="1"/>
  <c r="J157" i="12"/>
  <c r="F157" i="12"/>
  <c r="D157" i="12"/>
  <c r="C157" i="12"/>
  <c r="A157" i="12"/>
  <c r="T156" i="12"/>
  <c r="R156" i="12"/>
  <c r="N156" i="12"/>
  <c r="V156" i="12" s="1"/>
  <c r="J156" i="12"/>
  <c r="F156" i="12"/>
  <c r="D156" i="12"/>
  <c r="Z156" i="12" s="1"/>
  <c r="AE156" i="12" s="1"/>
  <c r="C156" i="12"/>
  <c r="A156" i="12"/>
  <c r="T155" i="12"/>
  <c r="R155" i="12"/>
  <c r="N155" i="12"/>
  <c r="V155" i="12" s="1"/>
  <c r="J155" i="12"/>
  <c r="F155" i="12"/>
  <c r="D155" i="12"/>
  <c r="Z155" i="12" s="1"/>
  <c r="AF155" i="12" s="1"/>
  <c r="C155" i="12"/>
  <c r="A155" i="12"/>
  <c r="T154" i="12"/>
  <c r="R154" i="12"/>
  <c r="N154" i="12"/>
  <c r="V154" i="12" s="1"/>
  <c r="J154" i="12"/>
  <c r="F154" i="12"/>
  <c r="AI154" i="12" s="1"/>
  <c r="D154" i="12"/>
  <c r="Z154" i="12" s="1"/>
  <c r="C154" i="12"/>
  <c r="A154" i="12"/>
  <c r="T153" i="12"/>
  <c r="R153" i="12"/>
  <c r="N153" i="12"/>
  <c r="V153" i="12" s="1"/>
  <c r="J153" i="12"/>
  <c r="F153" i="12"/>
  <c r="D153" i="12"/>
  <c r="Z153" i="12" s="1"/>
  <c r="C153" i="12"/>
  <c r="A153" i="12"/>
  <c r="T152" i="12"/>
  <c r="R152" i="12"/>
  <c r="N152" i="12"/>
  <c r="V152" i="12" s="1"/>
  <c r="J152" i="12"/>
  <c r="F152" i="12"/>
  <c r="AI152" i="12" s="1"/>
  <c r="D152" i="12"/>
  <c r="Z152" i="12" s="1"/>
  <c r="C152" i="12"/>
  <c r="A152" i="12"/>
  <c r="T151" i="12"/>
  <c r="R151" i="12"/>
  <c r="N151" i="12"/>
  <c r="V151" i="12" s="1"/>
  <c r="J151" i="12"/>
  <c r="F151" i="12"/>
  <c r="D151" i="12"/>
  <c r="C151" i="12"/>
  <c r="A151" i="12"/>
  <c r="T150" i="12"/>
  <c r="R150" i="12"/>
  <c r="N150" i="12"/>
  <c r="V150" i="12" s="1"/>
  <c r="J150" i="12"/>
  <c r="F150" i="12"/>
  <c r="D150" i="12"/>
  <c r="C150" i="12"/>
  <c r="A150" i="12"/>
  <c r="T149" i="12"/>
  <c r="R149" i="12"/>
  <c r="N149" i="12"/>
  <c r="V149" i="12" s="1"/>
  <c r="J149" i="12"/>
  <c r="F149" i="12"/>
  <c r="D149" i="12"/>
  <c r="Z149" i="12" s="1"/>
  <c r="AA149" i="12" s="1"/>
  <c r="C149" i="12"/>
  <c r="A149" i="12"/>
  <c r="T148" i="12"/>
  <c r="R148" i="12"/>
  <c r="N148" i="12"/>
  <c r="V148" i="12" s="1"/>
  <c r="J148" i="12"/>
  <c r="F148" i="12"/>
  <c r="D148" i="12"/>
  <c r="Z148" i="12" s="1"/>
  <c r="C148" i="12"/>
  <c r="A148" i="12"/>
  <c r="T147" i="12"/>
  <c r="R147" i="12"/>
  <c r="N147" i="12"/>
  <c r="V147" i="12" s="1"/>
  <c r="J147" i="12"/>
  <c r="F147" i="12"/>
  <c r="D147" i="12"/>
  <c r="Z147" i="12" s="1"/>
  <c r="AJ147" i="12" s="1"/>
  <c r="C147" i="12"/>
  <c r="A147" i="12"/>
  <c r="T146" i="12"/>
  <c r="R146" i="12"/>
  <c r="N146" i="12"/>
  <c r="V146" i="12" s="1"/>
  <c r="J146" i="12"/>
  <c r="F146" i="12"/>
  <c r="AI146" i="12" s="1"/>
  <c r="D146" i="12"/>
  <c r="Z146" i="12" s="1"/>
  <c r="AJ146" i="12" s="1"/>
  <c r="C146" i="12"/>
  <c r="A146" i="12"/>
  <c r="T145" i="12"/>
  <c r="R145" i="12"/>
  <c r="N145" i="12"/>
  <c r="V145" i="12" s="1"/>
  <c r="J145" i="12"/>
  <c r="F145" i="12"/>
  <c r="D145" i="12"/>
  <c r="C145" i="12"/>
  <c r="A145" i="12"/>
  <c r="T144" i="12"/>
  <c r="R144" i="12"/>
  <c r="N144" i="12"/>
  <c r="V144" i="12" s="1"/>
  <c r="J144" i="12"/>
  <c r="F144" i="12"/>
  <c r="D144" i="12"/>
  <c r="C144" i="12"/>
  <c r="A144" i="12"/>
  <c r="T143" i="12"/>
  <c r="R143" i="12"/>
  <c r="N143" i="12"/>
  <c r="V143" i="12" s="1"/>
  <c r="J143" i="12"/>
  <c r="F143" i="12"/>
  <c r="D143" i="12"/>
  <c r="Z143" i="12" s="1"/>
  <c r="AD143" i="12" s="1"/>
  <c r="C143" i="12"/>
  <c r="A143" i="12"/>
  <c r="T142" i="12"/>
  <c r="R142" i="12"/>
  <c r="N142" i="12"/>
  <c r="V142" i="12" s="1"/>
  <c r="J142" i="12"/>
  <c r="F142" i="12"/>
  <c r="D142" i="12"/>
  <c r="Z142" i="12" s="1"/>
  <c r="C142" i="12"/>
  <c r="A142" i="12"/>
  <c r="T141" i="12"/>
  <c r="R141" i="12"/>
  <c r="N141" i="12"/>
  <c r="V141" i="12" s="1"/>
  <c r="J141" i="12"/>
  <c r="F141" i="12"/>
  <c r="D141" i="12"/>
  <c r="Z141" i="12" s="1"/>
  <c r="AA141" i="12" s="1"/>
  <c r="C141" i="12"/>
  <c r="A141" i="12"/>
  <c r="T140" i="12"/>
  <c r="R140" i="12"/>
  <c r="N140" i="12"/>
  <c r="V140" i="12" s="1"/>
  <c r="J140" i="12"/>
  <c r="F140" i="12"/>
  <c r="D140" i="12"/>
  <c r="Z140" i="12" s="1"/>
  <c r="AF140" i="12" s="1"/>
  <c r="C140" i="12"/>
  <c r="A140" i="12"/>
  <c r="T139" i="12"/>
  <c r="R139" i="12"/>
  <c r="N139" i="12"/>
  <c r="V139" i="12" s="1"/>
  <c r="J139" i="12"/>
  <c r="F139" i="12"/>
  <c r="D139" i="12"/>
  <c r="Z139" i="12" s="1"/>
  <c r="AA139" i="12" s="1"/>
  <c r="C139" i="12"/>
  <c r="A139" i="12"/>
  <c r="T138" i="12"/>
  <c r="R138" i="12"/>
  <c r="N138" i="12"/>
  <c r="V138" i="12" s="1"/>
  <c r="J138" i="12"/>
  <c r="F138" i="12"/>
  <c r="D138" i="12"/>
  <c r="Z138" i="12" s="1"/>
  <c r="AJ138" i="12" s="1"/>
  <c r="C138" i="12"/>
  <c r="A138" i="12"/>
  <c r="T137" i="12"/>
  <c r="R137" i="12"/>
  <c r="N137" i="12"/>
  <c r="V137" i="12" s="1"/>
  <c r="J137" i="12"/>
  <c r="F137" i="12"/>
  <c r="D137" i="12"/>
  <c r="C137" i="12"/>
  <c r="A137" i="12"/>
  <c r="T136" i="12"/>
  <c r="R136" i="12"/>
  <c r="N136" i="12"/>
  <c r="V136" i="12" s="1"/>
  <c r="J136" i="12"/>
  <c r="F136" i="12"/>
  <c r="AI136" i="12" s="1"/>
  <c r="D136" i="12"/>
  <c r="Z136" i="12" s="1"/>
  <c r="C136" i="12"/>
  <c r="A136" i="12"/>
  <c r="T135" i="12"/>
  <c r="R135" i="12"/>
  <c r="N135" i="12"/>
  <c r="V135" i="12" s="1"/>
  <c r="J135" i="12"/>
  <c r="F135" i="12"/>
  <c r="D135" i="12"/>
  <c r="Z135" i="12" s="1"/>
  <c r="C135" i="12"/>
  <c r="A135" i="12"/>
  <c r="T134" i="12"/>
  <c r="R134" i="12"/>
  <c r="N134" i="12"/>
  <c r="V134" i="12" s="1"/>
  <c r="J134" i="12"/>
  <c r="F134" i="12"/>
  <c r="D134" i="12"/>
  <c r="C134" i="12"/>
  <c r="A134" i="12"/>
  <c r="T133" i="12"/>
  <c r="R133" i="12"/>
  <c r="N133" i="12"/>
  <c r="V133" i="12" s="1"/>
  <c r="J133" i="12"/>
  <c r="F133" i="12"/>
  <c r="AI133" i="12" s="1"/>
  <c r="D133" i="12"/>
  <c r="C133" i="12"/>
  <c r="A133" i="12"/>
  <c r="T132" i="12"/>
  <c r="R132" i="12"/>
  <c r="N132" i="12"/>
  <c r="V132" i="12" s="1"/>
  <c r="J132" i="12"/>
  <c r="F132" i="12"/>
  <c r="D132" i="12"/>
  <c r="Z132" i="12" s="1"/>
  <c r="AB132" i="12" s="1"/>
  <c r="C132" i="12"/>
  <c r="A132" i="12"/>
  <c r="T131" i="12"/>
  <c r="R131" i="12"/>
  <c r="N131" i="12"/>
  <c r="V131" i="12" s="1"/>
  <c r="J131" i="12"/>
  <c r="F131" i="12"/>
  <c r="D131" i="12"/>
  <c r="Z131" i="12" s="1"/>
  <c r="C131" i="12"/>
  <c r="A131" i="12"/>
  <c r="T130" i="12"/>
  <c r="R130" i="12"/>
  <c r="N130" i="12"/>
  <c r="V130" i="12" s="1"/>
  <c r="J130" i="12"/>
  <c r="F130" i="12"/>
  <c r="D130" i="12"/>
  <c r="Z130" i="12" s="1"/>
  <c r="AA130" i="12" s="1"/>
  <c r="C130" i="12"/>
  <c r="A130" i="12"/>
  <c r="T129" i="12"/>
  <c r="R129" i="12"/>
  <c r="N129" i="12"/>
  <c r="V129" i="12" s="1"/>
  <c r="J129" i="12"/>
  <c r="F129" i="12"/>
  <c r="D129" i="12"/>
  <c r="C129" i="12"/>
  <c r="A129" i="12"/>
  <c r="T128" i="12"/>
  <c r="R128" i="12"/>
  <c r="N128" i="12"/>
  <c r="V128" i="12" s="1"/>
  <c r="J128" i="12"/>
  <c r="F128" i="12"/>
  <c r="D128" i="12"/>
  <c r="C128" i="12"/>
  <c r="A128" i="12"/>
  <c r="T127" i="12"/>
  <c r="R127" i="12"/>
  <c r="N127" i="12"/>
  <c r="V127" i="12" s="1"/>
  <c r="J127" i="12"/>
  <c r="F127" i="12"/>
  <c r="D127" i="12"/>
  <c r="C127" i="12"/>
  <c r="A127" i="12"/>
  <c r="T126" i="12"/>
  <c r="R126" i="12"/>
  <c r="N126" i="12"/>
  <c r="V126" i="12" s="1"/>
  <c r="J126" i="12"/>
  <c r="F126" i="12"/>
  <c r="D126" i="12"/>
  <c r="C126" i="12"/>
  <c r="A126" i="12"/>
  <c r="T125" i="12"/>
  <c r="R125" i="12"/>
  <c r="N125" i="12"/>
  <c r="V125" i="12" s="1"/>
  <c r="J125" i="12"/>
  <c r="F125" i="12"/>
  <c r="D125" i="12"/>
  <c r="C125" i="12"/>
  <c r="A125" i="12"/>
  <c r="T124" i="12"/>
  <c r="R124" i="12"/>
  <c r="N124" i="12"/>
  <c r="V124" i="12" s="1"/>
  <c r="J124" i="12"/>
  <c r="F124" i="12"/>
  <c r="D124" i="12"/>
  <c r="C124" i="12"/>
  <c r="A124" i="12"/>
  <c r="T123" i="12"/>
  <c r="R123" i="12"/>
  <c r="N123" i="12"/>
  <c r="V123" i="12" s="1"/>
  <c r="J123" i="12"/>
  <c r="F123" i="12"/>
  <c r="D123" i="12"/>
  <c r="C123" i="12"/>
  <c r="A123" i="12"/>
  <c r="T122" i="12"/>
  <c r="R122" i="12"/>
  <c r="N122" i="12"/>
  <c r="V122" i="12" s="1"/>
  <c r="J122" i="12"/>
  <c r="F122" i="12"/>
  <c r="D122" i="12"/>
  <c r="C122" i="12"/>
  <c r="A122" i="12"/>
  <c r="T121" i="12"/>
  <c r="R121" i="12"/>
  <c r="N121" i="12"/>
  <c r="V121" i="12" s="1"/>
  <c r="J121" i="12"/>
  <c r="F121" i="12"/>
  <c r="D121" i="12"/>
  <c r="Z121" i="12" s="1"/>
  <c r="C121" i="12"/>
  <c r="A121" i="12"/>
  <c r="T120" i="12"/>
  <c r="R120" i="12"/>
  <c r="N120" i="12"/>
  <c r="V120" i="12" s="1"/>
  <c r="J120" i="12"/>
  <c r="F120" i="12"/>
  <c r="D120" i="12"/>
  <c r="C120" i="12"/>
  <c r="A120" i="12"/>
  <c r="T119" i="12"/>
  <c r="R119" i="12"/>
  <c r="N119" i="12"/>
  <c r="V119" i="12" s="1"/>
  <c r="J119" i="12"/>
  <c r="F119" i="12"/>
  <c r="D119" i="12"/>
  <c r="C119" i="12"/>
  <c r="A119" i="12"/>
  <c r="T118" i="12"/>
  <c r="R118" i="12"/>
  <c r="N118" i="12"/>
  <c r="V118" i="12" s="1"/>
  <c r="J118" i="12"/>
  <c r="F118" i="12"/>
  <c r="AI118" i="12" s="1"/>
  <c r="D118" i="12"/>
  <c r="C118" i="12"/>
  <c r="A118" i="12"/>
  <c r="T117" i="12"/>
  <c r="R117" i="12"/>
  <c r="N117" i="12"/>
  <c r="V117" i="12" s="1"/>
  <c r="J117" i="12"/>
  <c r="F117" i="12"/>
  <c r="D117" i="12"/>
  <c r="Z117" i="12" s="1"/>
  <c r="AF117" i="12" s="1"/>
  <c r="C117" i="12"/>
  <c r="A117" i="12"/>
  <c r="T116" i="12"/>
  <c r="R116" i="12"/>
  <c r="N116" i="12"/>
  <c r="V116" i="12" s="1"/>
  <c r="J116" i="12"/>
  <c r="F116" i="12"/>
  <c r="D116" i="12"/>
  <c r="Z116" i="12" s="1"/>
  <c r="C116" i="12"/>
  <c r="A116" i="12"/>
  <c r="T115" i="12"/>
  <c r="R115" i="12"/>
  <c r="X115" i="12" s="1"/>
  <c r="N115" i="12"/>
  <c r="V115" i="12" s="1"/>
  <c r="J115" i="12"/>
  <c r="F115" i="12"/>
  <c r="AI115" i="12" s="1"/>
  <c r="D115" i="12"/>
  <c r="C115" i="12"/>
  <c r="A115" i="12"/>
  <c r="T114" i="12"/>
  <c r="R114" i="12"/>
  <c r="N114" i="12"/>
  <c r="V114" i="12" s="1"/>
  <c r="J114" i="12"/>
  <c r="F114" i="12"/>
  <c r="AI114" i="12" s="1"/>
  <c r="D114" i="12"/>
  <c r="C114" i="12"/>
  <c r="A114" i="12"/>
  <c r="T113" i="12"/>
  <c r="R113" i="12"/>
  <c r="N113" i="12"/>
  <c r="V113" i="12" s="1"/>
  <c r="J113" i="12"/>
  <c r="F113" i="12"/>
  <c r="D113" i="12"/>
  <c r="Z113" i="12" s="1"/>
  <c r="C113" i="12"/>
  <c r="A113" i="12"/>
  <c r="T112" i="12"/>
  <c r="R112" i="12"/>
  <c r="N112" i="12"/>
  <c r="V112" i="12" s="1"/>
  <c r="J112" i="12"/>
  <c r="F112" i="12"/>
  <c r="D112" i="12"/>
  <c r="Z112" i="12" s="1"/>
  <c r="AA112" i="12" s="1"/>
  <c r="C112" i="12"/>
  <c r="A112" i="12"/>
  <c r="T111" i="12"/>
  <c r="R111" i="12"/>
  <c r="N111" i="12"/>
  <c r="V111" i="12" s="1"/>
  <c r="J111" i="12"/>
  <c r="F111" i="12"/>
  <c r="AI111" i="12" s="1"/>
  <c r="D111" i="12"/>
  <c r="Z111" i="12" s="1"/>
  <c r="C111" i="12"/>
  <c r="A111" i="12"/>
  <c r="T110" i="12"/>
  <c r="R110" i="12"/>
  <c r="N110" i="12"/>
  <c r="V110" i="12" s="1"/>
  <c r="J110" i="12"/>
  <c r="F110" i="12"/>
  <c r="AI110" i="12" s="1"/>
  <c r="D110" i="12"/>
  <c r="C110" i="12"/>
  <c r="A110" i="12"/>
  <c r="T109" i="12"/>
  <c r="R109" i="12"/>
  <c r="N109" i="12"/>
  <c r="V109" i="12" s="1"/>
  <c r="J109" i="12"/>
  <c r="F109" i="12"/>
  <c r="AI109" i="12" s="1"/>
  <c r="D109" i="12"/>
  <c r="Z109" i="12" s="1"/>
  <c r="C109" i="12"/>
  <c r="A109" i="12"/>
  <c r="T108" i="12"/>
  <c r="R108" i="12"/>
  <c r="N108" i="12"/>
  <c r="V108" i="12" s="1"/>
  <c r="J108" i="12"/>
  <c r="F108" i="12"/>
  <c r="D108" i="12"/>
  <c r="Z108" i="12" s="1"/>
  <c r="AA108" i="12" s="1"/>
  <c r="C108" i="12"/>
  <c r="A108" i="12"/>
  <c r="T107" i="12"/>
  <c r="R107" i="12"/>
  <c r="N107" i="12"/>
  <c r="V107" i="12" s="1"/>
  <c r="J107" i="12"/>
  <c r="F107" i="12"/>
  <c r="D107" i="12"/>
  <c r="C107" i="12"/>
  <c r="A107" i="12"/>
  <c r="T106" i="12"/>
  <c r="R106" i="12"/>
  <c r="N106" i="12"/>
  <c r="V106" i="12" s="1"/>
  <c r="J106" i="12"/>
  <c r="F106" i="12"/>
  <c r="D106" i="12"/>
  <c r="Z106" i="12" s="1"/>
  <c r="C106" i="12"/>
  <c r="A106" i="12"/>
  <c r="T105" i="12"/>
  <c r="R105" i="12"/>
  <c r="N105" i="12"/>
  <c r="V105" i="12" s="1"/>
  <c r="J105" i="12"/>
  <c r="F105" i="12"/>
  <c r="D105" i="12"/>
  <c r="C105" i="12"/>
  <c r="A105" i="12"/>
  <c r="T104" i="12"/>
  <c r="R104" i="12"/>
  <c r="N104" i="12"/>
  <c r="V104" i="12" s="1"/>
  <c r="J104" i="12"/>
  <c r="F104" i="12"/>
  <c r="AI104" i="12" s="1"/>
  <c r="D104" i="12"/>
  <c r="Z104" i="12" s="1"/>
  <c r="AE104" i="12" s="1"/>
  <c r="C104" i="12"/>
  <c r="A104" i="12"/>
  <c r="T103" i="12"/>
  <c r="R103" i="12"/>
  <c r="N103" i="12"/>
  <c r="V103" i="12" s="1"/>
  <c r="J103" i="12"/>
  <c r="F103" i="12"/>
  <c r="AI103" i="12" s="1"/>
  <c r="D103" i="12"/>
  <c r="C103" i="12"/>
  <c r="A103" i="12"/>
  <c r="T102" i="12"/>
  <c r="R102" i="12"/>
  <c r="N102" i="12"/>
  <c r="V102" i="12" s="1"/>
  <c r="J102" i="12"/>
  <c r="F102" i="12"/>
  <c r="D102" i="12"/>
  <c r="Z102" i="12" s="1"/>
  <c r="C102" i="12"/>
  <c r="A102" i="12"/>
  <c r="T101" i="12"/>
  <c r="R101" i="12"/>
  <c r="N101" i="12"/>
  <c r="V101" i="12" s="1"/>
  <c r="J101" i="12"/>
  <c r="F101" i="12"/>
  <c r="AI101" i="12" s="1"/>
  <c r="D101" i="12"/>
  <c r="Z101" i="12" s="1"/>
  <c r="C101" i="12"/>
  <c r="A101" i="12"/>
  <c r="T100" i="12"/>
  <c r="R100" i="12"/>
  <c r="N100" i="12"/>
  <c r="V100" i="12" s="1"/>
  <c r="J100" i="12"/>
  <c r="F100" i="12"/>
  <c r="D100" i="12"/>
  <c r="Z100" i="12" s="1"/>
  <c r="AF100" i="12" s="1"/>
  <c r="C100" i="12"/>
  <c r="A100" i="12"/>
  <c r="T99" i="12"/>
  <c r="R99" i="12"/>
  <c r="N99" i="12"/>
  <c r="V99" i="12" s="1"/>
  <c r="J99" i="12"/>
  <c r="F99" i="12"/>
  <c r="D99" i="12"/>
  <c r="Z99" i="12" s="1"/>
  <c r="AB99" i="12" s="1"/>
  <c r="C99" i="12"/>
  <c r="A99" i="12"/>
  <c r="T98" i="12"/>
  <c r="R98" i="12"/>
  <c r="N98" i="12"/>
  <c r="V98" i="12" s="1"/>
  <c r="J98" i="12"/>
  <c r="F98" i="12"/>
  <c r="D98" i="12"/>
  <c r="C98" i="12"/>
  <c r="A98" i="12"/>
  <c r="T97" i="12"/>
  <c r="R97" i="12"/>
  <c r="N97" i="12"/>
  <c r="V97" i="12" s="1"/>
  <c r="J97" i="12"/>
  <c r="F97" i="12"/>
  <c r="D97" i="12"/>
  <c r="C97" i="12"/>
  <c r="A97" i="12"/>
  <c r="T96" i="12"/>
  <c r="R96" i="12"/>
  <c r="N96" i="12"/>
  <c r="V96" i="12" s="1"/>
  <c r="J96" i="12"/>
  <c r="F96" i="12"/>
  <c r="AI96" i="12" s="1"/>
  <c r="D96" i="12"/>
  <c r="C96" i="12"/>
  <c r="A96" i="12"/>
  <c r="T95" i="12"/>
  <c r="R95" i="12"/>
  <c r="N95" i="12"/>
  <c r="V95" i="12" s="1"/>
  <c r="J95" i="12"/>
  <c r="F95" i="12"/>
  <c r="AI95" i="12" s="1"/>
  <c r="D95" i="12"/>
  <c r="Z95" i="12" s="1"/>
  <c r="C95" i="12"/>
  <c r="A95" i="12"/>
  <c r="T94" i="12"/>
  <c r="R94" i="12"/>
  <c r="N94" i="12"/>
  <c r="V94" i="12" s="1"/>
  <c r="J94" i="12"/>
  <c r="F94" i="12"/>
  <c r="D94" i="12"/>
  <c r="Z94" i="12" s="1"/>
  <c r="C94" i="12"/>
  <c r="A94" i="12"/>
  <c r="T93" i="12"/>
  <c r="R93" i="12"/>
  <c r="N93" i="12"/>
  <c r="V93" i="12" s="1"/>
  <c r="J93" i="12"/>
  <c r="F93" i="12"/>
  <c r="D93" i="12"/>
  <c r="Z93" i="12" s="1"/>
  <c r="C93" i="12"/>
  <c r="A93" i="12"/>
  <c r="T92" i="12"/>
  <c r="R92" i="12"/>
  <c r="N92" i="12"/>
  <c r="V92" i="12" s="1"/>
  <c r="J92" i="12"/>
  <c r="F92" i="12"/>
  <c r="D92" i="12"/>
  <c r="C92" i="12"/>
  <c r="A92" i="12"/>
  <c r="T91" i="12"/>
  <c r="R91" i="12"/>
  <c r="N91" i="12"/>
  <c r="V91" i="12" s="1"/>
  <c r="J91" i="12"/>
  <c r="F91" i="12"/>
  <c r="D91" i="12"/>
  <c r="Z91" i="12" s="1"/>
  <c r="AE91" i="12" s="1"/>
  <c r="C91" i="12"/>
  <c r="A91" i="12"/>
  <c r="T90" i="12"/>
  <c r="R90" i="12"/>
  <c r="X90" i="12" s="1"/>
  <c r="N90" i="12"/>
  <c r="V90" i="12" s="1"/>
  <c r="J90" i="12"/>
  <c r="F90" i="12"/>
  <c r="D90" i="12"/>
  <c r="C90" i="12"/>
  <c r="A90" i="12"/>
  <c r="T89" i="12"/>
  <c r="R89" i="12"/>
  <c r="N89" i="12"/>
  <c r="V89" i="12" s="1"/>
  <c r="J89" i="12"/>
  <c r="F89" i="12"/>
  <c r="D89" i="12"/>
  <c r="Z89" i="12" s="1"/>
  <c r="AB89" i="12" s="1"/>
  <c r="C89" i="12"/>
  <c r="A89" i="12"/>
  <c r="T88" i="12"/>
  <c r="R88" i="12"/>
  <c r="N88" i="12"/>
  <c r="V88" i="12" s="1"/>
  <c r="J88" i="12"/>
  <c r="F88" i="12"/>
  <c r="D88" i="12"/>
  <c r="C88" i="12"/>
  <c r="A88" i="12"/>
  <c r="T87" i="12"/>
  <c r="R87" i="12"/>
  <c r="N87" i="12"/>
  <c r="V87" i="12" s="1"/>
  <c r="J87" i="12"/>
  <c r="F87" i="12"/>
  <c r="D87" i="12"/>
  <c r="Z87" i="12" s="1"/>
  <c r="AA87" i="12" s="1"/>
  <c r="C87" i="12"/>
  <c r="A87" i="12"/>
  <c r="T86" i="12"/>
  <c r="R86" i="12"/>
  <c r="N86" i="12"/>
  <c r="V86" i="12" s="1"/>
  <c r="J86" i="12"/>
  <c r="F86" i="12"/>
  <c r="AI86" i="12" s="1"/>
  <c r="D86" i="12"/>
  <c r="Z86" i="12" s="1"/>
  <c r="AB86" i="12" s="1"/>
  <c r="C86" i="12"/>
  <c r="A86" i="12"/>
  <c r="T85" i="12"/>
  <c r="R85" i="12"/>
  <c r="N85" i="12"/>
  <c r="V85" i="12" s="1"/>
  <c r="J85" i="12"/>
  <c r="F85" i="12"/>
  <c r="D85" i="12"/>
  <c r="Z85" i="12" s="1"/>
  <c r="AE85" i="12" s="1"/>
  <c r="C85" i="12"/>
  <c r="A85" i="12"/>
  <c r="T84" i="12"/>
  <c r="R84" i="12"/>
  <c r="N84" i="12"/>
  <c r="V84" i="12" s="1"/>
  <c r="J84" i="12"/>
  <c r="F84" i="12"/>
  <c r="D84" i="12"/>
  <c r="Z84" i="12" s="1"/>
  <c r="AA84" i="12" s="1"/>
  <c r="C84" i="12"/>
  <c r="A84" i="12"/>
  <c r="T83" i="12"/>
  <c r="R83" i="12"/>
  <c r="N83" i="12"/>
  <c r="V83" i="12" s="1"/>
  <c r="J83" i="12"/>
  <c r="F83" i="12"/>
  <c r="D83" i="12"/>
  <c r="Z83" i="12" s="1"/>
  <c r="C83" i="12"/>
  <c r="A83" i="12"/>
  <c r="T82" i="12"/>
  <c r="R82" i="12"/>
  <c r="N82" i="12"/>
  <c r="V82" i="12" s="1"/>
  <c r="J82" i="12"/>
  <c r="F82" i="12"/>
  <c r="D82" i="12"/>
  <c r="C82" i="12"/>
  <c r="A82" i="12"/>
  <c r="T81" i="12"/>
  <c r="R81" i="12"/>
  <c r="N81" i="12"/>
  <c r="V81" i="12" s="1"/>
  <c r="J81" i="12"/>
  <c r="F81" i="12"/>
  <c r="D81" i="12"/>
  <c r="C81" i="12"/>
  <c r="A81" i="12"/>
  <c r="T80" i="12"/>
  <c r="R80" i="12"/>
  <c r="N80" i="12"/>
  <c r="V80" i="12" s="1"/>
  <c r="J80" i="12"/>
  <c r="F80" i="12"/>
  <c r="AI80" i="12" s="1"/>
  <c r="D80" i="12"/>
  <c r="C80" i="12"/>
  <c r="A80" i="12"/>
  <c r="T79" i="12"/>
  <c r="R79" i="12"/>
  <c r="N79" i="12"/>
  <c r="V79" i="12" s="1"/>
  <c r="J79" i="12"/>
  <c r="F79" i="12"/>
  <c r="D79" i="12"/>
  <c r="C79" i="12"/>
  <c r="A79" i="12"/>
  <c r="T78" i="12"/>
  <c r="R78" i="12"/>
  <c r="N78" i="12"/>
  <c r="V78" i="12" s="1"/>
  <c r="J78" i="12"/>
  <c r="F78" i="12"/>
  <c r="D78" i="12"/>
  <c r="Z78" i="12" s="1"/>
  <c r="AB78" i="12" s="1"/>
  <c r="C78" i="12"/>
  <c r="A78" i="12"/>
  <c r="T77" i="12"/>
  <c r="R77" i="12"/>
  <c r="N77" i="12"/>
  <c r="V77" i="12" s="1"/>
  <c r="J77" i="12"/>
  <c r="F77" i="12"/>
  <c r="D77" i="12"/>
  <c r="C77" i="12"/>
  <c r="A77" i="12"/>
  <c r="T76" i="12"/>
  <c r="R76" i="12"/>
  <c r="N76" i="12"/>
  <c r="V76" i="12" s="1"/>
  <c r="J76" i="12"/>
  <c r="F76" i="12"/>
  <c r="D76" i="12"/>
  <c r="Z76" i="12" s="1"/>
  <c r="C76" i="12"/>
  <c r="A76" i="12"/>
  <c r="T75" i="12"/>
  <c r="R75" i="12"/>
  <c r="N75" i="12"/>
  <c r="V75" i="12" s="1"/>
  <c r="J75" i="12"/>
  <c r="F75" i="12"/>
  <c r="AI75" i="12" s="1"/>
  <c r="D75" i="12"/>
  <c r="C75" i="12"/>
  <c r="A75" i="12"/>
  <c r="T74" i="12"/>
  <c r="R74" i="12"/>
  <c r="N74" i="12"/>
  <c r="V74" i="12" s="1"/>
  <c r="J74" i="12"/>
  <c r="F74" i="12"/>
  <c r="L74" i="12"/>
  <c r="D74" i="12"/>
  <c r="C74" i="12"/>
  <c r="A74" i="12"/>
  <c r="T73" i="12"/>
  <c r="R73" i="12"/>
  <c r="N73" i="12"/>
  <c r="V73" i="12" s="1"/>
  <c r="J73" i="12"/>
  <c r="F73" i="12"/>
  <c r="D73" i="12"/>
  <c r="Z73" i="12" s="1"/>
  <c r="C73" i="12"/>
  <c r="A73" i="12"/>
  <c r="T72" i="12"/>
  <c r="R72" i="12"/>
  <c r="N72" i="12"/>
  <c r="V72" i="12" s="1"/>
  <c r="J72" i="12"/>
  <c r="F72" i="12"/>
  <c r="D72" i="12"/>
  <c r="Z72" i="12" s="1"/>
  <c r="C72" i="12"/>
  <c r="A72" i="12"/>
  <c r="T71" i="12"/>
  <c r="R71" i="12"/>
  <c r="N71" i="12"/>
  <c r="V71" i="12"/>
  <c r="J71" i="12"/>
  <c r="F71" i="12"/>
  <c r="D71" i="12"/>
  <c r="C71" i="12"/>
  <c r="A71" i="12"/>
  <c r="T70" i="12"/>
  <c r="R70" i="12"/>
  <c r="N70" i="12"/>
  <c r="V70" i="12" s="1"/>
  <c r="J70" i="12"/>
  <c r="F70" i="12"/>
  <c r="D70" i="12"/>
  <c r="C70" i="12"/>
  <c r="A70" i="12"/>
  <c r="T69" i="12"/>
  <c r="R69" i="12"/>
  <c r="N69" i="12"/>
  <c r="V69" i="12" s="1"/>
  <c r="J69" i="12"/>
  <c r="F69" i="12"/>
  <c r="D69" i="12"/>
  <c r="Z69" i="12" s="1"/>
  <c r="C69" i="12"/>
  <c r="A69" i="12"/>
  <c r="T68" i="12"/>
  <c r="R68" i="12"/>
  <c r="N68" i="12"/>
  <c r="V68" i="12" s="1"/>
  <c r="J68" i="12"/>
  <c r="F68" i="12"/>
  <c r="D68" i="12"/>
  <c r="Z68" i="12" s="1"/>
  <c r="C68" i="12"/>
  <c r="A68" i="12"/>
  <c r="T67" i="12"/>
  <c r="R67" i="12"/>
  <c r="N67" i="12"/>
  <c r="V67" i="12" s="1"/>
  <c r="J67" i="12"/>
  <c r="F67" i="12"/>
  <c r="L67" i="12"/>
  <c r="D67" i="12"/>
  <c r="Z67" i="12" s="1"/>
  <c r="AB67" i="12" s="1"/>
  <c r="C67" i="12"/>
  <c r="A67" i="12"/>
  <c r="T66" i="12"/>
  <c r="R66" i="12"/>
  <c r="N66" i="12"/>
  <c r="V66" i="12" s="1"/>
  <c r="J66" i="12"/>
  <c r="F66" i="12"/>
  <c r="D66" i="12"/>
  <c r="Z66" i="12" s="1"/>
  <c r="AB66" i="12" s="1"/>
  <c r="C66" i="12"/>
  <c r="A66" i="12"/>
  <c r="T65" i="12"/>
  <c r="R65" i="12"/>
  <c r="N65" i="12"/>
  <c r="V65" i="12" s="1"/>
  <c r="J65" i="12"/>
  <c r="F65" i="12"/>
  <c r="D65" i="12"/>
  <c r="Z65" i="12" s="1"/>
  <c r="AF65" i="12" s="1"/>
  <c r="C65" i="12"/>
  <c r="A65" i="12"/>
  <c r="T64" i="12"/>
  <c r="R64" i="12"/>
  <c r="N64" i="12"/>
  <c r="V64" i="12" s="1"/>
  <c r="J64" i="12"/>
  <c r="F64" i="12"/>
  <c r="D64" i="12"/>
  <c r="Z64" i="12" s="1"/>
  <c r="AA64" i="12" s="1"/>
  <c r="AD64" i="12" s="1"/>
  <c r="C64" i="12"/>
  <c r="A64" i="12"/>
  <c r="T63" i="12"/>
  <c r="R63" i="12"/>
  <c r="N63" i="12"/>
  <c r="V63" i="12" s="1"/>
  <c r="J63" i="12"/>
  <c r="F63" i="12"/>
  <c r="D63" i="12"/>
  <c r="Z63" i="12" s="1"/>
  <c r="AB63" i="12" s="1"/>
  <c r="C63" i="12"/>
  <c r="A63" i="12"/>
  <c r="T62" i="12"/>
  <c r="R62" i="12"/>
  <c r="N62" i="12"/>
  <c r="V62" i="12" s="1"/>
  <c r="J62" i="12"/>
  <c r="F62" i="12"/>
  <c r="D62" i="12"/>
  <c r="C62" i="12"/>
  <c r="A62" i="12"/>
  <c r="T61" i="12"/>
  <c r="R61" i="12"/>
  <c r="N61" i="12"/>
  <c r="V61" i="12" s="1"/>
  <c r="J61" i="12"/>
  <c r="F61" i="12"/>
  <c r="AI61" i="12" s="1"/>
  <c r="D61" i="12"/>
  <c r="Z61" i="12" s="1"/>
  <c r="C61" i="12"/>
  <c r="A61" i="12"/>
  <c r="T60" i="12"/>
  <c r="R60" i="12"/>
  <c r="N60" i="12"/>
  <c r="V60" i="12" s="1"/>
  <c r="J60" i="12"/>
  <c r="F60" i="12"/>
  <c r="AI60" i="12" s="1"/>
  <c r="D60" i="12"/>
  <c r="C60" i="12"/>
  <c r="A60" i="12"/>
  <c r="T59" i="12"/>
  <c r="R59" i="12"/>
  <c r="N59" i="12"/>
  <c r="V59" i="12" s="1"/>
  <c r="J59" i="12"/>
  <c r="F59" i="12"/>
  <c r="D59" i="12"/>
  <c r="Z59" i="12" s="1"/>
  <c r="AA59" i="12" s="1"/>
  <c r="AD59" i="12" s="1"/>
  <c r="C59" i="12"/>
  <c r="A59" i="12"/>
  <c r="T58" i="12"/>
  <c r="R58" i="12"/>
  <c r="N58" i="12"/>
  <c r="V58" i="12" s="1"/>
  <c r="J58" i="12"/>
  <c r="F58" i="12"/>
  <c r="D58" i="12"/>
  <c r="C58" i="12"/>
  <c r="A58" i="12"/>
  <c r="T57" i="12"/>
  <c r="R57" i="12"/>
  <c r="N57" i="12"/>
  <c r="V57" i="12" s="1"/>
  <c r="J57" i="12"/>
  <c r="F57" i="12"/>
  <c r="D57" i="12"/>
  <c r="Z57" i="12" s="1"/>
  <c r="AB57" i="12" s="1"/>
  <c r="C57" i="12"/>
  <c r="A57" i="12"/>
  <c r="T56" i="12"/>
  <c r="R56" i="12"/>
  <c r="N56" i="12"/>
  <c r="V56" i="12" s="1"/>
  <c r="J56" i="12"/>
  <c r="F56" i="12"/>
  <c r="D56" i="12"/>
  <c r="Z56" i="12" s="1"/>
  <c r="AB56" i="12" s="1"/>
  <c r="C56" i="12"/>
  <c r="A56" i="12"/>
  <c r="T55" i="12"/>
  <c r="R55" i="12"/>
  <c r="N55" i="12"/>
  <c r="V55" i="12" s="1"/>
  <c r="J55" i="12"/>
  <c r="F55" i="12"/>
  <c r="L55" i="12"/>
  <c r="D55" i="12"/>
  <c r="Z55" i="12" s="1"/>
  <c r="C55" i="12"/>
  <c r="A55" i="12"/>
  <c r="T54" i="12"/>
  <c r="R54" i="12"/>
  <c r="N54" i="12"/>
  <c r="V54" i="12" s="1"/>
  <c r="J54" i="12"/>
  <c r="F54" i="12"/>
  <c r="L54" i="12"/>
  <c r="D54" i="12"/>
  <c r="Z54" i="12" s="1"/>
  <c r="AF54" i="12" s="1"/>
  <c r="C54" i="12"/>
  <c r="A54" i="12"/>
  <c r="T53" i="12"/>
  <c r="R53" i="12"/>
  <c r="N53" i="12"/>
  <c r="V53" i="12" s="1"/>
  <c r="J53" i="12"/>
  <c r="F53" i="12"/>
  <c r="D53" i="12"/>
  <c r="Z53" i="12" s="1"/>
  <c r="C53" i="12"/>
  <c r="A53" i="12"/>
  <c r="T52" i="12"/>
  <c r="R52" i="12"/>
  <c r="N52" i="12"/>
  <c r="V52" i="12" s="1"/>
  <c r="J52" i="12"/>
  <c r="F52" i="12"/>
  <c r="D52" i="12"/>
  <c r="Z52" i="12" s="1"/>
  <c r="C52" i="12"/>
  <c r="A52" i="12"/>
  <c r="T51" i="12"/>
  <c r="R51" i="12"/>
  <c r="N51" i="12"/>
  <c r="V51" i="12" s="1"/>
  <c r="J51" i="12"/>
  <c r="AI51" i="12" s="1"/>
  <c r="F51" i="12"/>
  <c r="D51" i="12"/>
  <c r="Z51" i="12" s="1"/>
  <c r="C51" i="12"/>
  <c r="A51" i="12"/>
  <c r="T50" i="12"/>
  <c r="R50" i="12"/>
  <c r="N50" i="12"/>
  <c r="V50" i="12" s="1"/>
  <c r="J50" i="12"/>
  <c r="F50" i="12"/>
  <c r="L50" i="12"/>
  <c r="D50" i="12"/>
  <c r="Z50" i="12" s="1"/>
  <c r="AF50" i="12" s="1"/>
  <c r="C50" i="12"/>
  <c r="A50" i="12"/>
  <c r="T49" i="12"/>
  <c r="R49" i="12"/>
  <c r="N49" i="12"/>
  <c r="V49" i="12" s="1"/>
  <c r="J49" i="12"/>
  <c r="F49" i="12"/>
  <c r="D49" i="12"/>
  <c r="C49" i="12"/>
  <c r="A49" i="12"/>
  <c r="T48" i="12"/>
  <c r="R48" i="12"/>
  <c r="N48" i="12"/>
  <c r="V48" i="12" s="1"/>
  <c r="J48" i="12"/>
  <c r="F48" i="12"/>
  <c r="D48" i="12"/>
  <c r="C48" i="12"/>
  <c r="A48" i="12"/>
  <c r="T47" i="12"/>
  <c r="R47" i="12"/>
  <c r="N47" i="12"/>
  <c r="V47" i="12" s="1"/>
  <c r="J47" i="12"/>
  <c r="F47" i="12"/>
  <c r="D47" i="12"/>
  <c r="Z47" i="12" s="1"/>
  <c r="AA47" i="12" s="1"/>
  <c r="C47" i="12"/>
  <c r="A47" i="12"/>
  <c r="T46" i="12"/>
  <c r="R46" i="12"/>
  <c r="N46" i="12"/>
  <c r="V46" i="12" s="1"/>
  <c r="J46" i="12"/>
  <c r="F46" i="12"/>
  <c r="D46" i="12"/>
  <c r="Z46" i="12" s="1"/>
  <c r="C46" i="12"/>
  <c r="A46" i="12"/>
  <c r="T45" i="12"/>
  <c r="R45" i="12"/>
  <c r="N45" i="12"/>
  <c r="V45" i="12" s="1"/>
  <c r="X45" i="12" s="1"/>
  <c r="AE45" i="12" s="1"/>
  <c r="AJ45" i="12" s="1"/>
  <c r="J45" i="12"/>
  <c r="F45" i="12"/>
  <c r="D45" i="12"/>
  <c r="Z45" i="12" s="1"/>
  <c r="C45" i="12"/>
  <c r="A45" i="12"/>
  <c r="T44" i="12"/>
  <c r="R44" i="12"/>
  <c r="N44" i="12"/>
  <c r="V44" i="12" s="1"/>
  <c r="J44" i="12"/>
  <c r="F44" i="12"/>
  <c r="D44" i="12"/>
  <c r="Z44" i="12" s="1"/>
  <c r="C44" i="12"/>
  <c r="A44" i="12"/>
  <c r="T43" i="12"/>
  <c r="R43" i="12"/>
  <c r="N43" i="12"/>
  <c r="V43" i="12" s="1"/>
  <c r="J43" i="12"/>
  <c r="F43" i="12"/>
  <c r="L43" i="12"/>
  <c r="D43" i="12"/>
  <c r="Z43" i="12" s="1"/>
  <c r="AA43" i="12" s="1"/>
  <c r="AD43" i="12" s="1"/>
  <c r="C43" i="12"/>
  <c r="A43" i="12"/>
  <c r="T42" i="12"/>
  <c r="R42" i="12"/>
  <c r="N42" i="12"/>
  <c r="V42" i="12" s="1"/>
  <c r="J42" i="12"/>
  <c r="F42" i="12"/>
  <c r="L42" i="12"/>
  <c r="D42" i="12"/>
  <c r="Z42" i="12" s="1"/>
  <c r="C42" i="12"/>
  <c r="A42" i="12"/>
  <c r="T41" i="12"/>
  <c r="R41" i="12"/>
  <c r="N41" i="12"/>
  <c r="V41" i="12" s="1"/>
  <c r="J41" i="12"/>
  <c r="F41" i="12"/>
  <c r="D41" i="12"/>
  <c r="C41" i="12"/>
  <c r="A41" i="12"/>
  <c r="T40" i="12"/>
  <c r="R40" i="12"/>
  <c r="N40" i="12"/>
  <c r="V40" i="12" s="1"/>
  <c r="J40" i="12"/>
  <c r="F40" i="12"/>
  <c r="D40" i="12"/>
  <c r="C40" i="12"/>
  <c r="A40" i="12"/>
  <c r="T39" i="12"/>
  <c r="R39" i="12"/>
  <c r="N39" i="12"/>
  <c r="V39" i="12" s="1"/>
  <c r="J39" i="12"/>
  <c r="F39" i="12"/>
  <c r="D39" i="12"/>
  <c r="Z39" i="12" s="1"/>
  <c r="C39" i="12"/>
  <c r="A39" i="12"/>
  <c r="T38" i="12"/>
  <c r="R38" i="12"/>
  <c r="N38" i="12"/>
  <c r="V38" i="12" s="1"/>
  <c r="J38" i="12"/>
  <c r="F38" i="12"/>
  <c r="D38" i="12"/>
  <c r="Z38" i="12" s="1"/>
  <c r="C38" i="12"/>
  <c r="A38" i="12"/>
  <c r="T37" i="12"/>
  <c r="R37" i="12"/>
  <c r="N37" i="12"/>
  <c r="V37" i="12" s="1"/>
  <c r="J37" i="12"/>
  <c r="F37" i="12"/>
  <c r="D37" i="12"/>
  <c r="C37" i="12"/>
  <c r="A37" i="12"/>
  <c r="T36" i="12"/>
  <c r="R36" i="12"/>
  <c r="N36" i="12"/>
  <c r="V36" i="12" s="1"/>
  <c r="J36" i="12"/>
  <c r="F36" i="12"/>
  <c r="D36" i="12"/>
  <c r="C36" i="12"/>
  <c r="A36" i="12"/>
  <c r="T35" i="12"/>
  <c r="R35" i="12"/>
  <c r="N35" i="12"/>
  <c r="V35" i="12" s="1"/>
  <c r="J35" i="12"/>
  <c r="F35" i="12"/>
  <c r="D35" i="12"/>
  <c r="Z35" i="12" s="1"/>
  <c r="C35" i="12"/>
  <c r="A35" i="12"/>
  <c r="T34" i="12"/>
  <c r="R34" i="12"/>
  <c r="N34" i="12"/>
  <c r="V34" i="12" s="1"/>
  <c r="J34" i="12"/>
  <c r="F34" i="12"/>
  <c r="L34" i="12"/>
  <c r="D34" i="12"/>
  <c r="Z34" i="12" s="1"/>
  <c r="AF34" i="12" s="1"/>
  <c r="C34" i="12"/>
  <c r="A34" i="12"/>
  <c r="T33" i="12"/>
  <c r="R33" i="12"/>
  <c r="N33" i="12"/>
  <c r="V33" i="12" s="1"/>
  <c r="J33" i="12"/>
  <c r="F33" i="12"/>
  <c r="D33" i="12"/>
  <c r="Z33" i="12" s="1"/>
  <c r="C33" i="12"/>
  <c r="A33" i="12"/>
  <c r="T32" i="12"/>
  <c r="R32" i="12"/>
  <c r="N32" i="12"/>
  <c r="V32" i="12" s="1"/>
  <c r="J32" i="12"/>
  <c r="F32" i="12"/>
  <c r="D32" i="12"/>
  <c r="Z32" i="12" s="1"/>
  <c r="C32" i="12"/>
  <c r="A32" i="12"/>
  <c r="T31" i="12"/>
  <c r="R31" i="12"/>
  <c r="N31" i="12"/>
  <c r="V31" i="12" s="1"/>
  <c r="J31" i="12"/>
  <c r="F31" i="12"/>
  <c r="L31" i="12"/>
  <c r="D31" i="12"/>
  <c r="Z31" i="12" s="1"/>
  <c r="C31" i="12"/>
  <c r="A31" i="12"/>
  <c r="T30" i="12"/>
  <c r="R30" i="12"/>
  <c r="N30" i="12"/>
  <c r="V30" i="12" s="1"/>
  <c r="J30" i="12"/>
  <c r="F30" i="12"/>
  <c r="D30" i="12"/>
  <c r="Z30" i="12" s="1"/>
  <c r="C30" i="12"/>
  <c r="A30" i="12"/>
  <c r="T29" i="12"/>
  <c r="R29" i="12"/>
  <c r="N29" i="12"/>
  <c r="V29" i="12" s="1"/>
  <c r="J29" i="12"/>
  <c r="F29" i="12"/>
  <c r="D29" i="12"/>
  <c r="Z29" i="12" s="1"/>
  <c r="C29" i="12"/>
  <c r="A29" i="12"/>
  <c r="T28" i="12"/>
  <c r="R28" i="12"/>
  <c r="N28" i="12"/>
  <c r="V28" i="12" s="1"/>
  <c r="J28" i="12"/>
  <c r="F28" i="12"/>
  <c r="D28" i="12"/>
  <c r="C28" i="12"/>
  <c r="A28" i="12"/>
  <c r="T27" i="12"/>
  <c r="R27" i="12"/>
  <c r="N27" i="12"/>
  <c r="V27" i="12" s="1"/>
  <c r="J27" i="12"/>
  <c r="F27" i="12"/>
  <c r="D27" i="12"/>
  <c r="Z27" i="12" s="1"/>
  <c r="AF27" i="12" s="1"/>
  <c r="C27" i="12"/>
  <c r="A27" i="12"/>
  <c r="T26" i="12"/>
  <c r="R26" i="12"/>
  <c r="N26" i="12"/>
  <c r="V26" i="12" s="1"/>
  <c r="J26" i="12"/>
  <c r="F26" i="12"/>
  <c r="D26" i="12"/>
  <c r="Z26" i="12" s="1"/>
  <c r="C26" i="12"/>
  <c r="A26" i="12"/>
  <c r="T25" i="12"/>
  <c r="R25" i="12"/>
  <c r="N25" i="12"/>
  <c r="V25" i="12" s="1"/>
  <c r="J25" i="12"/>
  <c r="F25" i="12"/>
  <c r="D25" i="12"/>
  <c r="Z25" i="12" s="1"/>
  <c r="C25" i="12"/>
  <c r="A25" i="12"/>
  <c r="T24" i="12"/>
  <c r="R24" i="12"/>
  <c r="N24" i="12"/>
  <c r="V24" i="12" s="1"/>
  <c r="J24" i="12"/>
  <c r="F24" i="12"/>
  <c r="D24" i="12"/>
  <c r="Z24" i="12" s="1"/>
  <c r="C24" i="12"/>
  <c r="A24" i="12"/>
  <c r="T23" i="12"/>
  <c r="R23" i="12"/>
  <c r="N23" i="12"/>
  <c r="V23" i="12" s="1"/>
  <c r="J23" i="12"/>
  <c r="F23" i="12"/>
  <c r="L23" i="12"/>
  <c r="D23" i="12"/>
  <c r="Z23" i="12" s="1"/>
  <c r="AA23" i="12" s="1"/>
  <c r="C23" i="12"/>
  <c r="A23" i="12"/>
  <c r="T22" i="12"/>
  <c r="R22" i="12"/>
  <c r="N22" i="12"/>
  <c r="V22" i="12" s="1"/>
  <c r="J22" i="12"/>
  <c r="F22" i="12"/>
  <c r="D22" i="12"/>
  <c r="Z22" i="12" s="1"/>
  <c r="AA22" i="12" s="1"/>
  <c r="C22" i="12"/>
  <c r="A22" i="12"/>
  <c r="T21" i="12"/>
  <c r="R21" i="12"/>
  <c r="N21" i="12"/>
  <c r="V21" i="12" s="1"/>
  <c r="J21" i="12"/>
  <c r="F21" i="12"/>
  <c r="D21" i="12"/>
  <c r="C21" i="12"/>
  <c r="A21" i="12"/>
  <c r="T20" i="12"/>
  <c r="R20" i="12"/>
  <c r="N20" i="12"/>
  <c r="V20" i="12" s="1"/>
  <c r="J20" i="12"/>
  <c r="F20" i="12"/>
  <c r="D20" i="12"/>
  <c r="Z20" i="12" s="1"/>
  <c r="AB20" i="12" s="1"/>
  <c r="C20" i="12"/>
  <c r="A20" i="12"/>
  <c r="T19" i="12"/>
  <c r="R19" i="12"/>
  <c r="N19" i="12"/>
  <c r="V19" i="12" s="1"/>
  <c r="J19" i="12"/>
  <c r="F19" i="12"/>
  <c r="D19" i="12"/>
  <c r="Z19" i="12" s="1"/>
  <c r="AB19" i="12" s="1"/>
  <c r="C19" i="12"/>
  <c r="A19" i="12"/>
  <c r="T18" i="12"/>
  <c r="R18" i="12"/>
  <c r="N18" i="12"/>
  <c r="V18" i="12" s="1"/>
  <c r="J18" i="12"/>
  <c r="F18" i="12"/>
  <c r="D18" i="12"/>
  <c r="Z18" i="12" s="1"/>
  <c r="AF18" i="12" s="1"/>
  <c r="C18" i="12"/>
  <c r="A18" i="12"/>
  <c r="T17" i="12"/>
  <c r="R17" i="12"/>
  <c r="N17" i="12"/>
  <c r="V17" i="12" s="1"/>
  <c r="J17" i="12"/>
  <c r="F17" i="12"/>
  <c r="D17" i="12"/>
  <c r="C17" i="12"/>
  <c r="A17" i="12"/>
  <c r="T16" i="12"/>
  <c r="R16" i="12"/>
  <c r="N16" i="12"/>
  <c r="V16" i="12" s="1"/>
  <c r="J16" i="12"/>
  <c r="F16" i="12"/>
  <c r="D16" i="12"/>
  <c r="Z16" i="12" s="1"/>
  <c r="AD16" i="12" s="1"/>
  <c r="C16" i="12"/>
  <c r="A16" i="12"/>
  <c r="T15" i="12"/>
  <c r="R15" i="12"/>
  <c r="N15" i="12"/>
  <c r="V15" i="12" s="1"/>
  <c r="J15" i="12"/>
  <c r="F15" i="12"/>
  <c r="D15" i="12"/>
  <c r="Z15" i="12" s="1"/>
  <c r="C15" i="12"/>
  <c r="A15" i="12"/>
  <c r="T14" i="12"/>
  <c r="R14" i="12"/>
  <c r="N14" i="12"/>
  <c r="V14" i="12" s="1"/>
  <c r="J14" i="12"/>
  <c r="F14" i="12"/>
  <c r="L14" i="12"/>
  <c r="D14" i="12"/>
  <c r="C14" i="12"/>
  <c r="A14" i="12"/>
  <c r="T13" i="12"/>
  <c r="R13" i="12"/>
  <c r="N13" i="12"/>
  <c r="V13" i="12" s="1"/>
  <c r="J13" i="12"/>
  <c r="F13" i="12"/>
  <c r="D13" i="12"/>
  <c r="Z13" i="12" s="1"/>
  <c r="C13" i="12"/>
  <c r="A13" i="12"/>
  <c r="T12" i="12"/>
  <c r="R12" i="12"/>
  <c r="N12" i="12"/>
  <c r="V12" i="12" s="1"/>
  <c r="J12" i="12"/>
  <c r="F12" i="12"/>
  <c r="D12" i="12"/>
  <c r="Z12" i="12" s="1"/>
  <c r="C12" i="12"/>
  <c r="A12" i="12"/>
  <c r="T11" i="12"/>
  <c r="R11" i="12"/>
  <c r="N11" i="12"/>
  <c r="V11" i="12" s="1"/>
  <c r="J11" i="12"/>
  <c r="F11" i="12"/>
  <c r="L11" i="12"/>
  <c r="D11" i="12"/>
  <c r="Z11" i="12" s="1"/>
  <c r="C11" i="12"/>
  <c r="A11" i="12"/>
  <c r="T10" i="12"/>
  <c r="R10" i="12"/>
  <c r="N10" i="12"/>
  <c r="V10" i="12" s="1"/>
  <c r="J10" i="12"/>
  <c r="F10" i="12"/>
  <c r="D10" i="12"/>
  <c r="Z10" i="12" s="1"/>
  <c r="C10" i="12"/>
  <c r="A10" i="12"/>
  <c r="T9" i="12"/>
  <c r="R9" i="12"/>
  <c r="N9" i="12"/>
  <c r="V9" i="12" s="1"/>
  <c r="J9" i="12"/>
  <c r="F9" i="12"/>
  <c r="D9" i="12"/>
  <c r="Z9" i="12" s="1"/>
  <c r="C9" i="12"/>
  <c r="A9" i="12"/>
  <c r="T8" i="12"/>
  <c r="R8" i="12"/>
  <c r="N8" i="12"/>
  <c r="V8" i="12" s="1"/>
  <c r="J8" i="12"/>
  <c r="F8" i="12"/>
  <c r="D8" i="12"/>
  <c r="C8" i="12"/>
  <c r="A8" i="12"/>
  <c r="O65" i="11"/>
  <c r="O64" i="11"/>
  <c r="O63" i="11"/>
  <c r="O62" i="11"/>
  <c r="O61" i="11"/>
  <c r="O60" i="11"/>
  <c r="O59" i="11"/>
  <c r="O58" i="11"/>
  <c r="O57" i="11"/>
  <c r="O56" i="11"/>
  <c r="L77" i="2"/>
  <c r="L82" i="2"/>
  <c r="L86" i="2"/>
  <c r="L89" i="2"/>
  <c r="L93" i="2"/>
  <c r="L94" i="2"/>
  <c r="L97" i="2"/>
  <c r="L101" i="2"/>
  <c r="L102" i="2"/>
  <c r="L105" i="2"/>
  <c r="L106" i="2"/>
  <c r="L109" i="2"/>
  <c r="L110" i="2"/>
  <c r="L114" i="2"/>
  <c r="L118" i="2"/>
  <c r="L121" i="2"/>
  <c r="L125" i="2"/>
  <c r="L126" i="2"/>
  <c r="L129" i="2"/>
  <c r="L130" i="2"/>
  <c r="L133" i="2"/>
  <c r="L134" i="2"/>
  <c r="L138" i="2"/>
  <c r="L141" i="2"/>
  <c r="L142" i="2"/>
  <c r="L146" i="2"/>
  <c r="L149" i="2"/>
  <c r="L150" i="2"/>
  <c r="L154" i="2"/>
  <c r="L155" i="2"/>
  <c r="L157" i="2"/>
  <c r="L158" i="2"/>
  <c r="L165" i="2"/>
  <c r="L166" i="2"/>
  <c r="L169" i="2"/>
  <c r="L170" i="2"/>
  <c r="L174" i="2"/>
  <c r="L177" i="2"/>
  <c r="L181" i="2"/>
  <c r="L182" i="2"/>
  <c r="L185" i="2"/>
  <c r="L186" i="2"/>
  <c r="L189" i="2"/>
  <c r="L190" i="2"/>
  <c r="L193" i="2"/>
  <c r="L197" i="2"/>
  <c r="L202" i="2"/>
  <c r="L205" i="2"/>
  <c r="L206" i="2"/>
  <c r="L209" i="2"/>
  <c r="L213" i="2"/>
  <c r="L214" i="2"/>
  <c r="L217" i="2"/>
  <c r="L221" i="2"/>
  <c r="L222" i="2"/>
  <c r="L225" i="2"/>
  <c r="L230" i="2"/>
  <c r="L233" i="2"/>
  <c r="L234" i="2"/>
  <c r="L238" i="2"/>
  <c r="L241" i="2"/>
  <c r="L245" i="2"/>
  <c r="L246" i="2"/>
  <c r="L249" i="2"/>
  <c r="L250" i="2"/>
  <c r="L253" i="2"/>
  <c r="L254" i="2"/>
  <c r="L257" i="2"/>
  <c r="L258" i="2"/>
  <c r="L261" i="2"/>
  <c r="L262" i="2"/>
  <c r="L265" i="2"/>
  <c r="L266" i="2"/>
  <c r="L269" i="2"/>
  <c r="L270" i="2"/>
  <c r="L273" i="2"/>
  <c r="L274" i="2"/>
  <c r="L277" i="2"/>
  <c r="L278" i="2"/>
  <c r="L281" i="2"/>
  <c r="L282" i="2"/>
  <c r="L285" i="2"/>
  <c r="L289" i="2"/>
  <c r="L290" i="2"/>
  <c r="L294" i="2"/>
  <c r="L297" i="2"/>
  <c r="L298" i="2"/>
  <c r="L301" i="2"/>
  <c r="L306" i="2"/>
  <c r="D9" i="2"/>
  <c r="Z9" i="2" s="1"/>
  <c r="AB9" i="2" s="1"/>
  <c r="D10" i="2"/>
  <c r="Z10" i="2" s="1"/>
  <c r="D11" i="2"/>
  <c r="Z11" i="2" s="1"/>
  <c r="AA11" i="2" s="1"/>
  <c r="D12" i="2"/>
  <c r="Z12" i="2" s="1"/>
  <c r="D13" i="2"/>
  <c r="Z13" i="2" s="1"/>
  <c r="D14" i="2"/>
  <c r="Z14" i="2" s="1"/>
  <c r="AB14" i="2" s="1"/>
  <c r="D15" i="2"/>
  <c r="Z15" i="2" s="1"/>
  <c r="AA15" i="2" s="1"/>
  <c r="D16" i="2"/>
  <c r="Z16" i="2" s="1"/>
  <c r="D17" i="2"/>
  <c r="Z17" i="2" s="1"/>
  <c r="D18" i="2"/>
  <c r="Z18" i="2" s="1"/>
  <c r="D19" i="2"/>
  <c r="D20" i="2"/>
  <c r="Z20" i="2" s="1"/>
  <c r="D21" i="2"/>
  <c r="Z21" i="2" s="1"/>
  <c r="AB21" i="2" s="1"/>
  <c r="D22" i="2"/>
  <c r="D23" i="2"/>
  <c r="Z23" i="2" s="1"/>
  <c r="AF23" i="2" s="1"/>
  <c r="D24" i="2"/>
  <c r="Z24" i="2" s="1"/>
  <c r="D25" i="2"/>
  <c r="Z25" i="2" s="1"/>
  <c r="AA25" i="2" s="1"/>
  <c r="AD25" i="2" s="1"/>
  <c r="D26" i="2"/>
  <c r="D27" i="2"/>
  <c r="Z27" i="2" s="1"/>
  <c r="D28" i="2"/>
  <c r="Z28" i="2" s="1"/>
  <c r="D29" i="2"/>
  <c r="Z29" i="2" s="1"/>
  <c r="AB29" i="2" s="1"/>
  <c r="D30" i="2"/>
  <c r="Z30" i="2" s="1"/>
  <c r="D31" i="2"/>
  <c r="Z31" i="2" s="1"/>
  <c r="AF31" i="2" s="1"/>
  <c r="D32" i="2"/>
  <c r="Z32" i="2" s="1"/>
  <c r="D33" i="2"/>
  <c r="Z33" i="2" s="1"/>
  <c r="D34" i="2"/>
  <c r="Z34" i="2" s="1"/>
  <c r="AF34" i="2" s="1"/>
  <c r="D35" i="2"/>
  <c r="Z35" i="2" s="1"/>
  <c r="D36" i="2"/>
  <c r="Z36" i="2" s="1"/>
  <c r="D37" i="2"/>
  <c r="D38" i="2"/>
  <c r="Z38" i="2" s="1"/>
  <c r="AA38" i="2" s="1"/>
  <c r="D39" i="2"/>
  <c r="Z39" i="2" s="1"/>
  <c r="AF39" i="2" s="1"/>
  <c r="D40" i="2"/>
  <c r="Z40" i="2" s="1"/>
  <c r="D41" i="2"/>
  <c r="Z41" i="2" s="1"/>
  <c r="AF41" i="2" s="1"/>
  <c r="D42" i="2"/>
  <c r="D43" i="2"/>
  <c r="Z43" i="2" s="1"/>
  <c r="AA43" i="2" s="1"/>
  <c r="D44" i="2"/>
  <c r="Z44" i="2" s="1"/>
  <c r="D45" i="2"/>
  <c r="Z45" i="2" s="1"/>
  <c r="AB45" i="2" s="1"/>
  <c r="D46" i="2"/>
  <c r="Z46" i="2" s="1"/>
  <c r="AF46" i="2" s="1"/>
  <c r="D47" i="2"/>
  <c r="D48" i="2"/>
  <c r="Z48" i="2" s="1"/>
  <c r="D49" i="2"/>
  <c r="Z49" i="2" s="1"/>
  <c r="D50" i="2"/>
  <c r="D51" i="2"/>
  <c r="Z51" i="2" s="1"/>
  <c r="AB51" i="2" s="1"/>
  <c r="D52" i="2"/>
  <c r="Z52" i="2" s="1"/>
  <c r="D53" i="2"/>
  <c r="Z53" i="2" s="1"/>
  <c r="AA53" i="2" s="1"/>
  <c r="D54" i="2"/>
  <c r="Z54" i="2" s="1"/>
  <c r="D55" i="2"/>
  <c r="Z55" i="2" s="1"/>
  <c r="AA55" i="2" s="1"/>
  <c r="D56" i="2"/>
  <c r="Z56" i="2" s="1"/>
  <c r="AB56" i="2" s="1"/>
  <c r="D57" i="2"/>
  <c r="Z57" i="2" s="1"/>
  <c r="AF57" i="2" s="1"/>
  <c r="D58" i="2"/>
  <c r="D59" i="2"/>
  <c r="D60" i="2"/>
  <c r="Z60" i="2" s="1"/>
  <c r="D61" i="2"/>
  <c r="Z61" i="2" s="1"/>
  <c r="AE61" i="2" s="1"/>
  <c r="D62" i="2"/>
  <c r="Z62" i="2" s="1"/>
  <c r="D63" i="2"/>
  <c r="Z63" i="2" s="1"/>
  <c r="D64" i="2"/>
  <c r="Z64" i="2" s="1"/>
  <c r="AA64" i="2" s="1"/>
  <c r="AD64" i="2" s="1"/>
  <c r="D65" i="2"/>
  <c r="Z65" i="2" s="1"/>
  <c r="AF65" i="2" s="1"/>
  <c r="D66" i="2"/>
  <c r="Z66" i="2" s="1"/>
  <c r="D67" i="2"/>
  <c r="Z67" i="2" s="1"/>
  <c r="AB67" i="2" s="1"/>
  <c r="D68" i="2"/>
  <c r="Z68" i="2" s="1"/>
  <c r="D69" i="2"/>
  <c r="Z69" i="2" s="1"/>
  <c r="D70" i="2"/>
  <c r="Z70" i="2" s="1"/>
  <c r="D71" i="2"/>
  <c r="Z71" i="2" s="1"/>
  <c r="AF71" i="2" s="1"/>
  <c r="D72" i="2"/>
  <c r="Z72" i="2" s="1"/>
  <c r="D73" i="2"/>
  <c r="Z73" i="2" s="1"/>
  <c r="AA73" i="2" s="1"/>
  <c r="D74" i="2"/>
  <c r="D75" i="2"/>
  <c r="Z75" i="2" s="1"/>
  <c r="D76" i="2"/>
  <c r="Z76" i="2" s="1"/>
  <c r="D77" i="2"/>
  <c r="Z77" i="2" s="1"/>
  <c r="AF77" i="2" s="1"/>
  <c r="D78" i="2"/>
  <c r="Z78" i="2" s="1"/>
  <c r="AF78" i="2" s="1"/>
  <c r="D79" i="2"/>
  <c r="Z79" i="2" s="1"/>
  <c r="D80" i="2"/>
  <c r="Z80" i="2" s="1"/>
  <c r="AB80" i="2" s="1"/>
  <c r="D81" i="2"/>
  <c r="Z81" i="2" s="1"/>
  <c r="AA81" i="2" s="1"/>
  <c r="AD81" i="2" s="1"/>
  <c r="D82" i="2"/>
  <c r="D83" i="2"/>
  <c r="D84" i="2"/>
  <c r="Z84" i="2" s="1"/>
  <c r="D85" i="2"/>
  <c r="D86" i="2"/>
  <c r="Z86" i="2" s="1"/>
  <c r="D87" i="2"/>
  <c r="D88" i="2"/>
  <c r="Z88" i="2" s="1"/>
  <c r="D89" i="2"/>
  <c r="Z89" i="2" s="1"/>
  <c r="AA89" i="2" s="1"/>
  <c r="D90" i="2"/>
  <c r="D91" i="2"/>
  <c r="D92" i="2"/>
  <c r="Z92" i="2" s="1"/>
  <c r="D93" i="2"/>
  <c r="Z93" i="2" s="1"/>
  <c r="AD93" i="2" s="1"/>
  <c r="D94" i="2"/>
  <c r="Z94" i="2" s="1"/>
  <c r="D95" i="2"/>
  <c r="Z95" i="2" s="1"/>
  <c r="D96" i="2"/>
  <c r="Z96" i="2" s="1"/>
  <c r="AF96" i="2" s="1"/>
  <c r="D97" i="2"/>
  <c r="Z97" i="2" s="1"/>
  <c r="AF97" i="2" s="1"/>
  <c r="D98" i="2"/>
  <c r="D99" i="2"/>
  <c r="Z99" i="2" s="1"/>
  <c r="AI99" i="2" s="1"/>
  <c r="D100" i="2"/>
  <c r="Z100" i="2" s="1"/>
  <c r="AA100" i="2" s="1"/>
  <c r="D101" i="2"/>
  <c r="D102" i="2"/>
  <c r="Z102" i="2" s="1"/>
  <c r="AE102" i="2" s="1"/>
  <c r="D103" i="2"/>
  <c r="D104" i="2"/>
  <c r="Z104" i="2" s="1"/>
  <c r="AA104" i="2" s="1"/>
  <c r="D105" i="2"/>
  <c r="Z105" i="2" s="1"/>
  <c r="AB105" i="2" s="1"/>
  <c r="D106" i="2"/>
  <c r="D107" i="2"/>
  <c r="Z107" i="2" s="1"/>
  <c r="AF107" i="2" s="1"/>
  <c r="D108" i="2"/>
  <c r="Z108" i="2" s="1"/>
  <c r="D109" i="2"/>
  <c r="D110" i="2"/>
  <c r="Z110" i="2" s="1"/>
  <c r="D111" i="2"/>
  <c r="Z111" i="2" s="1"/>
  <c r="AI111" i="2" s="1"/>
  <c r="D112" i="2"/>
  <c r="Z112" i="2" s="1"/>
  <c r="AD112" i="2" s="1"/>
  <c r="D113" i="2"/>
  <c r="Z113" i="2" s="1"/>
  <c r="AF113" i="2" s="1"/>
  <c r="D114" i="2"/>
  <c r="D115" i="2"/>
  <c r="Z115" i="2" s="1"/>
  <c r="AF115" i="2" s="1"/>
  <c r="D116" i="2"/>
  <c r="Z116" i="2" s="1"/>
  <c r="D117" i="2"/>
  <c r="D118" i="2"/>
  <c r="Z118" i="2" s="1"/>
  <c r="AE118" i="2" s="1"/>
  <c r="D119" i="2"/>
  <c r="Z119" i="2" s="1"/>
  <c r="AB119" i="2" s="1"/>
  <c r="D120" i="2"/>
  <c r="Z120" i="2" s="1"/>
  <c r="AB120" i="2" s="1"/>
  <c r="D121" i="2"/>
  <c r="D122" i="2"/>
  <c r="D123" i="2"/>
  <c r="D124" i="2"/>
  <c r="Z124" i="2" s="1"/>
  <c r="D125" i="2"/>
  <c r="Z125" i="2" s="1"/>
  <c r="AE125" i="2" s="1"/>
  <c r="D126" i="2"/>
  <c r="Z126" i="2" s="1"/>
  <c r="D127" i="2"/>
  <c r="Z127" i="2" s="1"/>
  <c r="D128" i="2"/>
  <c r="Z128" i="2" s="1"/>
  <c r="D129" i="2"/>
  <c r="Z129" i="2" s="1"/>
  <c r="AI129" i="2" s="1"/>
  <c r="D130" i="2"/>
  <c r="D131" i="2"/>
  <c r="D132" i="2"/>
  <c r="Z132" i="2" s="1"/>
  <c r="D133" i="2"/>
  <c r="D134" i="2"/>
  <c r="Z134" i="2" s="1"/>
  <c r="AI134" i="2" s="1"/>
  <c r="D135" i="2"/>
  <c r="Z135" i="2" s="1"/>
  <c r="D136" i="2"/>
  <c r="Z136" i="2" s="1"/>
  <c r="D137" i="2"/>
  <c r="Z137" i="2" s="1"/>
  <c r="AF137" i="2" s="1"/>
  <c r="D138" i="2"/>
  <c r="D139" i="2"/>
  <c r="D140" i="2"/>
  <c r="Z140" i="2" s="1"/>
  <c r="AB140" i="2" s="1"/>
  <c r="D141" i="2"/>
  <c r="D142" i="2"/>
  <c r="Z142" i="2" s="1"/>
  <c r="AA142" i="2" s="1"/>
  <c r="D143" i="2"/>
  <c r="Z143" i="2" s="1"/>
  <c r="D144" i="2"/>
  <c r="Z144" i="2" s="1"/>
  <c r="AD144" i="2" s="1"/>
  <c r="D145" i="2"/>
  <c r="Z145" i="2" s="1"/>
  <c r="AB145" i="2" s="1"/>
  <c r="D146" i="2"/>
  <c r="D147" i="2"/>
  <c r="Z147" i="2" s="1"/>
  <c r="AA147" i="2" s="1"/>
  <c r="D148" i="2"/>
  <c r="Z148" i="2" s="1"/>
  <c r="AA148" i="2" s="1"/>
  <c r="D149" i="2"/>
  <c r="D150" i="2"/>
  <c r="Z150" i="2" s="1"/>
  <c r="D151" i="2"/>
  <c r="D152" i="2"/>
  <c r="Z152" i="2" s="1"/>
  <c r="AD152" i="2" s="1"/>
  <c r="D153" i="2"/>
  <c r="Z153" i="2" s="1"/>
  <c r="AF153" i="2" s="1"/>
  <c r="D154" i="2"/>
  <c r="D155" i="2"/>
  <c r="D156" i="2"/>
  <c r="Z156" i="2" s="1"/>
  <c r="AE156" i="2" s="1"/>
  <c r="D157" i="2"/>
  <c r="Z157" i="2" s="1"/>
  <c r="AE157" i="2" s="1"/>
  <c r="D158" i="2"/>
  <c r="Z158" i="2" s="1"/>
  <c r="AI158" i="2" s="1"/>
  <c r="D159" i="2"/>
  <c r="Z159" i="2" s="1"/>
  <c r="D160" i="2"/>
  <c r="Z160" i="2" s="1"/>
  <c r="AB160" i="2" s="1"/>
  <c r="D161" i="2"/>
  <c r="Z161" i="2" s="1"/>
  <c r="AE161" i="2" s="1"/>
  <c r="D162" i="2"/>
  <c r="Z162" i="2" s="1"/>
  <c r="D163" i="2"/>
  <c r="D164" i="2"/>
  <c r="Z164" i="2" s="1"/>
  <c r="AE164" i="2" s="1"/>
  <c r="D165" i="2"/>
  <c r="Z165" i="2" s="1"/>
  <c r="AI165" i="2" s="1"/>
  <c r="D166" i="2"/>
  <c r="Z166" i="2" s="1"/>
  <c r="D167" i="2"/>
  <c r="Z167" i="2" s="1"/>
  <c r="D168" i="2"/>
  <c r="Z168" i="2" s="1"/>
  <c r="AA168" i="2" s="1"/>
  <c r="D169" i="2"/>
  <c r="D170" i="2"/>
  <c r="Z170" i="2" s="1"/>
  <c r="AE170" i="2" s="1"/>
  <c r="D171" i="2"/>
  <c r="Z171" i="2" s="1"/>
  <c r="D172" i="2"/>
  <c r="Z172" i="2" s="1"/>
  <c r="AA172" i="2" s="1"/>
  <c r="D173" i="2"/>
  <c r="Z173" i="2" s="1"/>
  <c r="AD173" i="2" s="1"/>
  <c r="D174" i="2"/>
  <c r="D175" i="2"/>
  <c r="D176" i="2"/>
  <c r="Z176" i="2" s="1"/>
  <c r="AA176" i="2" s="1"/>
  <c r="D177" i="2"/>
  <c r="D178" i="2"/>
  <c r="Z178" i="2" s="1"/>
  <c r="AB178" i="2" s="1"/>
  <c r="D179" i="2"/>
  <c r="Z179" i="2" s="1"/>
  <c r="AA179" i="2" s="1"/>
  <c r="D180" i="2"/>
  <c r="Z180" i="2" s="1"/>
  <c r="AD180" i="2" s="1"/>
  <c r="D181" i="2"/>
  <c r="Z181" i="2" s="1"/>
  <c r="AI181" i="2" s="1"/>
  <c r="D182" i="2"/>
  <c r="D183" i="2"/>
  <c r="Z183" i="2" s="1"/>
  <c r="D184" i="2"/>
  <c r="Z184" i="2" s="1"/>
  <c r="AB184" i="2" s="1"/>
  <c r="D185" i="2"/>
  <c r="Z185" i="2" s="1"/>
  <c r="D186" i="2"/>
  <c r="D187" i="2"/>
  <c r="D188" i="2"/>
  <c r="Z188" i="2" s="1"/>
  <c r="AE188" i="2" s="1"/>
  <c r="D189" i="2"/>
  <c r="Z189" i="2" s="1"/>
  <c r="AB189" i="2" s="1"/>
  <c r="D190" i="2"/>
  <c r="Z190" i="2" s="1"/>
  <c r="AE190" i="2" s="1"/>
  <c r="D191" i="2"/>
  <c r="Z191" i="2" s="1"/>
  <c r="D192" i="2"/>
  <c r="Z192" i="2" s="1"/>
  <c r="AD192" i="2" s="1"/>
  <c r="D193" i="2"/>
  <c r="Z193" i="2" s="1"/>
  <c r="AB193" i="2" s="1"/>
  <c r="D194" i="2"/>
  <c r="D195" i="2"/>
  <c r="Z195" i="2" s="1"/>
  <c r="AA195" i="2" s="1"/>
  <c r="D196" i="2"/>
  <c r="Z196" i="2" s="1"/>
  <c r="AF196" i="2" s="1"/>
  <c r="D197" i="2"/>
  <c r="Z197" i="2" s="1"/>
  <c r="AI197" i="2" s="1"/>
  <c r="D198" i="2"/>
  <c r="Z198" i="2" s="1"/>
  <c r="AA198" i="2" s="1"/>
  <c r="D199" i="2"/>
  <c r="Z199" i="2" s="1"/>
  <c r="D200" i="2"/>
  <c r="Z200" i="2" s="1"/>
  <c r="D201" i="2"/>
  <c r="Z201" i="2" s="1"/>
  <c r="AA201" i="2" s="1"/>
  <c r="D202" i="2"/>
  <c r="D203" i="2"/>
  <c r="Z203" i="2" s="1"/>
  <c r="AB203" i="2" s="1"/>
  <c r="D204" i="2"/>
  <c r="Z204" i="2" s="1"/>
  <c r="AE204" i="2" s="1"/>
  <c r="D205" i="2"/>
  <c r="Z205" i="2" s="1"/>
  <c r="AE205" i="2" s="1"/>
  <c r="D206" i="2"/>
  <c r="D207" i="2"/>
  <c r="Z207" i="2" s="1"/>
  <c r="D208" i="2"/>
  <c r="Z208" i="2" s="1"/>
  <c r="AE208" i="2" s="1"/>
  <c r="D209" i="2"/>
  <c r="D210" i="2"/>
  <c r="D211" i="2"/>
  <c r="Z211" i="2" s="1"/>
  <c r="D212" i="2"/>
  <c r="Z212" i="2" s="1"/>
  <c r="AA212" i="2" s="1"/>
  <c r="D213" i="2"/>
  <c r="Z213" i="2" s="1"/>
  <c r="D214" i="2"/>
  <c r="D215" i="2"/>
  <c r="Z215" i="2" s="1"/>
  <c r="D216" i="2"/>
  <c r="Z216" i="2" s="1"/>
  <c r="D217" i="2"/>
  <c r="Z217" i="2" s="1"/>
  <c r="AF217" i="2" s="1"/>
  <c r="D218" i="2"/>
  <c r="D219" i="2"/>
  <c r="D220" i="2"/>
  <c r="Z220" i="2" s="1"/>
  <c r="AA220" i="2" s="1"/>
  <c r="D221" i="2"/>
  <c r="Z221" i="2" s="1"/>
  <c r="D222" i="2"/>
  <c r="Z222" i="2" s="1"/>
  <c r="AI222" i="2" s="1"/>
  <c r="D223" i="2"/>
  <c r="Z223" i="2" s="1"/>
  <c r="D224" i="2"/>
  <c r="Z224" i="2" s="1"/>
  <c r="D225" i="2"/>
  <c r="Z225" i="2" s="1"/>
  <c r="AI225" i="2" s="1"/>
  <c r="D226" i="2"/>
  <c r="D227" i="2"/>
  <c r="D228" i="2"/>
  <c r="Z228" i="2" s="1"/>
  <c r="AA228" i="2" s="1"/>
  <c r="D229" i="2"/>
  <c r="Z229" i="2" s="1"/>
  <c r="AA229" i="2" s="1"/>
  <c r="D230" i="2"/>
  <c r="Z230" i="2" s="1"/>
  <c r="D231" i="2"/>
  <c r="Z231" i="2" s="1"/>
  <c r="AA231" i="2" s="1"/>
  <c r="D232" i="2"/>
  <c r="D233" i="2"/>
  <c r="Z233" i="2" s="1"/>
  <c r="D234" i="2"/>
  <c r="D235" i="2"/>
  <c r="D236" i="2"/>
  <c r="Z236" i="2" s="1"/>
  <c r="AI236" i="2" s="1"/>
  <c r="D237" i="2"/>
  <c r="Z237" i="2" s="1"/>
  <c r="AF237" i="2" s="1"/>
  <c r="D238" i="2"/>
  <c r="Z238" i="2" s="1"/>
  <c r="D239" i="2"/>
  <c r="D240" i="2"/>
  <c r="D241" i="2"/>
  <c r="Z241" i="2" s="1"/>
  <c r="AD241" i="2" s="1"/>
  <c r="D242" i="2"/>
  <c r="D243" i="2"/>
  <c r="D244" i="2"/>
  <c r="Z244" i="2" s="1"/>
  <c r="AE244" i="2" s="1"/>
  <c r="D245" i="2"/>
  <c r="Z245" i="2" s="1"/>
  <c r="AE245" i="2" s="1"/>
  <c r="D246" i="2"/>
  <c r="Z246" i="2" s="1"/>
  <c r="D247" i="2"/>
  <c r="Z247" i="2" s="1"/>
  <c r="AE247" i="2" s="1"/>
  <c r="D248" i="2"/>
  <c r="D249" i="2"/>
  <c r="Z249" i="2" s="1"/>
  <c r="AF249" i="2" s="1"/>
  <c r="D250" i="2"/>
  <c r="Z250" i="2" s="1"/>
  <c r="AD250" i="2" s="1"/>
  <c r="D251" i="2"/>
  <c r="Z251" i="2" s="1"/>
  <c r="D252" i="2"/>
  <c r="Z252" i="2" s="1"/>
  <c r="AI252" i="2" s="1"/>
  <c r="D253" i="2"/>
  <c r="Z253" i="2" s="1"/>
  <c r="AB253" i="2" s="1"/>
  <c r="D254" i="2"/>
  <c r="Z254" i="2" s="1"/>
  <c r="AB254" i="2" s="1"/>
  <c r="D255" i="2"/>
  <c r="Z255" i="2" s="1"/>
  <c r="AF255" i="2" s="1"/>
  <c r="D256" i="2"/>
  <c r="D257" i="2"/>
  <c r="D258" i="2"/>
  <c r="D259" i="2"/>
  <c r="D260" i="2"/>
  <c r="Z260" i="2" s="1"/>
  <c r="AD260" i="2" s="1"/>
  <c r="D261" i="2"/>
  <c r="Z261" i="2" s="1"/>
  <c r="D262" i="2"/>
  <c r="Z262" i="2" s="1"/>
  <c r="D263" i="2"/>
  <c r="Z263" i="2" s="1"/>
  <c r="D264" i="2"/>
  <c r="D265" i="2"/>
  <c r="D266" i="2"/>
  <c r="Z266" i="2" s="1"/>
  <c r="D267" i="2"/>
  <c r="Z267" i="2" s="1"/>
  <c r="D268" i="2"/>
  <c r="Z268" i="2" s="1"/>
  <c r="D269" i="2"/>
  <c r="Z269" i="2" s="1"/>
  <c r="AB269" i="2" s="1"/>
  <c r="D270" i="2"/>
  <c r="Z270" i="2" s="1"/>
  <c r="D271" i="2"/>
  <c r="Z271" i="2" s="1"/>
  <c r="D272" i="2"/>
  <c r="D273" i="2"/>
  <c r="D274" i="2"/>
  <c r="D275" i="2"/>
  <c r="D276" i="2"/>
  <c r="D277" i="2"/>
  <c r="Z277" i="2" s="1"/>
  <c r="AF277" i="2" s="1"/>
  <c r="D278" i="2"/>
  <c r="Z278" i="2" s="1"/>
  <c r="AA278" i="2" s="1"/>
  <c r="D279" i="2"/>
  <c r="Z279" i="2" s="1"/>
  <c r="AF279" i="2" s="1"/>
  <c r="D280" i="2"/>
  <c r="D281" i="2"/>
  <c r="Z281" i="2" s="1"/>
  <c r="AD281" i="2" s="1"/>
  <c r="D282" i="2"/>
  <c r="D283" i="2"/>
  <c r="Z283" i="2" s="1"/>
  <c r="AE283" i="2" s="1"/>
  <c r="D284" i="2"/>
  <c r="Z284" i="2" s="1"/>
  <c r="D285" i="2"/>
  <c r="Z285" i="2" s="1"/>
  <c r="AI285" i="2" s="1"/>
  <c r="D286" i="2"/>
  <c r="Z286" i="2" s="1"/>
  <c r="AE286" i="2" s="1"/>
  <c r="D287" i="2"/>
  <c r="Z287" i="2" s="1"/>
  <c r="AE287" i="2" s="1"/>
  <c r="D288" i="2"/>
  <c r="D289" i="2"/>
  <c r="Z289" i="2" s="1"/>
  <c r="AE289" i="2" s="1"/>
  <c r="D290" i="2"/>
  <c r="D291" i="2"/>
  <c r="D292" i="2"/>
  <c r="Z292" i="2" s="1"/>
  <c r="AD292" i="2" s="1"/>
  <c r="D293" i="2"/>
  <c r="Z293" i="2" s="1"/>
  <c r="AD293" i="2" s="1"/>
  <c r="D294" i="2"/>
  <c r="Z294" i="2" s="1"/>
  <c r="D295" i="2"/>
  <c r="Z295" i="2" s="1"/>
  <c r="D296" i="2"/>
  <c r="D297" i="2"/>
  <c r="Z297" i="2" s="1"/>
  <c r="AI297" i="2" s="1"/>
  <c r="D298" i="2"/>
  <c r="D299" i="2"/>
  <c r="D300" i="2"/>
  <c r="Z300" i="2" s="1"/>
  <c r="AE300" i="2" s="1"/>
  <c r="D301" i="2"/>
  <c r="Z301" i="2" s="1"/>
  <c r="AA301" i="2" s="1"/>
  <c r="D302" i="2"/>
  <c r="Z302" i="2" s="1"/>
  <c r="AB302" i="2" s="1"/>
  <c r="D303" i="2"/>
  <c r="Z303" i="2" s="1"/>
  <c r="AI303" i="2" s="1"/>
  <c r="D304" i="2"/>
  <c r="D305" i="2"/>
  <c r="D306" i="2"/>
  <c r="Z306" i="2" s="1"/>
  <c r="AF306" i="2" s="1"/>
  <c r="D307" i="2"/>
  <c r="D8" i="2"/>
  <c r="Z8" i="2" s="1"/>
  <c r="AB8" i="2" s="1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X90" i="2" s="1"/>
  <c r="R91" i="2"/>
  <c r="R92" i="2"/>
  <c r="R93" i="2"/>
  <c r="R94" i="2"/>
  <c r="R95" i="2"/>
  <c r="R96" i="2"/>
  <c r="R97" i="2"/>
  <c r="X97" i="2" s="1"/>
  <c r="R98" i="2"/>
  <c r="R99" i="2"/>
  <c r="R100" i="2"/>
  <c r="R101" i="2"/>
  <c r="R102" i="2"/>
  <c r="R103" i="2"/>
  <c r="R104" i="2"/>
  <c r="R105" i="2"/>
  <c r="R106" i="2"/>
  <c r="X106" i="2" s="1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X145" i="2" s="1"/>
  <c r="R146" i="2"/>
  <c r="R147" i="2"/>
  <c r="R148" i="2"/>
  <c r="R149" i="2"/>
  <c r="R150" i="2"/>
  <c r="R151" i="2"/>
  <c r="R152" i="2"/>
  <c r="R153" i="2"/>
  <c r="X153" i="2" s="1"/>
  <c r="R154" i="2"/>
  <c r="R155" i="2"/>
  <c r="X155" i="2" s="1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X169" i="2" s="1"/>
  <c r="R170" i="2"/>
  <c r="R171" i="2"/>
  <c r="X171" i="2" s="1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X185" i="2" s="1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X202" i="2" s="1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X218" i="2" s="1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X258" i="2" s="1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X274" i="2" s="1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8" i="2"/>
  <c r="N9" i="2"/>
  <c r="V9" i="2" s="1"/>
  <c r="N10" i="2"/>
  <c r="V10" i="2" s="1"/>
  <c r="N11" i="2"/>
  <c r="V11" i="2" s="1"/>
  <c r="N12" i="2"/>
  <c r="V12" i="2" s="1"/>
  <c r="N13" i="2"/>
  <c r="V13" i="2" s="1"/>
  <c r="N14" i="2"/>
  <c r="V14" i="2" s="1"/>
  <c r="X14" i="2" s="1"/>
  <c r="N15" i="2"/>
  <c r="V15" i="2" s="1"/>
  <c r="N16" i="2"/>
  <c r="V16" i="2" s="1"/>
  <c r="N17" i="2"/>
  <c r="V17" i="2" s="1"/>
  <c r="N18" i="2"/>
  <c r="V18" i="2" s="1"/>
  <c r="N19" i="2"/>
  <c r="V19" i="2" s="1"/>
  <c r="N20" i="2"/>
  <c r="V20" i="2" s="1"/>
  <c r="N21" i="2"/>
  <c r="V21" i="2" s="1"/>
  <c r="N22" i="2"/>
  <c r="V22" i="2" s="1"/>
  <c r="N23" i="2"/>
  <c r="V23" i="2" s="1"/>
  <c r="N24" i="2"/>
  <c r="V24" i="2" s="1"/>
  <c r="N25" i="2"/>
  <c r="V25" i="2" s="1"/>
  <c r="N26" i="2"/>
  <c r="V26" i="2" s="1"/>
  <c r="N27" i="2"/>
  <c r="V27" i="2" s="1"/>
  <c r="N28" i="2"/>
  <c r="V28" i="2" s="1"/>
  <c r="N29" i="2"/>
  <c r="V29" i="2" s="1"/>
  <c r="N30" i="2"/>
  <c r="V30" i="2" s="1"/>
  <c r="N31" i="2"/>
  <c r="V31" i="2" s="1"/>
  <c r="N32" i="2"/>
  <c r="V32" i="2" s="1"/>
  <c r="N33" i="2"/>
  <c r="V33" i="2" s="1"/>
  <c r="N34" i="2"/>
  <c r="V34" i="2" s="1"/>
  <c r="N35" i="2"/>
  <c r="V35" i="2" s="1"/>
  <c r="N36" i="2"/>
  <c r="V36" i="2" s="1"/>
  <c r="N37" i="2"/>
  <c r="V37" i="2" s="1"/>
  <c r="N38" i="2"/>
  <c r="V38" i="2" s="1"/>
  <c r="N39" i="2"/>
  <c r="V39" i="2" s="1"/>
  <c r="N40" i="2"/>
  <c r="V40" i="2" s="1"/>
  <c r="N41" i="2"/>
  <c r="V41" i="2" s="1"/>
  <c r="N42" i="2"/>
  <c r="V42" i="2" s="1"/>
  <c r="N43" i="2"/>
  <c r="V43" i="2" s="1"/>
  <c r="N44" i="2"/>
  <c r="V44" i="2" s="1"/>
  <c r="N45" i="2"/>
  <c r="V45" i="2" s="1"/>
  <c r="N46" i="2"/>
  <c r="V46" i="2" s="1"/>
  <c r="N47" i="2"/>
  <c r="V47" i="2" s="1"/>
  <c r="N48" i="2"/>
  <c r="V48" i="2" s="1"/>
  <c r="N49" i="2"/>
  <c r="V49" i="2" s="1"/>
  <c r="N50" i="2"/>
  <c r="V50" i="2" s="1"/>
  <c r="N51" i="2"/>
  <c r="V51" i="2" s="1"/>
  <c r="N52" i="2"/>
  <c r="V52" i="2" s="1"/>
  <c r="N53" i="2"/>
  <c r="V53" i="2" s="1"/>
  <c r="N54" i="2"/>
  <c r="V54" i="2" s="1"/>
  <c r="N55" i="2"/>
  <c r="V55" i="2" s="1"/>
  <c r="N56" i="2"/>
  <c r="V56" i="2" s="1"/>
  <c r="N57" i="2"/>
  <c r="V57" i="2" s="1"/>
  <c r="N58" i="2"/>
  <c r="V58" i="2" s="1"/>
  <c r="N59" i="2"/>
  <c r="V59" i="2" s="1"/>
  <c r="N60" i="2"/>
  <c r="V60" i="2" s="1"/>
  <c r="N61" i="2"/>
  <c r="V61" i="2" s="1"/>
  <c r="N62" i="2"/>
  <c r="V62" i="2" s="1"/>
  <c r="N63" i="2"/>
  <c r="V63" i="2" s="1"/>
  <c r="N64" i="2"/>
  <c r="V64" i="2" s="1"/>
  <c r="N65" i="2"/>
  <c r="V65" i="2" s="1"/>
  <c r="N66" i="2"/>
  <c r="V66" i="2" s="1"/>
  <c r="N67" i="2"/>
  <c r="V67" i="2" s="1"/>
  <c r="N68" i="2"/>
  <c r="V68" i="2" s="1"/>
  <c r="N69" i="2"/>
  <c r="V69" i="2" s="1"/>
  <c r="N70" i="2"/>
  <c r="V70" i="2" s="1"/>
  <c r="N71" i="2"/>
  <c r="V71" i="2" s="1"/>
  <c r="N72" i="2"/>
  <c r="V72" i="2" s="1"/>
  <c r="N73" i="2"/>
  <c r="V73" i="2" s="1"/>
  <c r="N74" i="2"/>
  <c r="V74" i="2" s="1"/>
  <c r="N75" i="2"/>
  <c r="V75" i="2" s="1"/>
  <c r="N76" i="2"/>
  <c r="V76" i="2" s="1"/>
  <c r="N77" i="2"/>
  <c r="V77" i="2" s="1"/>
  <c r="N78" i="2"/>
  <c r="V78" i="2" s="1"/>
  <c r="N79" i="2"/>
  <c r="V79" i="2" s="1"/>
  <c r="N80" i="2"/>
  <c r="V80" i="2" s="1"/>
  <c r="N81" i="2"/>
  <c r="V81" i="2" s="1"/>
  <c r="N82" i="2"/>
  <c r="V82" i="2" s="1"/>
  <c r="N83" i="2"/>
  <c r="V83" i="2" s="1"/>
  <c r="N84" i="2"/>
  <c r="V84" i="2" s="1"/>
  <c r="N85" i="2"/>
  <c r="V85" i="2" s="1"/>
  <c r="N86" i="2"/>
  <c r="V86" i="2" s="1"/>
  <c r="N87" i="2"/>
  <c r="V87" i="2" s="1"/>
  <c r="N88" i="2"/>
  <c r="V88" i="2" s="1"/>
  <c r="N89" i="2"/>
  <c r="V89" i="2" s="1"/>
  <c r="N90" i="2"/>
  <c r="V90" i="2" s="1"/>
  <c r="N91" i="2"/>
  <c r="V91" i="2" s="1"/>
  <c r="N92" i="2"/>
  <c r="V92" i="2" s="1"/>
  <c r="N93" i="2"/>
  <c r="V93" i="2" s="1"/>
  <c r="N94" i="2"/>
  <c r="V94" i="2" s="1"/>
  <c r="N95" i="2"/>
  <c r="V95" i="2" s="1"/>
  <c r="N96" i="2"/>
  <c r="V96" i="2" s="1"/>
  <c r="N97" i="2"/>
  <c r="V97" i="2" s="1"/>
  <c r="N98" i="2"/>
  <c r="V98" i="2" s="1"/>
  <c r="N99" i="2"/>
  <c r="V99" i="2" s="1"/>
  <c r="N100" i="2"/>
  <c r="V100" i="2" s="1"/>
  <c r="N101" i="2"/>
  <c r="V101" i="2" s="1"/>
  <c r="N102" i="2"/>
  <c r="V102" i="2" s="1"/>
  <c r="N103" i="2"/>
  <c r="V103" i="2" s="1"/>
  <c r="N104" i="2"/>
  <c r="V104" i="2" s="1"/>
  <c r="N105" i="2"/>
  <c r="V105" i="2" s="1"/>
  <c r="N106" i="2"/>
  <c r="V106" i="2" s="1"/>
  <c r="N107" i="2"/>
  <c r="V107" i="2" s="1"/>
  <c r="N108" i="2"/>
  <c r="V108" i="2" s="1"/>
  <c r="N109" i="2"/>
  <c r="V109" i="2" s="1"/>
  <c r="N110" i="2"/>
  <c r="V110" i="2" s="1"/>
  <c r="N111" i="2"/>
  <c r="V111" i="2" s="1"/>
  <c r="N112" i="2"/>
  <c r="V112" i="2" s="1"/>
  <c r="N113" i="2"/>
  <c r="V113" i="2" s="1"/>
  <c r="N114" i="2"/>
  <c r="V114" i="2" s="1"/>
  <c r="N115" i="2"/>
  <c r="V115" i="2" s="1"/>
  <c r="N116" i="2"/>
  <c r="V116" i="2" s="1"/>
  <c r="N117" i="2"/>
  <c r="V117" i="2" s="1"/>
  <c r="N118" i="2"/>
  <c r="V118" i="2" s="1"/>
  <c r="N119" i="2"/>
  <c r="V119" i="2" s="1"/>
  <c r="N120" i="2"/>
  <c r="V120" i="2" s="1"/>
  <c r="N121" i="2"/>
  <c r="V121" i="2" s="1"/>
  <c r="N122" i="2"/>
  <c r="V122" i="2" s="1"/>
  <c r="N123" i="2"/>
  <c r="V123" i="2" s="1"/>
  <c r="N124" i="2"/>
  <c r="V124" i="2" s="1"/>
  <c r="N125" i="2"/>
  <c r="V125" i="2" s="1"/>
  <c r="N126" i="2"/>
  <c r="V126" i="2" s="1"/>
  <c r="N127" i="2"/>
  <c r="V127" i="2" s="1"/>
  <c r="N128" i="2"/>
  <c r="V128" i="2" s="1"/>
  <c r="N129" i="2"/>
  <c r="V129" i="2" s="1"/>
  <c r="N130" i="2"/>
  <c r="V130" i="2" s="1"/>
  <c r="N131" i="2"/>
  <c r="V131" i="2" s="1"/>
  <c r="N132" i="2"/>
  <c r="V132" i="2" s="1"/>
  <c r="N133" i="2"/>
  <c r="V133" i="2" s="1"/>
  <c r="N134" i="2"/>
  <c r="V134" i="2" s="1"/>
  <c r="N135" i="2"/>
  <c r="V135" i="2" s="1"/>
  <c r="N136" i="2"/>
  <c r="V136" i="2" s="1"/>
  <c r="N137" i="2"/>
  <c r="V137" i="2" s="1"/>
  <c r="N138" i="2"/>
  <c r="V138" i="2" s="1"/>
  <c r="N139" i="2"/>
  <c r="V139" i="2" s="1"/>
  <c r="N140" i="2"/>
  <c r="V140" i="2" s="1"/>
  <c r="N141" i="2"/>
  <c r="V141" i="2" s="1"/>
  <c r="N142" i="2"/>
  <c r="V142" i="2" s="1"/>
  <c r="N143" i="2"/>
  <c r="V143" i="2" s="1"/>
  <c r="X143" i="2" s="1"/>
  <c r="N144" i="2"/>
  <c r="V144" i="2" s="1"/>
  <c r="N145" i="2"/>
  <c r="V145" i="2" s="1"/>
  <c r="N146" i="2"/>
  <c r="V146" i="2" s="1"/>
  <c r="N147" i="2"/>
  <c r="V147" i="2" s="1"/>
  <c r="N148" i="2"/>
  <c r="V148" i="2" s="1"/>
  <c r="N149" i="2"/>
  <c r="V149" i="2" s="1"/>
  <c r="N150" i="2"/>
  <c r="V150" i="2" s="1"/>
  <c r="N151" i="2"/>
  <c r="V151" i="2" s="1"/>
  <c r="N152" i="2"/>
  <c r="V152" i="2" s="1"/>
  <c r="N153" i="2"/>
  <c r="V153" i="2" s="1"/>
  <c r="N154" i="2"/>
  <c r="V154" i="2" s="1"/>
  <c r="N155" i="2"/>
  <c r="V155" i="2" s="1"/>
  <c r="N156" i="2"/>
  <c r="V156" i="2" s="1"/>
  <c r="N157" i="2"/>
  <c r="V157" i="2" s="1"/>
  <c r="N158" i="2"/>
  <c r="V158" i="2" s="1"/>
  <c r="N159" i="2"/>
  <c r="V159" i="2" s="1"/>
  <c r="N160" i="2"/>
  <c r="V160" i="2" s="1"/>
  <c r="N161" i="2"/>
  <c r="V161" i="2" s="1"/>
  <c r="N162" i="2"/>
  <c r="V162" i="2" s="1"/>
  <c r="N163" i="2"/>
  <c r="V163" i="2" s="1"/>
  <c r="N164" i="2"/>
  <c r="V164" i="2" s="1"/>
  <c r="N165" i="2"/>
  <c r="V165" i="2" s="1"/>
  <c r="N166" i="2"/>
  <c r="V166" i="2" s="1"/>
  <c r="N167" i="2"/>
  <c r="V167" i="2" s="1"/>
  <c r="N168" i="2"/>
  <c r="V168" i="2" s="1"/>
  <c r="N169" i="2"/>
  <c r="V169" i="2" s="1"/>
  <c r="N170" i="2"/>
  <c r="V170" i="2" s="1"/>
  <c r="N171" i="2"/>
  <c r="V171" i="2" s="1"/>
  <c r="N172" i="2"/>
  <c r="V172" i="2" s="1"/>
  <c r="N173" i="2"/>
  <c r="V173" i="2" s="1"/>
  <c r="N174" i="2"/>
  <c r="V174" i="2" s="1"/>
  <c r="N175" i="2"/>
  <c r="V175" i="2" s="1"/>
  <c r="N176" i="2"/>
  <c r="V176" i="2" s="1"/>
  <c r="N177" i="2"/>
  <c r="V177" i="2" s="1"/>
  <c r="N178" i="2"/>
  <c r="V178" i="2" s="1"/>
  <c r="N179" i="2"/>
  <c r="V179" i="2" s="1"/>
  <c r="N180" i="2"/>
  <c r="V180" i="2" s="1"/>
  <c r="N181" i="2"/>
  <c r="V181" i="2" s="1"/>
  <c r="N182" i="2"/>
  <c r="V182" i="2" s="1"/>
  <c r="N183" i="2"/>
  <c r="V183" i="2" s="1"/>
  <c r="N184" i="2"/>
  <c r="V184" i="2" s="1"/>
  <c r="N185" i="2"/>
  <c r="V185" i="2" s="1"/>
  <c r="N186" i="2"/>
  <c r="V186" i="2" s="1"/>
  <c r="N187" i="2"/>
  <c r="V187" i="2" s="1"/>
  <c r="N188" i="2"/>
  <c r="V188" i="2" s="1"/>
  <c r="N189" i="2"/>
  <c r="V189" i="2" s="1"/>
  <c r="N190" i="2"/>
  <c r="V190" i="2" s="1"/>
  <c r="N191" i="2"/>
  <c r="V191" i="2" s="1"/>
  <c r="N192" i="2"/>
  <c r="V192" i="2" s="1"/>
  <c r="N193" i="2"/>
  <c r="V193" i="2" s="1"/>
  <c r="N194" i="2"/>
  <c r="V194" i="2" s="1"/>
  <c r="N195" i="2"/>
  <c r="V195" i="2" s="1"/>
  <c r="N196" i="2"/>
  <c r="V196" i="2" s="1"/>
  <c r="N197" i="2"/>
  <c r="V197" i="2" s="1"/>
  <c r="N198" i="2"/>
  <c r="V198" i="2" s="1"/>
  <c r="N199" i="2"/>
  <c r="V199" i="2" s="1"/>
  <c r="N200" i="2"/>
  <c r="V200" i="2" s="1"/>
  <c r="N201" i="2"/>
  <c r="V201" i="2" s="1"/>
  <c r="N202" i="2"/>
  <c r="V202" i="2" s="1"/>
  <c r="N203" i="2"/>
  <c r="V203" i="2" s="1"/>
  <c r="N204" i="2"/>
  <c r="V204" i="2" s="1"/>
  <c r="N205" i="2"/>
  <c r="V205" i="2" s="1"/>
  <c r="N206" i="2"/>
  <c r="V206" i="2" s="1"/>
  <c r="N207" i="2"/>
  <c r="V207" i="2" s="1"/>
  <c r="N208" i="2"/>
  <c r="V208" i="2" s="1"/>
  <c r="N209" i="2"/>
  <c r="V209" i="2" s="1"/>
  <c r="N210" i="2"/>
  <c r="V210" i="2" s="1"/>
  <c r="N211" i="2"/>
  <c r="V211" i="2" s="1"/>
  <c r="N212" i="2"/>
  <c r="V212" i="2" s="1"/>
  <c r="N213" i="2"/>
  <c r="V213" i="2" s="1"/>
  <c r="N214" i="2"/>
  <c r="V214" i="2" s="1"/>
  <c r="N215" i="2"/>
  <c r="V215" i="2" s="1"/>
  <c r="N216" i="2"/>
  <c r="V216" i="2" s="1"/>
  <c r="N217" i="2"/>
  <c r="V217" i="2" s="1"/>
  <c r="N218" i="2"/>
  <c r="V218" i="2" s="1"/>
  <c r="N219" i="2"/>
  <c r="V219" i="2" s="1"/>
  <c r="N220" i="2"/>
  <c r="V220" i="2" s="1"/>
  <c r="N221" i="2"/>
  <c r="V221" i="2" s="1"/>
  <c r="N222" i="2"/>
  <c r="V222" i="2" s="1"/>
  <c r="N223" i="2"/>
  <c r="V223" i="2" s="1"/>
  <c r="N224" i="2"/>
  <c r="V224" i="2" s="1"/>
  <c r="N225" i="2"/>
  <c r="V225" i="2" s="1"/>
  <c r="N226" i="2"/>
  <c r="V226" i="2" s="1"/>
  <c r="N227" i="2"/>
  <c r="V227" i="2" s="1"/>
  <c r="N228" i="2"/>
  <c r="V228" i="2" s="1"/>
  <c r="X228" i="2" s="1"/>
  <c r="N229" i="2"/>
  <c r="V229" i="2" s="1"/>
  <c r="N230" i="2"/>
  <c r="V230" i="2" s="1"/>
  <c r="N231" i="2"/>
  <c r="V231" i="2" s="1"/>
  <c r="N232" i="2"/>
  <c r="V232" i="2" s="1"/>
  <c r="N233" i="2"/>
  <c r="V233" i="2" s="1"/>
  <c r="N234" i="2"/>
  <c r="V234" i="2" s="1"/>
  <c r="N235" i="2"/>
  <c r="V235" i="2" s="1"/>
  <c r="N236" i="2"/>
  <c r="V236" i="2" s="1"/>
  <c r="N237" i="2"/>
  <c r="V237" i="2" s="1"/>
  <c r="N238" i="2"/>
  <c r="V238" i="2" s="1"/>
  <c r="N239" i="2"/>
  <c r="V239" i="2" s="1"/>
  <c r="N240" i="2"/>
  <c r="V240" i="2" s="1"/>
  <c r="N241" i="2"/>
  <c r="V241" i="2" s="1"/>
  <c r="N242" i="2"/>
  <c r="V242" i="2" s="1"/>
  <c r="N243" i="2"/>
  <c r="V243" i="2" s="1"/>
  <c r="N244" i="2"/>
  <c r="V244" i="2" s="1"/>
  <c r="N245" i="2"/>
  <c r="V245" i="2" s="1"/>
  <c r="N246" i="2"/>
  <c r="V246" i="2" s="1"/>
  <c r="N247" i="2"/>
  <c r="V247" i="2" s="1"/>
  <c r="N248" i="2"/>
  <c r="V248" i="2" s="1"/>
  <c r="N249" i="2"/>
  <c r="V249" i="2" s="1"/>
  <c r="N250" i="2"/>
  <c r="V250" i="2" s="1"/>
  <c r="N251" i="2"/>
  <c r="V251" i="2" s="1"/>
  <c r="N252" i="2"/>
  <c r="V252" i="2" s="1"/>
  <c r="N253" i="2"/>
  <c r="V253" i="2" s="1"/>
  <c r="N254" i="2"/>
  <c r="V254" i="2" s="1"/>
  <c r="N255" i="2"/>
  <c r="V255" i="2" s="1"/>
  <c r="N256" i="2"/>
  <c r="V256" i="2" s="1"/>
  <c r="N257" i="2"/>
  <c r="V257" i="2" s="1"/>
  <c r="N258" i="2"/>
  <c r="V258" i="2" s="1"/>
  <c r="N259" i="2"/>
  <c r="V259" i="2" s="1"/>
  <c r="N260" i="2"/>
  <c r="V260" i="2" s="1"/>
  <c r="N261" i="2"/>
  <c r="V261" i="2" s="1"/>
  <c r="N262" i="2"/>
  <c r="V262" i="2" s="1"/>
  <c r="N263" i="2"/>
  <c r="V263" i="2" s="1"/>
  <c r="N264" i="2"/>
  <c r="V264" i="2" s="1"/>
  <c r="N265" i="2"/>
  <c r="V265" i="2" s="1"/>
  <c r="N266" i="2"/>
  <c r="V266" i="2" s="1"/>
  <c r="N267" i="2"/>
  <c r="V267" i="2" s="1"/>
  <c r="N268" i="2"/>
  <c r="V268" i="2" s="1"/>
  <c r="N269" i="2"/>
  <c r="V269" i="2" s="1"/>
  <c r="N270" i="2"/>
  <c r="V270" i="2" s="1"/>
  <c r="N271" i="2"/>
  <c r="V271" i="2" s="1"/>
  <c r="N272" i="2"/>
  <c r="V272" i="2" s="1"/>
  <c r="N273" i="2"/>
  <c r="V273" i="2" s="1"/>
  <c r="N274" i="2"/>
  <c r="V274" i="2" s="1"/>
  <c r="N275" i="2"/>
  <c r="V275" i="2" s="1"/>
  <c r="N276" i="2"/>
  <c r="V276" i="2" s="1"/>
  <c r="N277" i="2"/>
  <c r="V277" i="2" s="1"/>
  <c r="X277" i="2" s="1"/>
  <c r="N278" i="2"/>
  <c r="V278" i="2" s="1"/>
  <c r="N279" i="2"/>
  <c r="V279" i="2" s="1"/>
  <c r="X279" i="2" s="1"/>
  <c r="N280" i="2"/>
  <c r="V280" i="2" s="1"/>
  <c r="N281" i="2"/>
  <c r="V281" i="2" s="1"/>
  <c r="N282" i="2"/>
  <c r="V282" i="2" s="1"/>
  <c r="N283" i="2"/>
  <c r="V283" i="2" s="1"/>
  <c r="N284" i="2"/>
  <c r="V284" i="2" s="1"/>
  <c r="X284" i="2" s="1"/>
  <c r="N285" i="2"/>
  <c r="V285" i="2" s="1"/>
  <c r="X285" i="2" s="1"/>
  <c r="N286" i="2"/>
  <c r="V286" i="2" s="1"/>
  <c r="N287" i="2"/>
  <c r="V287" i="2" s="1"/>
  <c r="X287" i="2" s="1"/>
  <c r="N288" i="2"/>
  <c r="V288" i="2" s="1"/>
  <c r="N289" i="2"/>
  <c r="V289" i="2" s="1"/>
  <c r="N290" i="2"/>
  <c r="V290" i="2" s="1"/>
  <c r="N291" i="2"/>
  <c r="V291" i="2" s="1"/>
  <c r="N292" i="2"/>
  <c r="V292" i="2" s="1"/>
  <c r="N293" i="2"/>
  <c r="V293" i="2" s="1"/>
  <c r="N294" i="2"/>
  <c r="V294" i="2" s="1"/>
  <c r="N295" i="2"/>
  <c r="V295" i="2" s="1"/>
  <c r="N296" i="2"/>
  <c r="V296" i="2" s="1"/>
  <c r="N297" i="2"/>
  <c r="V297" i="2" s="1"/>
  <c r="N298" i="2"/>
  <c r="V298" i="2" s="1"/>
  <c r="N299" i="2"/>
  <c r="V299" i="2" s="1"/>
  <c r="N300" i="2"/>
  <c r="V300" i="2" s="1"/>
  <c r="N301" i="2"/>
  <c r="V301" i="2" s="1"/>
  <c r="N302" i="2"/>
  <c r="V302" i="2" s="1"/>
  <c r="N303" i="2"/>
  <c r="V303" i="2" s="1"/>
  <c r="N304" i="2"/>
  <c r="V304" i="2" s="1"/>
  <c r="N305" i="2"/>
  <c r="V305" i="2" s="1"/>
  <c r="N306" i="2"/>
  <c r="V306" i="2" s="1"/>
  <c r="N307" i="2"/>
  <c r="V307" i="2" s="1"/>
  <c r="N8" i="2"/>
  <c r="V8" i="2" s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8" i="2"/>
  <c r="J8" i="2"/>
  <c r="F8" i="2"/>
  <c r="F9" i="2"/>
  <c r="J9" i="2"/>
  <c r="F10" i="2"/>
  <c r="L10" i="2"/>
  <c r="J10" i="2"/>
  <c r="F11" i="2"/>
  <c r="J11" i="2"/>
  <c r="F12" i="2"/>
  <c r="J12" i="2"/>
  <c r="F13" i="2"/>
  <c r="L13" i="2"/>
  <c r="J13" i="2"/>
  <c r="F14" i="2"/>
  <c r="L14" i="2"/>
  <c r="J14" i="2"/>
  <c r="F15" i="2"/>
  <c r="J15" i="2"/>
  <c r="F16" i="2"/>
  <c r="J16" i="2"/>
  <c r="F17" i="2"/>
  <c r="L17" i="2"/>
  <c r="J17" i="2"/>
  <c r="F18" i="2"/>
  <c r="L18" i="2"/>
  <c r="J18" i="2"/>
  <c r="F19" i="2"/>
  <c r="J19" i="2"/>
  <c r="F20" i="2"/>
  <c r="J20" i="2"/>
  <c r="F21" i="2"/>
  <c r="L21" i="2"/>
  <c r="J21" i="2"/>
  <c r="F22" i="2"/>
  <c r="J22" i="2"/>
  <c r="F23" i="2"/>
  <c r="J23" i="2"/>
  <c r="F24" i="2"/>
  <c r="J24" i="2"/>
  <c r="F25" i="2"/>
  <c r="J25" i="2"/>
  <c r="F26" i="2"/>
  <c r="L26" i="2"/>
  <c r="J26" i="2"/>
  <c r="F27" i="2"/>
  <c r="J27" i="2"/>
  <c r="F28" i="2"/>
  <c r="J28" i="2"/>
  <c r="F29" i="2"/>
  <c r="L29" i="2"/>
  <c r="J29" i="2"/>
  <c r="F30" i="2"/>
  <c r="J30" i="2"/>
  <c r="F31" i="2"/>
  <c r="J31" i="2"/>
  <c r="F32" i="2"/>
  <c r="J32" i="2"/>
  <c r="F33" i="2"/>
  <c r="J33" i="2"/>
  <c r="F34" i="2"/>
  <c r="L34" i="2"/>
  <c r="J34" i="2"/>
  <c r="F35" i="2"/>
  <c r="J35" i="2"/>
  <c r="F36" i="2"/>
  <c r="J36" i="2"/>
  <c r="F37" i="2"/>
  <c r="L37" i="2"/>
  <c r="J37" i="2"/>
  <c r="F38" i="2"/>
  <c r="J38" i="2"/>
  <c r="F39" i="2"/>
  <c r="J39" i="2"/>
  <c r="F40" i="2"/>
  <c r="J40" i="2"/>
  <c r="F41" i="2"/>
  <c r="J41" i="2"/>
  <c r="F42" i="2"/>
  <c r="L42" i="2"/>
  <c r="J42" i="2"/>
  <c r="F43" i="2"/>
  <c r="J43" i="2"/>
  <c r="F44" i="2"/>
  <c r="J44" i="2"/>
  <c r="F45" i="2"/>
  <c r="L45" i="2"/>
  <c r="J45" i="2"/>
  <c r="F46" i="2"/>
  <c r="AH46" i="2" s="1"/>
  <c r="L46" i="2"/>
  <c r="J46" i="2"/>
  <c r="F47" i="2"/>
  <c r="L47" i="2"/>
  <c r="J47" i="2"/>
  <c r="F48" i="2"/>
  <c r="J48" i="2"/>
  <c r="F49" i="2"/>
  <c r="L49" i="2"/>
  <c r="J49" i="2"/>
  <c r="F50" i="2"/>
  <c r="L50" i="2"/>
  <c r="J50" i="2"/>
  <c r="F51" i="2"/>
  <c r="J51" i="2"/>
  <c r="F52" i="2"/>
  <c r="AH52" i="2" s="1"/>
  <c r="J52" i="2"/>
  <c r="F53" i="2"/>
  <c r="L53" i="2"/>
  <c r="J53" i="2"/>
  <c r="F54" i="2"/>
  <c r="L54" i="2"/>
  <c r="J54" i="2"/>
  <c r="F55" i="2"/>
  <c r="J55" i="2"/>
  <c r="F56" i="2"/>
  <c r="J56" i="2"/>
  <c r="F57" i="2"/>
  <c r="L57" i="2"/>
  <c r="J57" i="2"/>
  <c r="F58" i="2"/>
  <c r="J58" i="2"/>
  <c r="F59" i="2"/>
  <c r="J59" i="2"/>
  <c r="F60" i="2"/>
  <c r="J60" i="2"/>
  <c r="F61" i="2"/>
  <c r="L61" i="2"/>
  <c r="J61" i="2"/>
  <c r="F62" i="2"/>
  <c r="L62" i="2"/>
  <c r="J62" i="2"/>
  <c r="F63" i="2"/>
  <c r="J63" i="2"/>
  <c r="F64" i="2"/>
  <c r="J64" i="2"/>
  <c r="F65" i="2"/>
  <c r="J65" i="2"/>
  <c r="F66" i="2"/>
  <c r="L66" i="2"/>
  <c r="J66" i="2"/>
  <c r="F67" i="2"/>
  <c r="J67" i="2"/>
  <c r="F68" i="2"/>
  <c r="J68" i="2"/>
  <c r="F69" i="2"/>
  <c r="L69" i="2"/>
  <c r="J69" i="2"/>
  <c r="F70" i="2"/>
  <c r="L70" i="2"/>
  <c r="J70" i="2"/>
  <c r="F71" i="2"/>
  <c r="J71" i="2"/>
  <c r="F72" i="2"/>
  <c r="J72" i="2"/>
  <c r="F73" i="2"/>
  <c r="L73" i="2"/>
  <c r="J73" i="2"/>
  <c r="F74" i="2"/>
  <c r="L74" i="2"/>
  <c r="J74" i="2"/>
  <c r="F75" i="2"/>
  <c r="J75" i="2"/>
  <c r="F76" i="2"/>
  <c r="J76" i="2"/>
  <c r="F77" i="2"/>
  <c r="J77" i="2"/>
  <c r="F78" i="2"/>
  <c r="J78" i="2"/>
  <c r="F79" i="2"/>
  <c r="AH79" i="2" s="1"/>
  <c r="J79" i="2"/>
  <c r="F80" i="2"/>
  <c r="J80" i="2"/>
  <c r="F81" i="2"/>
  <c r="J81" i="2"/>
  <c r="F82" i="2"/>
  <c r="J82" i="2"/>
  <c r="F83" i="2"/>
  <c r="J83" i="2"/>
  <c r="F84" i="2"/>
  <c r="J84" i="2"/>
  <c r="F85" i="2"/>
  <c r="J85" i="2"/>
  <c r="F86" i="2"/>
  <c r="AH86" i="2" s="1"/>
  <c r="J86" i="2"/>
  <c r="F87" i="2"/>
  <c r="J87" i="2"/>
  <c r="F88" i="2"/>
  <c r="J88" i="2"/>
  <c r="F89" i="2"/>
  <c r="J89" i="2"/>
  <c r="F90" i="2"/>
  <c r="J90" i="2"/>
  <c r="F91" i="2"/>
  <c r="J91" i="2"/>
  <c r="F92" i="2"/>
  <c r="J92" i="2"/>
  <c r="F93" i="2"/>
  <c r="J93" i="2"/>
  <c r="F94" i="2"/>
  <c r="J94" i="2"/>
  <c r="F95" i="2"/>
  <c r="J95" i="2"/>
  <c r="F96" i="2"/>
  <c r="J96" i="2"/>
  <c r="F97" i="2"/>
  <c r="J97" i="2"/>
  <c r="F98" i="2"/>
  <c r="J98" i="2"/>
  <c r="F99" i="2"/>
  <c r="J99" i="2"/>
  <c r="F100" i="2"/>
  <c r="J100" i="2"/>
  <c r="F101" i="2"/>
  <c r="J101" i="2"/>
  <c r="F102" i="2"/>
  <c r="J102" i="2"/>
  <c r="F103" i="2"/>
  <c r="J103" i="2"/>
  <c r="F104" i="2"/>
  <c r="J104" i="2"/>
  <c r="F105" i="2"/>
  <c r="J105" i="2"/>
  <c r="F106" i="2"/>
  <c r="J106" i="2"/>
  <c r="F107" i="2"/>
  <c r="J107" i="2"/>
  <c r="F108" i="2"/>
  <c r="J108" i="2"/>
  <c r="F109" i="2"/>
  <c r="J109" i="2"/>
  <c r="F110" i="2"/>
  <c r="AH110" i="2" s="1"/>
  <c r="J110" i="2"/>
  <c r="F111" i="2"/>
  <c r="J111" i="2"/>
  <c r="F112" i="2"/>
  <c r="J112" i="2"/>
  <c r="F113" i="2"/>
  <c r="J113" i="2"/>
  <c r="F114" i="2"/>
  <c r="AH114" i="2" s="1"/>
  <c r="J114" i="2"/>
  <c r="F115" i="2"/>
  <c r="J115" i="2"/>
  <c r="F116" i="2"/>
  <c r="J116" i="2"/>
  <c r="F117" i="2"/>
  <c r="AH117" i="2" s="1"/>
  <c r="J117" i="2"/>
  <c r="F118" i="2"/>
  <c r="J118" i="2"/>
  <c r="F119" i="2"/>
  <c r="AH119" i="2" s="1"/>
  <c r="J119" i="2"/>
  <c r="F120" i="2"/>
  <c r="J120" i="2"/>
  <c r="F121" i="2"/>
  <c r="J121" i="2"/>
  <c r="F122" i="2"/>
  <c r="AH122" i="2" s="1"/>
  <c r="J122" i="2"/>
  <c r="F123" i="2"/>
  <c r="AH123" i="2" s="1"/>
  <c r="J123" i="2"/>
  <c r="F124" i="2"/>
  <c r="J124" i="2"/>
  <c r="F125" i="2"/>
  <c r="J125" i="2"/>
  <c r="F126" i="2"/>
  <c r="J126" i="2"/>
  <c r="F127" i="2"/>
  <c r="AH127" i="2" s="1"/>
  <c r="J127" i="2"/>
  <c r="F128" i="2"/>
  <c r="J128" i="2"/>
  <c r="F129" i="2"/>
  <c r="J129" i="2"/>
  <c r="F130" i="2"/>
  <c r="AH130" i="2" s="1"/>
  <c r="J130" i="2"/>
  <c r="F131" i="2"/>
  <c r="J131" i="2"/>
  <c r="F132" i="2"/>
  <c r="J132" i="2"/>
  <c r="F133" i="2"/>
  <c r="J133" i="2"/>
  <c r="F134" i="2"/>
  <c r="J134" i="2"/>
  <c r="F135" i="2"/>
  <c r="AH135" i="2" s="1"/>
  <c r="J135" i="2"/>
  <c r="F136" i="2"/>
  <c r="J136" i="2"/>
  <c r="F137" i="2"/>
  <c r="J137" i="2"/>
  <c r="F138" i="2"/>
  <c r="J138" i="2"/>
  <c r="F139" i="2"/>
  <c r="J139" i="2"/>
  <c r="F140" i="2"/>
  <c r="J140" i="2"/>
  <c r="F141" i="2"/>
  <c r="AH141" i="2" s="1"/>
  <c r="J141" i="2"/>
  <c r="F142" i="2"/>
  <c r="AH142" i="2" s="1"/>
  <c r="J142" i="2"/>
  <c r="F143" i="2"/>
  <c r="AH143" i="2" s="1"/>
  <c r="J143" i="2"/>
  <c r="F144" i="2"/>
  <c r="J144" i="2"/>
  <c r="F145" i="2"/>
  <c r="J145" i="2"/>
  <c r="F146" i="2"/>
  <c r="AH146" i="2" s="1"/>
  <c r="J146" i="2"/>
  <c r="F147" i="2"/>
  <c r="J147" i="2"/>
  <c r="F148" i="2"/>
  <c r="J148" i="2"/>
  <c r="F149" i="2"/>
  <c r="AH149" i="2" s="1"/>
  <c r="J149" i="2"/>
  <c r="F150" i="2"/>
  <c r="J150" i="2"/>
  <c r="F151" i="2"/>
  <c r="J151" i="2"/>
  <c r="F152" i="2"/>
  <c r="J152" i="2"/>
  <c r="F153" i="2"/>
  <c r="J153" i="2"/>
  <c r="F154" i="2"/>
  <c r="J154" i="2"/>
  <c r="F155" i="2"/>
  <c r="J155" i="2"/>
  <c r="F156" i="2"/>
  <c r="J156" i="2"/>
  <c r="F157" i="2"/>
  <c r="J157" i="2"/>
  <c r="F158" i="2"/>
  <c r="J158" i="2"/>
  <c r="F159" i="2"/>
  <c r="J159" i="2"/>
  <c r="F160" i="2"/>
  <c r="J160" i="2"/>
  <c r="AH160" i="2" s="1"/>
  <c r="F161" i="2"/>
  <c r="J161" i="2"/>
  <c r="F162" i="2"/>
  <c r="J162" i="2"/>
  <c r="F163" i="2"/>
  <c r="J163" i="2"/>
  <c r="F164" i="2"/>
  <c r="J164" i="2"/>
  <c r="AH164" i="2" s="1"/>
  <c r="F165" i="2"/>
  <c r="J165" i="2"/>
  <c r="F166" i="2"/>
  <c r="J166" i="2"/>
  <c r="F167" i="2"/>
  <c r="J167" i="2"/>
  <c r="F168" i="2"/>
  <c r="J168" i="2"/>
  <c r="F169" i="2"/>
  <c r="J169" i="2"/>
  <c r="F170" i="2"/>
  <c r="J170" i="2"/>
  <c r="F171" i="2"/>
  <c r="J171" i="2"/>
  <c r="F172" i="2"/>
  <c r="J172" i="2"/>
  <c r="F173" i="2"/>
  <c r="J173" i="2"/>
  <c r="F174" i="2"/>
  <c r="AH174" i="2" s="1"/>
  <c r="J174" i="2"/>
  <c r="F175" i="2"/>
  <c r="AH175" i="2" s="1"/>
  <c r="J175" i="2"/>
  <c r="F176" i="2"/>
  <c r="J176" i="2"/>
  <c r="F177" i="2"/>
  <c r="J177" i="2"/>
  <c r="F178" i="2"/>
  <c r="J178" i="2"/>
  <c r="F179" i="2"/>
  <c r="J179" i="2"/>
  <c r="F180" i="2"/>
  <c r="J180" i="2"/>
  <c r="F181" i="2"/>
  <c r="J181" i="2"/>
  <c r="F182" i="2"/>
  <c r="J182" i="2"/>
  <c r="F183" i="2"/>
  <c r="J183" i="2"/>
  <c r="F184" i="2"/>
  <c r="J184" i="2"/>
  <c r="F185" i="2"/>
  <c r="J185" i="2"/>
  <c r="F186" i="2"/>
  <c r="J186" i="2"/>
  <c r="F187" i="2"/>
  <c r="J187" i="2"/>
  <c r="F188" i="2"/>
  <c r="J188" i="2"/>
  <c r="F189" i="2"/>
  <c r="J189" i="2"/>
  <c r="F190" i="2"/>
  <c r="AH190" i="2" s="1"/>
  <c r="J190" i="2"/>
  <c r="F191" i="2"/>
  <c r="J191" i="2"/>
  <c r="F192" i="2"/>
  <c r="J192" i="2"/>
  <c r="F193" i="2"/>
  <c r="J193" i="2"/>
  <c r="F194" i="2"/>
  <c r="J194" i="2"/>
  <c r="F195" i="2"/>
  <c r="J195" i="2"/>
  <c r="F196" i="2"/>
  <c r="J196" i="2"/>
  <c r="F197" i="2"/>
  <c r="J197" i="2"/>
  <c r="F198" i="2"/>
  <c r="AH198" i="2" s="1"/>
  <c r="J198" i="2"/>
  <c r="F199" i="2"/>
  <c r="J199" i="2"/>
  <c r="F200" i="2"/>
  <c r="J200" i="2"/>
  <c r="AH200" i="2" s="1"/>
  <c r="F201" i="2"/>
  <c r="J201" i="2"/>
  <c r="F202" i="2"/>
  <c r="J202" i="2"/>
  <c r="F203" i="2"/>
  <c r="J203" i="2"/>
  <c r="F204" i="2"/>
  <c r="J204" i="2"/>
  <c r="F205" i="2"/>
  <c r="AH205" i="2" s="1"/>
  <c r="J205" i="2"/>
  <c r="F206" i="2"/>
  <c r="J206" i="2"/>
  <c r="F207" i="2"/>
  <c r="J207" i="2"/>
  <c r="F208" i="2"/>
  <c r="J208" i="2"/>
  <c r="F209" i="2"/>
  <c r="J209" i="2"/>
  <c r="F210" i="2"/>
  <c r="J210" i="2"/>
  <c r="F211" i="2"/>
  <c r="J211" i="2"/>
  <c r="F212" i="2"/>
  <c r="J212" i="2"/>
  <c r="F213" i="2"/>
  <c r="J213" i="2"/>
  <c r="F214" i="2"/>
  <c r="J214" i="2"/>
  <c r="F215" i="2"/>
  <c r="J215" i="2"/>
  <c r="F216" i="2"/>
  <c r="J216" i="2"/>
  <c r="F217" i="2"/>
  <c r="J217" i="2"/>
  <c r="F218" i="2"/>
  <c r="AH218" i="2" s="1"/>
  <c r="J218" i="2"/>
  <c r="F219" i="2"/>
  <c r="J219" i="2"/>
  <c r="F220" i="2"/>
  <c r="J220" i="2"/>
  <c r="F221" i="2"/>
  <c r="J221" i="2"/>
  <c r="F222" i="2"/>
  <c r="J222" i="2"/>
  <c r="F223" i="2"/>
  <c r="AH223" i="2" s="1"/>
  <c r="J223" i="2"/>
  <c r="F224" i="2"/>
  <c r="J224" i="2"/>
  <c r="F225" i="2"/>
  <c r="J225" i="2"/>
  <c r="F226" i="2"/>
  <c r="J226" i="2"/>
  <c r="F227" i="2"/>
  <c r="J227" i="2"/>
  <c r="F228" i="2"/>
  <c r="J228" i="2"/>
  <c r="F229" i="2"/>
  <c r="J229" i="2"/>
  <c r="F230" i="2"/>
  <c r="J230" i="2"/>
  <c r="F231" i="2"/>
  <c r="J231" i="2"/>
  <c r="F232" i="2"/>
  <c r="J232" i="2"/>
  <c r="F233" i="2"/>
  <c r="J233" i="2"/>
  <c r="F234" i="2"/>
  <c r="J234" i="2"/>
  <c r="F235" i="2"/>
  <c r="J235" i="2"/>
  <c r="F236" i="2"/>
  <c r="J236" i="2"/>
  <c r="F237" i="2"/>
  <c r="J237" i="2"/>
  <c r="F238" i="2"/>
  <c r="J238" i="2"/>
  <c r="F239" i="2"/>
  <c r="J239" i="2"/>
  <c r="F240" i="2"/>
  <c r="J240" i="2"/>
  <c r="F241" i="2"/>
  <c r="J241" i="2"/>
  <c r="F242" i="2"/>
  <c r="J242" i="2"/>
  <c r="F243" i="2"/>
  <c r="J243" i="2"/>
  <c r="F244" i="2"/>
  <c r="J244" i="2"/>
  <c r="F245" i="2"/>
  <c r="J245" i="2"/>
  <c r="F246" i="2"/>
  <c r="J246" i="2"/>
  <c r="F247" i="2"/>
  <c r="J247" i="2"/>
  <c r="F248" i="2"/>
  <c r="J248" i="2"/>
  <c r="F249" i="2"/>
  <c r="J249" i="2"/>
  <c r="F250" i="2"/>
  <c r="J250" i="2"/>
  <c r="F251" i="2"/>
  <c r="J251" i="2"/>
  <c r="F252" i="2"/>
  <c r="J252" i="2"/>
  <c r="F253" i="2"/>
  <c r="J253" i="2"/>
  <c r="F254" i="2"/>
  <c r="J254" i="2"/>
  <c r="F255" i="2"/>
  <c r="J255" i="2"/>
  <c r="F256" i="2"/>
  <c r="J256" i="2"/>
  <c r="F257" i="2"/>
  <c r="J257" i="2"/>
  <c r="F258" i="2"/>
  <c r="J258" i="2"/>
  <c r="F259" i="2"/>
  <c r="J259" i="2"/>
  <c r="F260" i="2"/>
  <c r="J260" i="2"/>
  <c r="F261" i="2"/>
  <c r="J261" i="2"/>
  <c r="F262" i="2"/>
  <c r="J262" i="2"/>
  <c r="F263" i="2"/>
  <c r="J263" i="2"/>
  <c r="F264" i="2"/>
  <c r="J264" i="2"/>
  <c r="F265" i="2"/>
  <c r="J265" i="2"/>
  <c r="F266" i="2"/>
  <c r="J266" i="2"/>
  <c r="F267" i="2"/>
  <c r="J267" i="2"/>
  <c r="F268" i="2"/>
  <c r="J268" i="2"/>
  <c r="F269" i="2"/>
  <c r="J269" i="2"/>
  <c r="F270" i="2"/>
  <c r="J270" i="2"/>
  <c r="F271" i="2"/>
  <c r="J271" i="2"/>
  <c r="F272" i="2"/>
  <c r="J272" i="2"/>
  <c r="F273" i="2"/>
  <c r="J273" i="2"/>
  <c r="F274" i="2"/>
  <c r="J274" i="2"/>
  <c r="F275" i="2"/>
  <c r="J275" i="2"/>
  <c r="F276" i="2"/>
  <c r="J276" i="2"/>
  <c r="F277" i="2"/>
  <c r="J277" i="2"/>
  <c r="F278" i="2"/>
  <c r="J278" i="2"/>
  <c r="F279" i="2"/>
  <c r="J279" i="2"/>
  <c r="F280" i="2"/>
  <c r="J280" i="2"/>
  <c r="F281" i="2"/>
  <c r="J281" i="2"/>
  <c r="F282" i="2"/>
  <c r="J282" i="2"/>
  <c r="F283" i="2"/>
  <c r="J283" i="2"/>
  <c r="F284" i="2"/>
  <c r="J284" i="2"/>
  <c r="F285" i="2"/>
  <c r="J285" i="2"/>
  <c r="F286" i="2"/>
  <c r="J286" i="2"/>
  <c r="F287" i="2"/>
  <c r="J287" i="2"/>
  <c r="F288" i="2"/>
  <c r="J288" i="2"/>
  <c r="F289" i="2"/>
  <c r="J289" i="2"/>
  <c r="F290" i="2"/>
  <c r="J290" i="2"/>
  <c r="F291" i="2"/>
  <c r="J291" i="2"/>
  <c r="F292" i="2"/>
  <c r="J292" i="2"/>
  <c r="F293" i="2"/>
  <c r="J293" i="2"/>
  <c r="F294" i="2"/>
  <c r="J294" i="2"/>
  <c r="F295" i="2"/>
  <c r="J295" i="2"/>
  <c r="F296" i="2"/>
  <c r="J296" i="2"/>
  <c r="F297" i="2"/>
  <c r="J297" i="2"/>
  <c r="F298" i="2"/>
  <c r="J298" i="2"/>
  <c r="F299" i="2"/>
  <c r="J299" i="2"/>
  <c r="F300" i="2"/>
  <c r="J300" i="2"/>
  <c r="F301" i="2"/>
  <c r="J301" i="2"/>
  <c r="F302" i="2"/>
  <c r="J302" i="2"/>
  <c r="F303" i="2"/>
  <c r="J303" i="2"/>
  <c r="F304" i="2"/>
  <c r="J304" i="2"/>
  <c r="F305" i="2"/>
  <c r="J305" i="2"/>
  <c r="F306" i="2"/>
  <c r="J306" i="2"/>
  <c r="F307" i="2"/>
  <c r="J307" i="2"/>
  <c r="AI239" i="12"/>
  <c r="AI242" i="12"/>
  <c r="AI252" i="12"/>
  <c r="AI212" i="12"/>
  <c r="AI276" i="12"/>
  <c r="AB190" i="14"/>
  <c r="AI305" i="12"/>
  <c r="AI274" i="12"/>
  <c r="AI108" i="12"/>
  <c r="AI205" i="12"/>
  <c r="AI211" i="12"/>
  <c r="AI218" i="12"/>
  <c r="AI273" i="12"/>
  <c r="AI307" i="12"/>
  <c r="AI222" i="12"/>
  <c r="AI229" i="12"/>
  <c r="AI246" i="12"/>
  <c r="AI250" i="12"/>
  <c r="AA208" i="14"/>
  <c r="AA211" i="14"/>
  <c r="AA290" i="14"/>
  <c r="AA165" i="14"/>
  <c r="AA275" i="14"/>
  <c r="AA239" i="14"/>
  <c r="AA128" i="14"/>
  <c r="AB33" i="14"/>
  <c r="AB238" i="14"/>
  <c r="AA143" i="14"/>
  <c r="AB66" i="14"/>
  <c r="AB230" i="14"/>
  <c r="AB273" i="14"/>
  <c r="AA300" i="14"/>
  <c r="AB229" i="14"/>
  <c r="AB241" i="14"/>
  <c r="AA287" i="14"/>
  <c r="AA264" i="14"/>
  <c r="AA302" i="14"/>
  <c r="AB182" i="14"/>
  <c r="AB250" i="14"/>
  <c r="AB158" i="14"/>
  <c r="AB137" i="14"/>
  <c r="AB164" i="14"/>
  <c r="AB198" i="14"/>
  <c r="AB290" i="14"/>
  <c r="AB281" i="14"/>
  <c r="AA283" i="14"/>
  <c r="AB283" i="14"/>
  <c r="AA235" i="14"/>
  <c r="AB291" i="14"/>
  <c r="AA291" i="14"/>
  <c r="AA18" i="14"/>
  <c r="AA153" i="14"/>
  <c r="AA223" i="14"/>
  <c r="AA276" i="14"/>
  <c r="AB276" i="14"/>
  <c r="AA298" i="14"/>
  <c r="AB298" i="14"/>
  <c r="AA95" i="14"/>
  <c r="AA230" i="14"/>
  <c r="AA138" i="14"/>
  <c r="AA68" i="14"/>
  <c r="AA146" i="14"/>
  <c r="AA192" i="14"/>
  <c r="AA244" i="14"/>
  <c r="AB175" i="14"/>
  <c r="AA195" i="14"/>
  <c r="AA62" i="14"/>
  <c r="AA171" i="14"/>
  <c r="AA242" i="14"/>
  <c r="AA254" i="14"/>
  <c r="AB257" i="14"/>
  <c r="AA58" i="14"/>
  <c r="AB275" i="14"/>
  <c r="AB277" i="14"/>
  <c r="AB297" i="14"/>
  <c r="AB306" i="14"/>
  <c r="AB102" i="14"/>
  <c r="AA237" i="14"/>
  <c r="AA293" i="14"/>
  <c r="AA294" i="14"/>
  <c r="AA166" i="14"/>
  <c r="AB166" i="14"/>
  <c r="AB282" i="14"/>
  <c r="AA282" i="14"/>
  <c r="AA277" i="14"/>
  <c r="AB232" i="14"/>
  <c r="AA44" i="14"/>
  <c r="AB44" i="14"/>
  <c r="AA8" i="14"/>
  <c r="AB67" i="14"/>
  <c r="AA21" i="14"/>
  <c r="AA261" i="14"/>
  <c r="AB207" i="14"/>
  <c r="AA36" i="14"/>
  <c r="AB248" i="14"/>
  <c r="AI233" i="12"/>
  <c r="AI235" i="12"/>
  <c r="AI139" i="12"/>
  <c r="AB197" i="14"/>
  <c r="AB223" i="14"/>
  <c r="AI268" i="12"/>
  <c r="AI269" i="12"/>
  <c r="AB259" i="14"/>
  <c r="AA184" i="14"/>
  <c r="AB267" i="14"/>
  <c r="AA268" i="14"/>
  <c r="AB150" i="14"/>
  <c r="AB274" i="14"/>
  <c r="AI298" i="12"/>
  <c r="AB95" i="14"/>
  <c r="AB152" i="14"/>
  <c r="AB195" i="14"/>
  <c r="AI295" i="12"/>
  <c r="AB75" i="14"/>
  <c r="AA249" i="14"/>
  <c r="AB249" i="14"/>
  <c r="AB111" i="14"/>
  <c r="AI302" i="12"/>
  <c r="AI263" i="12"/>
  <c r="AA97" i="14"/>
  <c r="AA98" i="14"/>
  <c r="AB139" i="14"/>
  <c r="AB260" i="14"/>
  <c r="AA292" i="14"/>
  <c r="AB292" i="14"/>
  <c r="AA214" i="14"/>
  <c r="AB214" i="14"/>
  <c r="AA258" i="14"/>
  <c r="AB258" i="14"/>
  <c r="AB284" i="14"/>
  <c r="AA284" i="14"/>
  <c r="AA299" i="14"/>
  <c r="AB299" i="14"/>
  <c r="AB27" i="14"/>
  <c r="AA45" i="14"/>
  <c r="AB45" i="14"/>
  <c r="AA157" i="14"/>
  <c r="AA236" i="14"/>
  <c r="AI148" i="12"/>
  <c r="Z48" i="12"/>
  <c r="Z71" i="12"/>
  <c r="AB71" i="12" s="1"/>
  <c r="Z77" i="12"/>
  <c r="AF77" i="12" s="1"/>
  <c r="Z90" i="12"/>
  <c r="AE90" i="12" s="1"/>
  <c r="Z92" i="12"/>
  <c r="Z103" i="12"/>
  <c r="AD103" i="12" s="1"/>
  <c r="Z105" i="12"/>
  <c r="Z119" i="12"/>
  <c r="AJ119" i="12" s="1"/>
  <c r="Z124" i="12"/>
  <c r="Z134" i="12"/>
  <c r="Z157" i="12"/>
  <c r="Z158" i="12"/>
  <c r="Z174" i="12"/>
  <c r="AA174" i="12" s="1"/>
  <c r="Z175" i="12"/>
  <c r="Z189" i="12"/>
  <c r="AF189" i="12" s="1"/>
  <c r="Z243" i="12"/>
  <c r="AB243" i="12" s="1"/>
  <c r="Z260" i="12"/>
  <c r="AD260" i="12" s="1"/>
  <c r="Z49" i="12"/>
  <c r="AB49" i="12" s="1"/>
  <c r="Z98" i="12"/>
  <c r="AF98" i="12" s="1"/>
  <c r="Z115" i="12"/>
  <c r="AE115" i="12" s="1"/>
  <c r="Z159" i="12"/>
  <c r="AA159" i="12" s="1"/>
  <c r="Z168" i="12"/>
  <c r="AJ168" i="12" s="1"/>
  <c r="Z220" i="12"/>
  <c r="AJ220" i="12" s="1"/>
  <c r="Z238" i="12"/>
  <c r="AE238" i="12" s="1"/>
  <c r="Z253" i="12"/>
  <c r="AE253" i="12" s="1"/>
  <c r="Z304" i="2"/>
  <c r="AI304" i="2" s="1"/>
  <c r="Z299" i="2"/>
  <c r="AB299" i="2" s="1"/>
  <c r="Z103" i="2"/>
  <c r="AE103" i="2" s="1"/>
  <c r="Z74" i="2"/>
  <c r="Z50" i="2"/>
  <c r="AB50" i="2" s="1"/>
  <c r="Z130" i="2"/>
  <c r="AE130" i="2" s="1"/>
  <c r="Z133" i="2"/>
  <c r="AF133" i="2" s="1"/>
  <c r="Z243" i="2"/>
  <c r="Z264" i="2"/>
  <c r="Z305" i="2"/>
  <c r="AB305" i="2" s="1"/>
  <c r="Z114" i="2"/>
  <c r="AB114" i="2" s="1"/>
  <c r="Z177" i="2"/>
  <c r="Z258" i="2"/>
  <c r="AE258" i="2" s="1"/>
  <c r="Z274" i="2"/>
  <c r="Z291" i="2"/>
  <c r="AE291" i="2" s="1"/>
  <c r="AE306" i="2"/>
  <c r="Z194" i="2"/>
  <c r="AF194" i="2" s="1"/>
  <c r="AD159" i="2"/>
  <c r="Z139" i="2"/>
  <c r="AE139" i="2" s="1"/>
  <c r="Z47" i="2"/>
  <c r="Z117" i="2"/>
  <c r="Z248" i="2"/>
  <c r="AA250" i="2"/>
  <c r="Z273" i="2"/>
  <c r="AA273" i="2" s="1"/>
  <c r="Z276" i="2"/>
  <c r="Z109" i="2"/>
  <c r="AD109" i="2" s="1"/>
  <c r="Z59" i="2"/>
  <c r="AA59" i="2" s="1"/>
  <c r="Z85" i="2"/>
  <c r="AB85" i="2" s="1"/>
  <c r="Z98" i="2"/>
  <c r="Z141" i="2"/>
  <c r="AE141" i="2" s="1"/>
  <c r="Z154" i="2"/>
  <c r="AB154" i="2" s="1"/>
  <c r="Z232" i="2"/>
  <c r="Z259" i="2"/>
  <c r="AA259" i="2" s="1"/>
  <c r="Z272" i="2"/>
  <c r="AA272" i="2" s="1"/>
  <c r="Z288" i="2"/>
  <c r="AF288" i="2" s="1"/>
  <c r="Z37" i="2"/>
  <c r="Z87" i="2"/>
  <c r="AA135" i="2"/>
  <c r="Z151" i="2"/>
  <c r="AB151" i="2" s="1"/>
  <c r="Z210" i="2"/>
  <c r="AA210" i="2" s="1"/>
  <c r="Z240" i="2"/>
  <c r="Z282" i="2"/>
  <c r="AF282" i="2" s="1"/>
  <c r="Z182" i="2"/>
  <c r="AD182" i="2" s="1"/>
  <c r="Z123" i="2"/>
  <c r="AD123" i="2" s="1"/>
  <c r="Z91" i="2"/>
  <c r="AF91" i="2" s="1"/>
  <c r="Z101" i="2"/>
  <c r="AF101" i="2" s="1"/>
  <c r="Z122" i="2"/>
  <c r="AB122" i="2" s="1"/>
  <c r="Z219" i="2"/>
  <c r="AB162" i="2"/>
  <c r="Z83" i="2"/>
  <c r="AA83" i="2" s="1"/>
  <c r="AD83" i="2" s="1"/>
  <c r="Z138" i="2"/>
  <c r="AF138" i="2" s="1"/>
  <c r="Z149" i="2"/>
  <c r="AF149" i="2" s="1"/>
  <c r="Z163" i="2"/>
  <c r="AB163" i="2" s="1"/>
  <c r="AE230" i="2"/>
  <c r="AE267" i="2"/>
  <c r="Z296" i="2"/>
  <c r="AI296" i="2" s="1"/>
  <c r="Z22" i="2"/>
  <c r="AA22" i="2" s="1"/>
  <c r="Z106" i="2"/>
  <c r="AE106" i="2" s="1"/>
  <c r="Z146" i="2"/>
  <c r="Z235" i="2"/>
  <c r="AB251" i="2"/>
  <c r="Z280" i="2"/>
  <c r="AI280" i="2" s="1"/>
  <c r="Z298" i="2"/>
  <c r="AF298" i="2" s="1"/>
  <c r="Z265" i="2"/>
  <c r="Z187" i="2"/>
  <c r="Z169" i="2"/>
  <c r="AB169" i="2" s="1"/>
  <c r="Z290" i="2"/>
  <c r="Z174" i="2"/>
  <c r="AF89" i="12"/>
  <c r="Z297" i="12"/>
  <c r="AE297" i="12" s="1"/>
  <c r="Z286" i="12"/>
  <c r="AF286" i="12" s="1"/>
  <c r="Z218" i="12"/>
  <c r="AJ218" i="12" s="1"/>
  <c r="Z179" i="12"/>
  <c r="AA179" i="12" s="1"/>
  <c r="AD172" i="12"/>
  <c r="Z114" i="12"/>
  <c r="AD114" i="12" s="1"/>
  <c r="Z75" i="12"/>
  <c r="Z62" i="12"/>
  <c r="AF62" i="12" s="1"/>
  <c r="Z36" i="12"/>
  <c r="AB36" i="12" s="1"/>
  <c r="Z21" i="12"/>
  <c r="AB21" i="12" s="1"/>
  <c r="Z302" i="12"/>
  <c r="Z275" i="12"/>
  <c r="AD275" i="12" s="1"/>
  <c r="Z209" i="12"/>
  <c r="AD209" i="12" s="1"/>
  <c r="Z205" i="12"/>
  <c r="AE205" i="12" s="1"/>
  <c r="Z186" i="12"/>
  <c r="AA186" i="12" s="1"/>
  <c r="Z173" i="12"/>
  <c r="AF173" i="12" s="1"/>
  <c r="Z169" i="12"/>
  <c r="AB169" i="12" s="1"/>
  <c r="Z151" i="12"/>
  <c r="Z150" i="12"/>
  <c r="Z137" i="12"/>
  <c r="Z128" i="12"/>
  <c r="Z123" i="12"/>
  <c r="AB123" i="12" s="1"/>
  <c r="AA113" i="12"/>
  <c r="Z107" i="12"/>
  <c r="AA106" i="12"/>
  <c r="Z96" i="12"/>
  <c r="AB96" i="12" s="1"/>
  <c r="Z82" i="12"/>
  <c r="AF82" i="12" s="1"/>
  <c r="Z60" i="12"/>
  <c r="AA60" i="12" s="1"/>
  <c r="AD60" i="12" s="1"/>
  <c r="Z58" i="12"/>
  <c r="Z28" i="12"/>
  <c r="AF28" i="12" s="1"/>
  <c r="Z282" i="12"/>
  <c r="Z278" i="12"/>
  <c r="AD278" i="12" s="1"/>
  <c r="Z176" i="12"/>
  <c r="AJ176" i="12" s="1"/>
  <c r="Z162" i="12"/>
  <c r="Z120" i="12"/>
  <c r="AE120" i="12" s="1"/>
  <c r="Z118" i="12"/>
  <c r="AB118" i="12" s="1"/>
  <c r="Z40" i="12"/>
  <c r="AA40" i="12" s="1"/>
  <c r="Z41" i="12"/>
  <c r="AA41" i="12" s="1"/>
  <c r="Z129" i="12"/>
  <c r="AA129" i="12" s="1"/>
  <c r="Z145" i="12"/>
  <c r="Z170" i="12"/>
  <c r="AE170" i="12" s="1"/>
  <c r="Z17" i="12"/>
  <c r="AA17" i="12" s="1"/>
  <c r="Z81" i="12"/>
  <c r="AF81" i="12" s="1"/>
  <c r="Z125" i="12"/>
  <c r="AF125" i="12" s="1"/>
  <c r="Z166" i="12"/>
  <c r="AF259" i="12"/>
  <c r="Z280" i="12"/>
  <c r="AB280" i="12" s="1"/>
  <c r="Z264" i="12"/>
  <c r="Z164" i="12"/>
  <c r="AF164" i="12" s="1"/>
  <c r="Z163" i="12"/>
  <c r="AD163" i="12" s="1"/>
  <c r="Z161" i="12"/>
  <c r="Z70" i="12"/>
  <c r="Z14" i="12"/>
  <c r="AA14" i="12" s="1"/>
  <c r="Z80" i="12"/>
  <c r="AA80" i="12" s="1"/>
  <c r="AD80" i="12" s="1"/>
  <c r="Z97" i="12"/>
  <c r="AD97" i="12" s="1"/>
  <c r="Z110" i="12"/>
  <c r="AJ110" i="12" s="1"/>
  <c r="Z127" i="12"/>
  <c r="AB127" i="12" s="1"/>
  <c r="Z165" i="12"/>
  <c r="AF165" i="12" s="1"/>
  <c r="Z178" i="12"/>
  <c r="Z267" i="12"/>
  <c r="AA267" i="12" s="1"/>
  <c r="Z294" i="12"/>
  <c r="AD294" i="12" s="1"/>
  <c r="Z37" i="12"/>
  <c r="AF37" i="12" s="1"/>
  <c r="Z74" i="12"/>
  <c r="Z88" i="12"/>
  <c r="AB88" i="12" s="1"/>
  <c r="Z122" i="12"/>
  <c r="AB122" i="12" s="1"/>
  <c r="Z144" i="12"/>
  <c r="Z171" i="12"/>
  <c r="AB171" i="12" s="1"/>
  <c r="Z239" i="12"/>
  <c r="Z257" i="12"/>
  <c r="AJ257" i="12" s="1"/>
  <c r="Z8" i="12"/>
  <c r="AF8" i="12" s="1"/>
  <c r="Z133" i="12"/>
  <c r="AA133" i="12" s="1"/>
  <c r="Z246" i="12"/>
  <c r="Z79" i="12"/>
  <c r="AA79" i="12" s="1"/>
  <c r="AD79" i="12" s="1"/>
  <c r="Z126" i="12"/>
  <c r="AB126" i="12" s="1"/>
  <c r="AI283" i="2"/>
  <c r="AB283" i="2"/>
  <c r="Z58" i="2"/>
  <c r="Z155" i="2"/>
  <c r="AE155" i="2" s="1"/>
  <c r="Z226" i="2"/>
  <c r="AE226" i="2" s="1"/>
  <c r="Z121" i="2"/>
  <c r="Z186" i="2"/>
  <c r="Z202" i="2"/>
  <c r="Z307" i="2"/>
  <c r="AI307" i="2" s="1"/>
  <c r="Z227" i="2"/>
  <c r="Z256" i="2"/>
  <c r="Z239" i="2"/>
  <c r="AF239" i="2" s="1"/>
  <c r="Z26" i="2"/>
  <c r="AA26" i="2" s="1"/>
  <c r="Z131" i="2"/>
  <c r="AA131" i="2" s="1"/>
  <c r="Z206" i="2"/>
  <c r="AB206" i="2" s="1"/>
  <c r="Z242" i="2"/>
  <c r="AA242" i="2" s="1"/>
  <c r="Z257" i="2"/>
  <c r="Z90" i="2"/>
  <c r="AE90" i="2" s="1"/>
  <c r="Z218" i="2"/>
  <c r="Z275" i="2"/>
  <c r="AA275" i="2" s="1"/>
  <c r="Z42" i="2"/>
  <c r="Z175" i="2"/>
  <c r="AD175" i="2" s="1"/>
  <c r="Z214" i="2"/>
  <c r="AB214" i="2" s="1"/>
  <c r="Z209" i="2"/>
  <c r="AE209" i="2" s="1"/>
  <c r="Z19" i="2"/>
  <c r="AB19" i="2" s="1"/>
  <c r="Z82" i="2"/>
  <c r="AF82" i="2" s="1"/>
  <c r="Z234" i="2"/>
  <c r="AB251" i="12"/>
  <c r="AA96" i="14"/>
  <c r="AI237" i="12"/>
  <c r="AB293" i="14"/>
  <c r="AA196" i="14"/>
  <c r="AB196" i="14"/>
  <c r="AB220" i="14"/>
  <c r="AI223" i="12"/>
  <c r="AI287" i="12"/>
  <c r="AI292" i="12"/>
  <c r="AB43" i="14"/>
  <c r="AI204" i="12"/>
  <c r="AB228" i="14"/>
  <c r="AB305" i="14"/>
  <c r="AA43" i="14"/>
  <c r="AA140" i="14"/>
  <c r="AA305" i="14"/>
  <c r="AB87" i="12"/>
  <c r="AA57" i="14"/>
  <c r="AA131" i="14"/>
  <c r="AA134" i="14"/>
  <c r="AB134" i="14"/>
  <c r="AB135" i="14"/>
  <c r="AA69" i="14"/>
  <c r="AB69" i="14"/>
  <c r="AA70" i="14"/>
  <c r="AA86" i="14"/>
  <c r="AB86" i="14"/>
  <c r="AA87" i="14"/>
  <c r="AB87" i="14"/>
  <c r="AA114" i="14"/>
  <c r="AB106" i="12"/>
  <c r="AA24" i="14"/>
  <c r="AA107" i="14"/>
  <c r="AB107" i="14"/>
  <c r="AB21" i="14"/>
  <c r="AB118" i="14"/>
  <c r="AA40" i="14"/>
  <c r="AA46" i="14"/>
  <c r="AI78" i="12"/>
  <c r="AI125" i="12"/>
  <c r="AB39" i="14"/>
  <c r="AB48" i="14"/>
  <c r="AB108" i="14"/>
  <c r="AI44" i="12"/>
  <c r="AI57" i="12"/>
  <c r="AE89" i="12"/>
  <c r="AJ89" i="12"/>
  <c r="AD105" i="12"/>
  <c r="AB50" i="14"/>
  <c r="AA50" i="14"/>
  <c r="AA51" i="14"/>
  <c r="AA76" i="14"/>
  <c r="AB34" i="14"/>
  <c r="AA34" i="14"/>
  <c r="AB109" i="14"/>
  <c r="AA109" i="14"/>
  <c r="AA94" i="14"/>
  <c r="AE87" i="12"/>
  <c r="AF87" i="12"/>
  <c r="AA277" i="12"/>
  <c r="AE93" i="12"/>
  <c r="AD87" i="12"/>
  <c r="AJ87" i="12"/>
  <c r="AD108" i="12"/>
  <c r="AA304" i="12"/>
  <c r="AJ259" i="12"/>
  <c r="AA259" i="12"/>
  <c r="AB91" i="12"/>
  <c r="AI251" i="2"/>
  <c r="AE304" i="2"/>
  <c r="AJ172" i="12"/>
  <c r="AE172" i="12"/>
  <c r="AD304" i="2"/>
  <c r="AB304" i="2"/>
  <c r="AB261" i="12"/>
  <c r="AB130" i="12"/>
  <c r="AF108" i="12"/>
  <c r="AE108" i="12"/>
  <c r="AA163" i="2"/>
  <c r="AD264" i="2"/>
  <c r="AJ140" i="12"/>
  <c r="AB140" i="12"/>
  <c r="AA283" i="2"/>
  <c r="AF283" i="2"/>
  <c r="AD283" i="2"/>
  <c r="AA203" i="2"/>
  <c r="AA150" i="2"/>
  <c r="AD140" i="12"/>
  <c r="AE121" i="2"/>
  <c r="AA292" i="12"/>
  <c r="AB281" i="12"/>
  <c r="AI306" i="2"/>
  <c r="AA306" i="2"/>
  <c r="AD306" i="2"/>
  <c r="AJ223" i="12"/>
  <c r="AD273" i="12"/>
  <c r="AE273" i="12"/>
  <c r="AI258" i="2"/>
  <c r="AE222" i="12"/>
  <c r="AB156" i="12"/>
  <c r="AD156" i="12"/>
  <c r="AF159" i="2"/>
  <c r="AA159" i="2"/>
  <c r="AI159" i="2"/>
  <c r="AA89" i="12"/>
  <c r="AD89" i="12"/>
  <c r="AF101" i="12"/>
  <c r="AJ261" i="12"/>
  <c r="AJ227" i="12"/>
  <c r="AB224" i="2"/>
  <c r="AI224" i="2"/>
  <c r="AF164" i="2"/>
  <c r="AA12" i="2"/>
  <c r="AB12" i="2"/>
  <c r="AB251" i="14"/>
  <c r="AA251" i="14"/>
  <c r="AI235" i="2"/>
  <c r="AB155" i="12"/>
  <c r="AB250" i="12"/>
  <c r="AA101" i="12"/>
  <c r="AF250" i="2"/>
  <c r="AE105" i="12"/>
  <c r="AB162" i="14"/>
  <c r="AB224" i="14"/>
  <c r="AI42" i="12"/>
  <c r="AA167" i="14"/>
  <c r="AB167" i="14"/>
  <c r="AA38" i="14"/>
  <c r="AB230" i="2"/>
  <c r="AE194" i="2"/>
  <c r="AE86" i="12"/>
  <c r="AI250" i="2"/>
  <c r="AI162" i="2"/>
  <c r="AB109" i="2"/>
  <c r="AA53" i="12"/>
  <c r="AB172" i="14"/>
  <c r="AA234" i="14"/>
  <c r="AB240" i="14"/>
  <c r="AH199" i="2"/>
  <c r="AI71" i="12"/>
  <c r="AI162" i="12"/>
  <c r="AI186" i="12"/>
  <c r="X252" i="12"/>
  <c r="W103" i="14"/>
  <c r="AC103" i="14" s="1"/>
  <c r="AB185" i="14"/>
  <c r="AB136" i="14"/>
  <c r="AA136" i="14"/>
  <c r="AH167" i="2"/>
  <c r="AI91" i="12"/>
  <c r="AI105" i="12"/>
  <c r="AI188" i="12"/>
  <c r="X233" i="12"/>
  <c r="X240" i="12"/>
  <c r="AB104" i="14"/>
  <c r="AB105" i="14"/>
  <c r="AB130" i="14"/>
  <c r="AB133" i="14"/>
  <c r="AB143" i="14"/>
  <c r="AI32" i="12"/>
  <c r="AI40" i="12"/>
  <c r="AI50" i="12"/>
  <c r="AI55" i="12"/>
  <c r="AI79" i="12"/>
  <c r="AI189" i="12"/>
  <c r="AI197" i="12"/>
  <c r="AI214" i="12"/>
  <c r="AI215" i="12"/>
  <c r="AI217" i="12"/>
  <c r="AB29" i="14"/>
  <c r="AB78" i="14"/>
  <c r="AB84" i="14"/>
  <c r="AB88" i="14"/>
  <c r="AB94" i="14"/>
  <c r="AB97" i="14"/>
  <c r="AB98" i="14"/>
  <c r="AB122" i="14"/>
  <c r="AB125" i="14"/>
  <c r="AB127" i="14"/>
  <c r="AB128" i="14"/>
  <c r="AB191" i="14"/>
  <c r="AD196" i="2"/>
  <c r="AD184" i="2"/>
  <c r="AF128" i="2"/>
  <c r="AE116" i="2"/>
  <c r="AF116" i="2"/>
  <c r="AA116" i="2"/>
  <c r="AB104" i="2"/>
  <c r="AE104" i="2"/>
  <c r="AA92" i="2"/>
  <c r="AD92" i="2"/>
  <c r="AA80" i="2"/>
  <c r="AD80" i="2" s="1"/>
  <c r="AA56" i="2"/>
  <c r="AD56" i="2" s="1"/>
  <c r="AF48" i="2"/>
  <c r="AB32" i="2"/>
  <c r="AB16" i="2"/>
  <c r="AA35" i="12"/>
  <c r="AD35" i="12" s="1"/>
  <c r="AB35" i="12"/>
  <c r="AB102" i="12"/>
  <c r="AA102" i="12"/>
  <c r="AD102" i="12"/>
  <c r="AF142" i="12"/>
  <c r="AE142" i="12"/>
  <c r="AJ142" i="12"/>
  <c r="AJ153" i="12"/>
  <c r="AA212" i="12"/>
  <c r="AE212" i="12"/>
  <c r="AF69" i="2"/>
  <c r="AD116" i="12"/>
  <c r="AF116" i="12"/>
  <c r="AA148" i="12"/>
  <c r="AB148" i="12"/>
  <c r="AF167" i="12"/>
  <c r="AD167" i="12"/>
  <c r="AA72" i="14"/>
  <c r="AA14" i="14"/>
  <c r="AD207" i="12"/>
  <c r="AB159" i="14"/>
  <c r="AH151" i="2"/>
  <c r="AH76" i="2"/>
  <c r="AI39" i="12"/>
  <c r="AA105" i="14"/>
  <c r="W114" i="14"/>
  <c r="AC114" i="14" s="1"/>
  <c r="AB117" i="14"/>
  <c r="AA154" i="14"/>
  <c r="AB189" i="14"/>
  <c r="AA191" i="14"/>
  <c r="AA142" i="14"/>
  <c r="AB142" i="14"/>
  <c r="AB205" i="14"/>
  <c r="AA205" i="14"/>
  <c r="AA96" i="12"/>
  <c r="AA156" i="12"/>
  <c r="AB186" i="14"/>
  <c r="AA78" i="14"/>
  <c r="AH153" i="2"/>
  <c r="AA188" i="12"/>
  <c r="AJ149" i="12"/>
  <c r="AB207" i="12"/>
  <c r="AA147" i="12"/>
  <c r="AB82" i="14"/>
  <c r="AB124" i="14"/>
  <c r="AA113" i="14"/>
  <c r="AB85" i="14"/>
  <c r="AA133" i="14"/>
  <c r="AA89" i="14"/>
  <c r="AB160" i="14"/>
  <c r="AB168" i="14"/>
  <c r="AH196" i="2"/>
  <c r="AH171" i="2"/>
  <c r="AB53" i="14"/>
  <c r="AB58" i="14"/>
  <c r="AA23" i="14"/>
  <c r="AA84" i="14"/>
  <c r="AA80" i="14"/>
  <c r="AA180" i="14"/>
  <c r="AA104" i="14"/>
  <c r="AB163" i="14"/>
  <c r="AF94" i="12"/>
  <c r="AJ94" i="12"/>
  <c r="X194" i="12"/>
  <c r="X199" i="12"/>
  <c r="W212" i="14"/>
  <c r="AC212" i="14" s="1"/>
  <c r="AE184" i="2"/>
  <c r="AF104" i="2"/>
  <c r="AI92" i="2"/>
  <c r="AF80" i="2"/>
  <c r="AE100" i="2"/>
  <c r="AI19" i="12"/>
  <c r="AI28" i="12"/>
  <c r="AI59" i="12"/>
  <c r="AI112" i="12"/>
  <c r="X118" i="12"/>
  <c r="AI120" i="12"/>
  <c r="AI138" i="12"/>
  <c r="AI142" i="12"/>
  <c r="AI216" i="12"/>
  <c r="AB141" i="14"/>
  <c r="AB148" i="14"/>
  <c r="W167" i="14"/>
  <c r="AC167" i="14" s="1"/>
  <c r="W186" i="14"/>
  <c r="AC186" i="14" s="1"/>
  <c r="AB203" i="14"/>
  <c r="AB206" i="14"/>
  <c r="W220" i="14"/>
  <c r="AC220" i="14" s="1"/>
  <c r="AI25" i="12"/>
  <c r="AI26" i="12"/>
  <c r="AI49" i="12"/>
  <c r="AI81" i="12"/>
  <c r="X95" i="12"/>
  <c r="AI123" i="12"/>
  <c r="AF141" i="12"/>
  <c r="AI149" i="12"/>
  <c r="AI155" i="12"/>
  <c r="AI172" i="12"/>
  <c r="AI192" i="12"/>
  <c r="AI193" i="12"/>
  <c r="AI213" i="12"/>
  <c r="AB41" i="14"/>
  <c r="AB101" i="14"/>
  <c r="AB114" i="14"/>
  <c r="AB120" i="14"/>
  <c r="AB132" i="14"/>
  <c r="AB155" i="14"/>
  <c r="AB156" i="14"/>
  <c r="AB192" i="14"/>
  <c r="AB200" i="14"/>
  <c r="AA73" i="12"/>
  <c r="AD73" i="12" s="1"/>
  <c r="AE95" i="12"/>
  <c r="AA95" i="12"/>
  <c r="AB95" i="12"/>
  <c r="AJ95" i="12"/>
  <c r="AF211" i="2"/>
  <c r="AB211" i="2"/>
  <c r="AE203" i="2"/>
  <c r="AI179" i="2"/>
  <c r="AE179" i="2"/>
  <c r="AD171" i="2"/>
  <c r="AB171" i="2"/>
  <c r="AI171" i="2"/>
  <c r="AE171" i="2"/>
  <c r="AF177" i="12"/>
  <c r="AJ177" i="12"/>
  <c r="AA32" i="12"/>
  <c r="AD32" i="12" s="1"/>
  <c r="AA191" i="12"/>
  <c r="AF191" i="12"/>
  <c r="AA103" i="14"/>
  <c r="AB103" i="14"/>
  <c r="AA173" i="14"/>
  <c r="AA215" i="14"/>
  <c r="AB215" i="14"/>
  <c r="AB119" i="14"/>
  <c r="AA119" i="14"/>
  <c r="AB123" i="14"/>
  <c r="AA126" i="14"/>
  <c r="AB126" i="14"/>
  <c r="AD177" i="2"/>
  <c r="AB45" i="12"/>
  <c r="AJ124" i="12"/>
  <c r="AB147" i="12"/>
  <c r="AA34" i="2"/>
  <c r="AD34" i="2" s="1"/>
  <c r="AA165" i="12"/>
  <c r="AD147" i="12"/>
  <c r="AB50" i="12"/>
  <c r="AB71" i="2"/>
  <c r="AE96" i="12"/>
  <c r="W111" i="14"/>
  <c r="AC111" i="14" s="1"/>
  <c r="W116" i="14"/>
  <c r="AC116" i="14" s="1"/>
  <c r="AA120" i="14"/>
  <c r="W154" i="14"/>
  <c r="AC154" i="14" s="1"/>
  <c r="AJ143" i="12"/>
  <c r="AF218" i="12"/>
  <c r="AF124" i="12"/>
  <c r="AI143" i="2"/>
  <c r="AB194" i="2"/>
  <c r="AD194" i="2"/>
  <c r="AB161" i="12"/>
  <c r="AB66" i="2"/>
  <c r="AE149" i="12"/>
  <c r="AI100" i="2"/>
  <c r="AD100" i="2"/>
  <c r="AB183" i="12"/>
  <c r="AF149" i="12"/>
  <c r="AA175" i="12"/>
  <c r="AB172" i="12"/>
  <c r="AF207" i="12"/>
  <c r="AJ207" i="12"/>
  <c r="AF190" i="2"/>
  <c r="AA192" i="2"/>
  <c r="AI190" i="2"/>
  <c r="AA128" i="2"/>
  <c r="AA116" i="12"/>
  <c r="AE98" i="12"/>
  <c r="AE116" i="12"/>
  <c r="AA172" i="12"/>
  <c r="AF35" i="12"/>
  <c r="AA49" i="12"/>
  <c r="AD49" i="12" s="1"/>
  <c r="AJ96" i="12"/>
  <c r="AE100" i="12"/>
  <c r="AJ100" i="12"/>
  <c r="AA100" i="12"/>
  <c r="AE218" i="2"/>
  <c r="AI218" i="2"/>
  <c r="AF202" i="2"/>
  <c r="AI202" i="2"/>
  <c r="AJ185" i="12"/>
  <c r="AA177" i="12"/>
  <c r="AF172" i="12"/>
  <c r="AE207" i="12"/>
  <c r="AA156" i="14"/>
  <c r="AA55" i="14"/>
  <c r="AI85" i="12"/>
  <c r="X88" i="12"/>
  <c r="AE99" i="12"/>
  <c r="AF105" i="12"/>
  <c r="X150" i="12"/>
  <c r="X178" i="12"/>
  <c r="AA54" i="14"/>
  <c r="AB54" i="14"/>
  <c r="AA79" i="14"/>
  <c r="AB79" i="14"/>
  <c r="AA144" i="14"/>
  <c r="AB144" i="14"/>
  <c r="AF66" i="2"/>
  <c r="AD124" i="12"/>
  <c r="AB208" i="2"/>
  <c r="AD208" i="2"/>
  <c r="AA208" i="2"/>
  <c r="AE183" i="12"/>
  <c r="AD183" i="12"/>
  <c r="AA193" i="12"/>
  <c r="AA190" i="2"/>
  <c r="AA177" i="2"/>
  <c r="AD218" i="12"/>
  <c r="AD212" i="12"/>
  <c r="AF52" i="2"/>
  <c r="AF157" i="12"/>
  <c r="AB92" i="14"/>
  <c r="AH155" i="2"/>
  <c r="AH147" i="2"/>
  <c r="AF208" i="2"/>
  <c r="AB124" i="12"/>
  <c r="AI194" i="2"/>
  <c r="AI208" i="2"/>
  <c r="AA194" i="2"/>
  <c r="AA143" i="12"/>
  <c r="AA71" i="2"/>
  <c r="AD71" i="2" s="1"/>
  <c r="AA183" i="12"/>
  <c r="AD149" i="12"/>
  <c r="AF96" i="12"/>
  <c r="AF192" i="2"/>
  <c r="AJ116" i="12"/>
  <c r="AB116" i="12"/>
  <c r="AB177" i="12"/>
  <c r="AD177" i="12"/>
  <c r="AB100" i="12"/>
  <c r="AI128" i="2"/>
  <c r="AD100" i="12"/>
  <c r="AA218" i="2"/>
  <c r="AD218" i="2"/>
  <c r="AD195" i="12"/>
  <c r="AB100" i="14"/>
  <c r="AE53" i="12"/>
  <c r="X97" i="12"/>
  <c r="AF102" i="12"/>
  <c r="AJ102" i="12"/>
  <c r="AF106" i="12"/>
  <c r="AJ107" i="12"/>
  <c r="X110" i="12"/>
  <c r="X138" i="12"/>
  <c r="AI144" i="12"/>
  <c r="AF151" i="12"/>
  <c r="X160" i="12"/>
  <c r="X164" i="12"/>
  <c r="AF208" i="12"/>
  <c r="AB165" i="14"/>
  <c r="W203" i="14"/>
  <c r="AC203" i="14" s="1"/>
  <c r="W206" i="14"/>
  <c r="AC206" i="14" s="1"/>
  <c r="AA110" i="14"/>
  <c r="AB110" i="14"/>
  <c r="AF45" i="12"/>
  <c r="X132" i="12"/>
  <c r="AI156" i="12"/>
  <c r="X212" i="12"/>
  <c r="AF58" i="12"/>
  <c r="AE101" i="12"/>
  <c r="AJ101" i="12"/>
  <c r="AL101" i="12" s="1"/>
  <c r="X112" i="12"/>
  <c r="AJ112" i="12"/>
  <c r="X134" i="12"/>
  <c r="X139" i="12"/>
  <c r="AE139" i="12"/>
  <c r="AJ139" i="12"/>
  <c r="X146" i="12"/>
  <c r="AF156" i="12"/>
  <c r="AJ156" i="12"/>
  <c r="X173" i="12"/>
  <c r="X183" i="12"/>
  <c r="AF224" i="2"/>
  <c r="AD224" i="2"/>
  <c r="AA125" i="2"/>
  <c r="AB64" i="2"/>
  <c r="AF299" i="2"/>
  <c r="AE299" i="2"/>
  <c r="AD190" i="12"/>
  <c r="AA190" i="12"/>
  <c r="AF43" i="12"/>
  <c r="AA156" i="2"/>
  <c r="AF156" i="2"/>
  <c r="AI156" i="2"/>
  <c r="AD268" i="12"/>
  <c r="AE268" i="12"/>
  <c r="AF268" i="12"/>
  <c r="AB46" i="12"/>
  <c r="AA46" i="12"/>
  <c r="AD46" i="12" s="1"/>
  <c r="AD199" i="12"/>
  <c r="AF199" i="12"/>
  <c r="AE199" i="12"/>
  <c r="AI219" i="2"/>
  <c r="AF108" i="2"/>
  <c r="AD266" i="2"/>
  <c r="AE266" i="2"/>
  <c r="AF266" i="2"/>
  <c r="AE167" i="12"/>
  <c r="AA167" i="12"/>
  <c r="AB167" i="12"/>
  <c r="AF216" i="12"/>
  <c r="AJ216" i="12"/>
  <c r="AD146" i="12"/>
  <c r="AF146" i="12"/>
  <c r="AD142" i="2"/>
  <c r="AB15" i="2"/>
  <c r="AF15" i="2"/>
  <c r="AF172" i="2"/>
  <c r="AE172" i="2"/>
  <c r="AB172" i="2"/>
  <c r="AB28" i="2"/>
  <c r="AF28" i="2"/>
  <c r="AF299" i="12"/>
  <c r="AB299" i="12"/>
  <c r="AA155" i="12"/>
  <c r="AD155" i="12"/>
  <c r="AE155" i="12"/>
  <c r="AJ155" i="12"/>
  <c r="AF120" i="12"/>
  <c r="AB120" i="12"/>
  <c r="AA120" i="12"/>
  <c r="AE208" i="12"/>
  <c r="AA208" i="12"/>
  <c r="AB82" i="12"/>
  <c r="AA82" i="12"/>
  <c r="AD82" i="12" s="1"/>
  <c r="AD106" i="12"/>
  <c r="AE106" i="12"/>
  <c r="AJ106" i="12"/>
  <c r="AJ128" i="12"/>
  <c r="AA128" i="12"/>
  <c r="AB128" i="12"/>
  <c r="AA181" i="12"/>
  <c r="AF288" i="12"/>
  <c r="AA170" i="2"/>
  <c r="AE107" i="2"/>
  <c r="AF200" i="2"/>
  <c r="AA200" i="2"/>
  <c r="AD200" i="2"/>
  <c r="AE200" i="2"/>
  <c r="AB200" i="2"/>
  <c r="AF130" i="12"/>
  <c r="AD130" i="12"/>
  <c r="AE130" i="12"/>
  <c r="AJ130" i="12"/>
  <c r="AI299" i="2"/>
  <c r="AA235" i="2"/>
  <c r="AE224" i="2"/>
  <c r="AF223" i="12"/>
  <c r="AD159" i="12"/>
  <c r="AB187" i="2"/>
  <c r="AF269" i="12"/>
  <c r="AF187" i="2"/>
  <c r="AF64" i="2"/>
  <c r="AB235" i="2"/>
  <c r="AJ273" i="12"/>
  <c r="AE223" i="12"/>
  <c r="AF159" i="12"/>
  <c r="AF195" i="12"/>
  <c r="AA263" i="12"/>
  <c r="AF47" i="12"/>
  <c r="AF292" i="12"/>
  <c r="AB220" i="12"/>
  <c r="AF250" i="12"/>
  <c r="AB245" i="12"/>
  <c r="AJ167" i="12"/>
  <c r="AB268" i="12"/>
  <c r="AA72" i="12"/>
  <c r="AA273" i="12"/>
  <c r="AB219" i="2"/>
  <c r="AD47" i="12"/>
  <c r="AF46" i="12"/>
  <c r="AD136" i="12"/>
  <c r="AB156" i="2"/>
  <c r="AI266" i="2"/>
  <c r="AD209" i="2"/>
  <c r="AF209" i="2"/>
  <c r="AE124" i="2"/>
  <c r="AI124" i="2"/>
  <c r="AB124" i="2"/>
  <c r="AD158" i="2"/>
  <c r="AI150" i="2"/>
  <c r="AE227" i="2"/>
  <c r="AI227" i="2"/>
  <c r="AI116" i="2"/>
  <c r="AB116" i="2"/>
  <c r="AD116" i="2"/>
  <c r="AE296" i="2"/>
  <c r="AE210" i="12"/>
  <c r="AJ210" i="12"/>
  <c r="AB210" i="12"/>
  <c r="AA154" i="12"/>
  <c r="AE154" i="12"/>
  <c r="AF154" i="12"/>
  <c r="AJ154" i="12"/>
  <c r="AF56" i="2"/>
  <c r="AB210" i="2"/>
  <c r="AE210" i="2"/>
  <c r="AF42" i="12"/>
  <c r="AF260" i="12"/>
  <c r="AB174" i="12"/>
  <c r="AB48" i="12"/>
  <c r="AF73" i="12"/>
  <c r="AB73" i="12"/>
  <c r="AJ225" i="12"/>
  <c r="AA225" i="12"/>
  <c r="AF225" i="12"/>
  <c r="AE281" i="12"/>
  <c r="AF281" i="12"/>
  <c r="AE111" i="12"/>
  <c r="AA39" i="12"/>
  <c r="AB94" i="12"/>
  <c r="AD94" i="12"/>
  <c r="AA94" i="12"/>
  <c r="AE94" i="12"/>
  <c r="AF235" i="12"/>
  <c r="AE235" i="12"/>
  <c r="AA235" i="12"/>
  <c r="AB235" i="12"/>
  <c r="AJ289" i="12"/>
  <c r="AE122" i="2"/>
  <c r="AI91" i="2"/>
  <c r="AD211" i="2"/>
  <c r="AI211" i="2"/>
  <c r="AE98" i="2"/>
  <c r="AF248" i="2"/>
  <c r="AD248" i="2"/>
  <c r="AI120" i="2"/>
  <c r="AD120" i="2"/>
  <c r="AE120" i="2"/>
  <c r="AJ98" i="12"/>
  <c r="AA98" i="12"/>
  <c r="AD98" i="12"/>
  <c r="AB98" i="12"/>
  <c r="AE217" i="12"/>
  <c r="AB217" i="12"/>
  <c r="AD217" i="12"/>
  <c r="AJ148" i="12"/>
  <c r="AL148" i="12" s="1"/>
  <c r="AD148" i="12"/>
  <c r="AA236" i="2"/>
  <c r="AF263" i="12"/>
  <c r="AF124" i="2"/>
  <c r="AA78" i="12"/>
  <c r="AD78" i="12" s="1"/>
  <c r="AE216" i="12"/>
  <c r="AB292" i="12"/>
  <c r="AD269" i="12"/>
  <c r="AD299" i="2"/>
  <c r="AE235" i="2"/>
  <c r="AA224" i="2"/>
  <c r="AF273" i="12"/>
  <c r="AB223" i="12"/>
  <c r="AJ159" i="12"/>
  <c r="AJ263" i="12"/>
  <c r="AD187" i="2"/>
  <c r="AB47" i="12"/>
  <c r="AE269" i="12"/>
  <c r="AA220" i="12"/>
  <c r="AE146" i="12"/>
  <c r="AB146" i="12"/>
  <c r="AJ199" i="12"/>
  <c r="AB42" i="12"/>
  <c r="AJ245" i="12"/>
  <c r="AA124" i="2"/>
  <c r="AD124" i="2"/>
  <c r="AA299" i="2"/>
  <c r="AB150" i="2"/>
  <c r="AD150" i="2"/>
  <c r="AF78" i="12"/>
  <c r="AF210" i="12"/>
  <c r="AA146" i="12"/>
  <c r="AD244" i="2"/>
  <c r="AB238" i="12"/>
  <c r="AD156" i="2"/>
  <c r="AE263" i="12"/>
  <c r="AB266" i="2"/>
  <c r="AJ279" i="12"/>
  <c r="AB279" i="12"/>
  <c r="AE279" i="12"/>
  <c r="AD141" i="12"/>
  <c r="AB141" i="12"/>
  <c r="AB163" i="12"/>
  <c r="AA163" i="12"/>
  <c r="AF163" i="12"/>
  <c r="AE113" i="12"/>
  <c r="AF131" i="12"/>
  <c r="AJ131" i="12"/>
  <c r="AE131" i="12"/>
  <c r="AE241" i="12"/>
  <c r="AD241" i="12"/>
  <c r="AB152" i="12"/>
  <c r="AF152" i="12"/>
  <c r="AD264" i="12"/>
  <c r="AE264" i="12"/>
  <c r="AD213" i="12"/>
  <c r="AF213" i="12"/>
  <c r="AB213" i="12"/>
  <c r="AD111" i="12"/>
  <c r="AA221" i="12"/>
  <c r="AB221" i="12"/>
  <c r="AA187" i="12"/>
  <c r="AF187" i="12"/>
  <c r="AE187" i="12"/>
  <c r="AJ187" i="12"/>
  <c r="AA285" i="12"/>
  <c r="AE298" i="12"/>
  <c r="AA298" i="12"/>
  <c r="AF298" i="12"/>
  <c r="AB298" i="12"/>
  <c r="AJ298" i="12"/>
  <c r="AB148" i="2"/>
  <c r="AF148" i="2"/>
  <c r="AF86" i="12"/>
  <c r="AJ86" i="12"/>
  <c r="AJ212" i="12"/>
  <c r="AL212" i="12" s="1"/>
  <c r="AB212" i="12"/>
  <c r="AA178" i="12"/>
  <c r="AB178" i="12"/>
  <c r="AD178" i="12"/>
  <c r="AA265" i="12"/>
  <c r="AE265" i="12"/>
  <c r="AJ265" i="12"/>
  <c r="AB265" i="12"/>
  <c r="AE147" i="12"/>
  <c r="AF147" i="12"/>
  <c r="AE173" i="12"/>
  <c r="AJ194" i="12"/>
  <c r="AA194" i="12"/>
  <c r="AF132" i="2"/>
  <c r="AF49" i="12"/>
  <c r="AB31" i="2"/>
  <c r="AE141" i="12"/>
  <c r="AJ201" i="12"/>
  <c r="AB255" i="2"/>
  <c r="AB138" i="12"/>
  <c r="AE229" i="12"/>
  <c r="AF251" i="2"/>
  <c r="AJ163" i="12"/>
  <c r="AF257" i="2"/>
  <c r="AD95" i="2"/>
  <c r="AE185" i="12"/>
  <c r="AD221" i="12"/>
  <c r="AI272" i="2"/>
  <c r="AJ211" i="12"/>
  <c r="AJ239" i="12"/>
  <c r="AB241" i="12"/>
  <c r="AB201" i="12"/>
  <c r="AE102" i="12"/>
  <c r="AA185" i="12"/>
  <c r="AF228" i="2"/>
  <c r="AB34" i="2"/>
  <c r="AB32" i="12"/>
  <c r="AE178" i="2"/>
  <c r="AA264" i="12"/>
  <c r="AD229" i="12"/>
  <c r="AJ103" i="12"/>
  <c r="AA131" i="12"/>
  <c r="AA304" i="2"/>
  <c r="AD196" i="12"/>
  <c r="AF21" i="12"/>
  <c r="AA257" i="2"/>
  <c r="AD148" i="2"/>
  <c r="AE202" i="2"/>
  <c r="AF85" i="2"/>
  <c r="AE85" i="2"/>
  <c r="AI85" i="2"/>
  <c r="AF100" i="2"/>
  <c r="AB100" i="2"/>
  <c r="AB262" i="12"/>
  <c r="AJ213" i="12"/>
  <c r="AA213" i="12"/>
  <c r="AF14" i="2"/>
  <c r="AA39" i="2"/>
  <c r="AD39" i="2" s="1"/>
  <c r="AE88" i="12"/>
  <c r="AJ88" i="12"/>
  <c r="AF186" i="12"/>
  <c r="AJ186" i="12"/>
  <c r="AE186" i="12"/>
  <c r="AB186" i="12"/>
  <c r="AD186" i="12"/>
  <c r="AB95" i="2"/>
  <c r="AD183" i="2"/>
  <c r="AA103" i="12"/>
  <c r="AF103" i="12"/>
  <c r="AD307" i="12"/>
  <c r="AE307" i="12"/>
  <c r="AE133" i="12"/>
  <c r="AD133" i="12"/>
  <c r="AA161" i="12"/>
  <c r="AF228" i="12"/>
  <c r="AD228" i="12"/>
  <c r="AB228" i="12"/>
  <c r="AB38" i="12"/>
  <c r="AE203" i="12"/>
  <c r="AF203" i="12"/>
  <c r="AB135" i="2"/>
  <c r="AE140" i="12"/>
  <c r="AA140" i="12"/>
  <c r="AD258" i="12"/>
  <c r="AD232" i="12"/>
  <c r="AA54" i="12"/>
  <c r="AD54" i="12" s="1"/>
  <c r="AJ299" i="12"/>
  <c r="AE299" i="12"/>
  <c r="AJ230" i="12"/>
  <c r="AA230" i="12"/>
  <c r="AB208" i="12"/>
  <c r="AD208" i="12"/>
  <c r="AB98" i="2"/>
  <c r="AA120" i="2"/>
  <c r="AF120" i="2"/>
  <c r="AJ84" i="12"/>
  <c r="AI147" i="2"/>
  <c r="AD201" i="12"/>
  <c r="AJ141" i="12"/>
  <c r="AE228" i="2"/>
  <c r="AE257" i="2"/>
  <c r="AD38" i="2"/>
  <c r="AA251" i="2"/>
  <c r="AD88" i="12"/>
  <c r="AF224" i="12"/>
  <c r="AB272" i="2"/>
  <c r="AJ161" i="12"/>
  <c r="AF221" i="12"/>
  <c r="AF88" i="12"/>
  <c r="AE161" i="12"/>
  <c r="AF239" i="12"/>
  <c r="AJ241" i="12"/>
  <c r="AD286" i="12"/>
  <c r="AF201" i="12"/>
  <c r="AF175" i="2"/>
  <c r="AD185" i="12"/>
  <c r="AF32" i="12"/>
  <c r="AE251" i="2"/>
  <c r="AD115" i="2"/>
  <c r="AB284" i="12"/>
  <c r="AD178" i="2"/>
  <c r="AF264" i="12"/>
  <c r="AE163" i="12"/>
  <c r="AD251" i="2"/>
  <c r="AB103" i="12"/>
  <c r="AF304" i="2"/>
  <c r="AA175" i="2"/>
  <c r="AA86" i="12"/>
  <c r="AD86" i="12"/>
  <c r="AF240" i="12"/>
  <c r="AI257" i="2"/>
  <c r="AE148" i="2"/>
  <c r="AI148" i="2"/>
  <c r="AE95" i="2"/>
  <c r="AI95" i="2"/>
  <c r="AD135" i="2"/>
  <c r="AI135" i="2"/>
  <c r="AF279" i="12"/>
  <c r="AB187" i="12"/>
  <c r="AD187" i="12"/>
  <c r="AB285" i="12"/>
  <c r="AE221" i="12"/>
  <c r="AB131" i="12"/>
  <c r="AD131" i="12"/>
  <c r="AB115" i="2"/>
  <c r="AE194" i="12"/>
  <c r="AE228" i="12"/>
  <c r="AJ221" i="12"/>
  <c r="AD265" i="12"/>
  <c r="AB306" i="2"/>
  <c r="AF133" i="12"/>
  <c r="AF261" i="12"/>
  <c r="AA126" i="12"/>
  <c r="AD126" i="12"/>
  <c r="AA60" i="2"/>
  <c r="AD60" i="2" s="1"/>
  <c r="AB60" i="2"/>
  <c r="AB295" i="12"/>
  <c r="AE295" i="12"/>
  <c r="AA117" i="12"/>
  <c r="AE117" i="12"/>
  <c r="AJ117" i="12"/>
  <c r="AF107" i="12"/>
  <c r="AB107" i="12"/>
  <c r="AA305" i="12"/>
  <c r="AJ291" i="12"/>
  <c r="AF291" i="12"/>
  <c r="AA50" i="12"/>
  <c r="AD50" i="12" s="1"/>
  <c r="AB257" i="12"/>
  <c r="AF257" i="12"/>
  <c r="AD160" i="12"/>
  <c r="AE160" i="12"/>
  <c r="AA160" i="12"/>
  <c r="AJ160" i="12"/>
  <c r="AF160" i="12"/>
  <c r="AE226" i="12"/>
  <c r="AB83" i="2"/>
  <c r="AI109" i="2"/>
  <c r="AB250" i="2"/>
  <c r="AE250" i="2"/>
  <c r="AI305" i="2"/>
  <c r="AD305" i="2"/>
  <c r="AA74" i="2"/>
  <c r="AD74" i="2" s="1"/>
  <c r="AB195" i="12"/>
  <c r="AE195" i="12"/>
  <c r="AJ195" i="12"/>
  <c r="AE143" i="12"/>
  <c r="AF143" i="12"/>
  <c r="AB143" i="12"/>
  <c r="AF271" i="12"/>
  <c r="AA138" i="12"/>
  <c r="AD138" i="12"/>
  <c r="AA252" i="2"/>
  <c r="AF126" i="12"/>
  <c r="AJ126" i="12"/>
  <c r="AE182" i="12"/>
  <c r="AA295" i="12"/>
  <c r="AI210" i="2"/>
  <c r="AA157" i="12"/>
  <c r="AB117" i="12"/>
  <c r="AA211" i="12"/>
  <c r="AF182" i="12"/>
  <c r="AI144" i="2"/>
  <c r="AA68" i="2"/>
  <c r="AD68" i="2" s="1"/>
  <c r="AA271" i="12"/>
  <c r="AD117" i="12"/>
  <c r="AE211" i="12"/>
  <c r="AF283" i="12"/>
  <c r="AE271" i="12"/>
  <c r="AB271" i="12"/>
  <c r="AE144" i="2"/>
  <c r="AB68" i="2"/>
  <c r="AJ182" i="12"/>
  <c r="AE151" i="12"/>
  <c r="AJ283" i="12"/>
  <c r="AB24" i="2"/>
  <c r="AD162" i="2"/>
  <c r="AD251" i="12"/>
  <c r="AF76" i="12"/>
  <c r="AF24" i="2"/>
  <c r="AA162" i="2"/>
  <c r="AB154" i="12"/>
  <c r="AD154" i="12"/>
  <c r="AJ295" i="12"/>
  <c r="AL295" i="12" s="1"/>
  <c r="AE227" i="12"/>
  <c r="AI176" i="2"/>
  <c r="AE162" i="2"/>
  <c r="AB231" i="2"/>
  <c r="AB167" i="2"/>
  <c r="AA167" i="2"/>
  <c r="AB61" i="2"/>
  <c r="AD211" i="12"/>
  <c r="AD279" i="12"/>
  <c r="AD210" i="2"/>
  <c r="AB112" i="2"/>
  <c r="AA112" i="2"/>
  <c r="AE112" i="2"/>
  <c r="AE96" i="2"/>
  <c r="AB96" i="2"/>
  <c r="AA96" i="2"/>
  <c r="AD96" i="2"/>
  <c r="AI96" i="2"/>
  <c r="AE195" i="2"/>
  <c r="AB139" i="12"/>
  <c r="AF139" i="12"/>
  <c r="AA132" i="12"/>
  <c r="AB202" i="2"/>
  <c r="AD202" i="2"/>
  <c r="AA202" i="2"/>
  <c r="AA28" i="2"/>
  <c r="AD28" i="2" s="1"/>
  <c r="AF14" i="12"/>
  <c r="AB14" i="12"/>
  <c r="AD14" i="12"/>
  <c r="AB192" i="12"/>
  <c r="AD192" i="12"/>
  <c r="AF123" i="2"/>
  <c r="AF134" i="12"/>
  <c r="AA134" i="12"/>
  <c r="AE134" i="12"/>
  <c r="AJ93" i="12"/>
  <c r="AB93" i="12"/>
  <c r="AF19" i="2"/>
  <c r="AA19" i="2"/>
  <c r="AD19" i="2" s="1"/>
  <c r="AB204" i="2"/>
  <c r="AF198" i="12"/>
  <c r="AD144" i="12"/>
  <c r="AA25" i="12"/>
  <c r="AB219" i="12"/>
  <c r="AE219" i="12"/>
  <c r="AJ219" i="12"/>
  <c r="AJ166" i="12"/>
  <c r="AE166" i="12"/>
  <c r="AD95" i="12"/>
  <c r="AF95" i="12"/>
  <c r="AB129" i="12"/>
  <c r="AI118" i="2"/>
  <c r="AD273" i="2"/>
  <c r="AD210" i="12"/>
  <c r="AA210" i="12"/>
  <c r="AJ85" i="12"/>
  <c r="AL85" i="12" s="1"/>
  <c r="AD139" i="12"/>
  <c r="AJ251" i="12"/>
  <c r="AE126" i="12"/>
  <c r="AD182" i="12"/>
  <c r="AB211" i="12"/>
  <c r="AF68" i="2"/>
  <c r="AD151" i="12"/>
  <c r="AB283" i="12"/>
  <c r="AF162" i="2"/>
  <c r="AD227" i="12"/>
  <c r="AF195" i="2"/>
  <c r="AD172" i="2"/>
  <c r="AF210" i="2"/>
  <c r="AF112" i="2"/>
  <c r="AI112" i="2"/>
  <c r="AF60" i="2"/>
  <c r="AD305" i="12"/>
  <c r="AB290" i="12"/>
  <c r="AF295" i="12"/>
  <c r="AD175" i="12"/>
  <c r="AF175" i="12"/>
  <c r="AJ175" i="12"/>
  <c r="AE148" i="12"/>
  <c r="AF148" i="12"/>
  <c r="AB274" i="12"/>
  <c r="AA115" i="2"/>
  <c r="AE225" i="12"/>
  <c r="AF178" i="12"/>
  <c r="AI163" i="2"/>
  <c r="AD163" i="2"/>
  <c r="AB40" i="2"/>
  <c r="AF171" i="2"/>
  <c r="AA171" i="2"/>
  <c r="AF177" i="2"/>
  <c r="AE177" i="2"/>
  <c r="AA266" i="2"/>
  <c r="AE189" i="2"/>
  <c r="AF104" i="12"/>
  <c r="AB296" i="12"/>
  <c r="AJ296" i="12"/>
  <c r="AA267" i="2"/>
  <c r="AB267" i="2"/>
  <c r="AD140" i="2"/>
  <c r="AF140" i="2"/>
  <c r="AI140" i="2"/>
  <c r="AA140" i="2"/>
  <c r="AE140" i="2"/>
  <c r="AA18" i="2"/>
  <c r="AB18" i="2"/>
  <c r="AD110" i="12"/>
  <c r="AE110" i="12"/>
  <c r="AA76" i="2"/>
  <c r="AD76" i="2" s="1"/>
  <c r="AB76" i="2"/>
  <c r="AF76" i="2"/>
  <c r="AF84" i="2"/>
  <c r="AB79" i="2"/>
  <c r="AB157" i="12"/>
  <c r="AE157" i="12"/>
  <c r="AD157" i="12"/>
  <c r="AB191" i="12"/>
  <c r="AE191" i="12"/>
  <c r="AJ191" i="12"/>
  <c r="AD191" i="12"/>
  <c r="AB144" i="12"/>
  <c r="AB81" i="12"/>
  <c r="AA81" i="12"/>
  <c r="AD81" i="12" s="1"/>
  <c r="AF118" i="12"/>
  <c r="AF220" i="2"/>
  <c r="AB220" i="2"/>
  <c r="AF99" i="12"/>
  <c r="AA99" i="12"/>
  <c r="AD99" i="12"/>
  <c r="AJ99" i="12"/>
  <c r="AE240" i="12"/>
  <c r="AA104" i="12"/>
  <c r="AA240" i="12"/>
  <c r="AJ266" i="12"/>
  <c r="AF242" i="12"/>
  <c r="AD288" i="12"/>
  <c r="AJ307" i="12"/>
  <c r="AL307" i="12" s="1"/>
  <c r="AA51" i="12"/>
  <c r="AD51" i="12" s="1"/>
  <c r="AD142" i="12"/>
  <c r="AB51" i="12"/>
  <c r="AE296" i="12"/>
  <c r="AJ157" i="12"/>
  <c r="AF230" i="12"/>
  <c r="AA230" i="2"/>
  <c r="AF284" i="12"/>
  <c r="AB230" i="12"/>
  <c r="AF230" i="2"/>
  <c r="AA142" i="12"/>
  <c r="AD230" i="2"/>
  <c r="AJ174" i="12"/>
  <c r="AB44" i="12"/>
  <c r="AB72" i="12"/>
  <c r="AD72" i="12"/>
  <c r="AD227" i="2"/>
  <c r="AF214" i="2"/>
  <c r="AD174" i="12"/>
  <c r="AF227" i="12"/>
  <c r="AA227" i="2"/>
  <c r="AF79" i="2"/>
  <c r="AF267" i="2"/>
  <c r="AE84" i="2"/>
  <c r="AI84" i="2"/>
  <c r="AB282" i="12"/>
  <c r="AA307" i="12"/>
  <c r="AF296" i="12"/>
  <c r="AA44" i="12"/>
  <c r="AD44" i="12" s="1"/>
  <c r="AD296" i="12"/>
  <c r="AA296" i="12"/>
  <c r="AA227" i="12"/>
  <c r="AI172" i="2"/>
  <c r="AB288" i="12"/>
  <c r="AD230" i="12"/>
  <c r="AE252" i="2"/>
  <c r="AA85" i="2"/>
  <c r="AD85" i="2"/>
  <c r="AF174" i="12"/>
  <c r="AB84" i="12"/>
  <c r="AE242" i="12"/>
  <c r="AB108" i="2"/>
  <c r="AE108" i="2"/>
  <c r="AI108" i="2"/>
  <c r="AE136" i="2"/>
  <c r="AB136" i="2"/>
  <c r="AB282" i="2"/>
  <c r="AB194" i="12"/>
  <c r="AD194" i="12"/>
  <c r="AF194" i="12"/>
  <c r="AB174" i="2"/>
  <c r="AF99" i="2"/>
  <c r="AI168" i="2"/>
  <c r="AF217" i="12"/>
  <c r="AJ217" i="12"/>
  <c r="AL217" i="12" s="1"/>
  <c r="AA217" i="12"/>
  <c r="AB55" i="12"/>
  <c r="AA55" i="12"/>
  <c r="AD55" i="12" s="1"/>
  <c r="AF55" i="12"/>
  <c r="AF51" i="12"/>
  <c r="AA284" i="12"/>
  <c r="AB104" i="12"/>
  <c r="AD104" i="12"/>
  <c r="AB240" i="12"/>
  <c r="AF132" i="12"/>
  <c r="AE132" i="12"/>
  <c r="AF307" i="12"/>
  <c r="AE288" i="12"/>
  <c r="AA108" i="2"/>
  <c r="AD108" i="2"/>
  <c r="AB142" i="12"/>
  <c r="AI214" i="2"/>
  <c r="AF227" i="2"/>
  <c r="AJ104" i="12"/>
  <c r="AF44" i="12"/>
  <c r="AJ284" i="12"/>
  <c r="AF18" i="2"/>
  <c r="AB52" i="2"/>
  <c r="AB242" i="12"/>
  <c r="AE174" i="12"/>
  <c r="AJ240" i="12"/>
  <c r="AE252" i="12"/>
  <c r="AB227" i="2"/>
  <c r="AI230" i="2"/>
  <c r="AA84" i="2"/>
  <c r="AD267" i="2"/>
  <c r="AF50" i="2"/>
  <c r="AA50" i="2"/>
  <c r="AD50" i="2" s="1"/>
  <c r="AF72" i="12"/>
  <c r="AB307" i="12"/>
  <c r="AA62" i="12"/>
  <c r="AD62" i="12" s="1"/>
  <c r="AD12" i="2"/>
  <c r="AD136" i="2"/>
  <c r="AI267" i="2"/>
  <c r="AA52" i="2"/>
  <c r="AD52" i="2" s="1"/>
  <c r="AF229" i="12"/>
  <c r="AA229" i="12"/>
  <c r="AD249" i="12"/>
  <c r="AF249" i="12"/>
  <c r="AJ150" i="12"/>
  <c r="AA232" i="2"/>
  <c r="AI192" i="2"/>
  <c r="AE192" i="2"/>
  <c r="AB192" i="2"/>
  <c r="AD167" i="2"/>
  <c r="AB76" i="12"/>
  <c r="AA76" i="12"/>
  <c r="AD76" i="12" s="1"/>
  <c r="AD93" i="12"/>
  <c r="AA93" i="12"/>
  <c r="AE152" i="2"/>
  <c r="AB246" i="12"/>
  <c r="AF192" i="12"/>
  <c r="AE192" i="12"/>
  <c r="AA192" i="12"/>
  <c r="AF113" i="12"/>
  <c r="AJ113" i="12"/>
  <c r="AB113" i="12"/>
  <c r="AD113" i="12"/>
  <c r="AF179" i="12"/>
  <c r="AI170" i="2"/>
  <c r="AA166" i="2"/>
  <c r="AF166" i="2"/>
  <c r="AA222" i="2"/>
  <c r="AI200" i="2"/>
  <c r="AB248" i="2"/>
  <c r="AA248" i="2"/>
  <c r="AF203" i="2"/>
  <c r="AI203" i="2"/>
  <c r="AD203" i="2"/>
  <c r="AB39" i="2"/>
  <c r="AA253" i="12"/>
  <c r="AD232" i="2"/>
  <c r="AF93" i="12"/>
  <c r="X197" i="2"/>
  <c r="X189" i="2"/>
  <c r="X141" i="2"/>
  <c r="X101" i="2"/>
  <c r="AA249" i="12"/>
  <c r="AB226" i="2"/>
  <c r="AE259" i="12"/>
  <c r="AA26" i="14"/>
  <c r="AB26" i="14"/>
  <c r="AA151" i="14"/>
  <c r="X130" i="12"/>
  <c r="AI224" i="12"/>
  <c r="AI231" i="12"/>
  <c r="AI240" i="12"/>
  <c r="AA37" i="14"/>
  <c r="AB37" i="14"/>
  <c r="AI130" i="12"/>
  <c r="X261" i="12"/>
  <c r="AI289" i="12"/>
  <c r="AI265" i="12"/>
  <c r="AI275" i="12"/>
  <c r="AB157" i="14"/>
  <c r="W164" i="14"/>
  <c r="AC164" i="14" s="1"/>
  <c r="W282" i="14"/>
  <c r="AC282" i="14" s="1"/>
  <c r="W232" i="14"/>
  <c r="AC232" i="14" s="1"/>
  <c r="W135" i="14"/>
  <c r="AC135" i="14" s="1"/>
  <c r="AA147" i="14"/>
  <c r="AB147" i="14"/>
  <c r="AB289" i="14"/>
  <c r="AA289" i="14"/>
  <c r="AB176" i="14"/>
  <c r="AB181" i="14"/>
  <c r="AB243" i="14"/>
  <c r="AF16" i="12" l="1"/>
  <c r="AF73" i="2"/>
  <c r="AA249" i="2"/>
  <c r="AD297" i="2"/>
  <c r="AG77" i="13"/>
  <c r="AG63" i="13"/>
  <c r="AG16" i="13"/>
  <c r="AB16" i="12"/>
  <c r="AG29" i="13"/>
  <c r="AG74" i="13"/>
  <c r="AA289" i="2"/>
  <c r="AL186" i="12"/>
  <c r="AB155" i="2"/>
  <c r="AD105" i="2"/>
  <c r="AD225" i="2"/>
  <c r="AI138" i="2"/>
  <c r="AF57" i="12"/>
  <c r="AG83" i="13"/>
  <c r="AF161" i="2"/>
  <c r="AA63" i="12"/>
  <c r="AD63" i="12" s="1"/>
  <c r="AF105" i="2"/>
  <c r="AD155" i="2"/>
  <c r="AD23" i="12"/>
  <c r="AE288" i="2"/>
  <c r="AA56" i="12"/>
  <c r="AD56" i="12" s="1"/>
  <c r="AF80" i="12"/>
  <c r="AF81" i="2"/>
  <c r="AB161" i="2"/>
  <c r="AA16" i="12"/>
  <c r="AI153" i="2"/>
  <c r="AL263" i="12"/>
  <c r="AB288" i="2"/>
  <c r="AF63" i="12"/>
  <c r="AA138" i="2"/>
  <c r="AD288" i="2"/>
  <c r="AD138" i="2"/>
  <c r="AF56" i="12"/>
  <c r="AB59" i="12"/>
  <c r="AA153" i="2"/>
  <c r="AA161" i="2"/>
  <c r="AI201" i="2"/>
  <c r="AD153" i="2"/>
  <c r="AL213" i="12"/>
  <c r="AI241" i="2"/>
  <c r="AE153" i="2"/>
  <c r="AA288" i="2"/>
  <c r="AF25" i="2"/>
  <c r="AE217" i="2"/>
  <c r="AD217" i="2"/>
  <c r="AI137" i="2"/>
  <c r="AB249" i="2"/>
  <c r="AF59" i="12"/>
  <c r="AF64" i="12"/>
  <c r="AB153" i="2"/>
  <c r="AE114" i="12"/>
  <c r="AD137" i="2"/>
  <c r="AD249" i="2"/>
  <c r="AB138" i="2"/>
  <c r="AE138" i="2"/>
  <c r="AB23" i="12"/>
  <c r="AI288" i="2"/>
  <c r="AA37" i="12"/>
  <c r="AD37" i="12" s="1"/>
  <c r="AD161" i="2"/>
  <c r="AF205" i="12"/>
  <c r="AE225" i="2"/>
  <c r="AB28" i="12"/>
  <c r="AD18" i="12"/>
  <c r="AI217" i="2"/>
  <c r="AA193" i="2"/>
  <c r="AA225" i="2"/>
  <c r="AF67" i="12"/>
  <c r="AA205" i="12"/>
  <c r="AB81" i="2"/>
  <c r="AB90" i="12"/>
  <c r="AD123" i="12"/>
  <c r="AD114" i="2"/>
  <c r="AK135" i="2"/>
  <c r="AB241" i="2"/>
  <c r="AJ123" i="12"/>
  <c r="AB18" i="12"/>
  <c r="AB89" i="2"/>
  <c r="AE193" i="2"/>
  <c r="AI249" i="2"/>
  <c r="AF23" i="12"/>
  <c r="AB225" i="2"/>
  <c r="AD90" i="12"/>
  <c r="AI161" i="2"/>
  <c r="AB64" i="12"/>
  <c r="AA145" i="2"/>
  <c r="AA123" i="12"/>
  <c r="AE241" i="2"/>
  <c r="AF193" i="2"/>
  <c r="AJ114" i="12"/>
  <c r="AL114" i="12" s="1"/>
  <c r="AE137" i="2"/>
  <c r="AE123" i="12"/>
  <c r="AA114" i="2"/>
  <c r="AA57" i="12"/>
  <c r="AD57" i="12" s="1"/>
  <c r="AL156" i="12"/>
  <c r="AF155" i="2"/>
  <c r="AA18" i="12"/>
  <c r="AE281" i="2"/>
  <c r="AF66" i="12"/>
  <c r="AF289" i="2"/>
  <c r="AF225" i="2"/>
  <c r="AA90" i="12"/>
  <c r="AA67" i="12"/>
  <c r="AD67" i="12" s="1"/>
  <c r="AD193" i="2"/>
  <c r="AF123" i="12"/>
  <c r="AE249" i="2"/>
  <c r="AF297" i="2"/>
  <c r="AA69" i="2"/>
  <c r="AE214" i="2"/>
  <c r="AB291" i="2"/>
  <c r="AF169" i="12"/>
  <c r="AD101" i="2"/>
  <c r="AB43" i="12"/>
  <c r="AD125" i="2"/>
  <c r="AB93" i="2"/>
  <c r="W133" i="14"/>
  <c r="AC133" i="14" s="1"/>
  <c r="AG68" i="13"/>
  <c r="AF291" i="2"/>
  <c r="AI93" i="2"/>
  <c r="AF151" i="2"/>
  <c r="AI125" i="2"/>
  <c r="AI245" i="2"/>
  <c r="AB125" i="2"/>
  <c r="AE93" i="2"/>
  <c r="AJ122" i="12"/>
  <c r="AI291" i="2"/>
  <c r="AI189" i="2"/>
  <c r="AA243" i="12"/>
  <c r="AF93" i="2"/>
  <c r="AI101" i="2"/>
  <c r="AF125" i="2"/>
  <c r="AA101" i="2"/>
  <c r="AF122" i="12"/>
  <c r="AD169" i="12"/>
  <c r="AB77" i="2"/>
  <c r="AJ169" i="12"/>
  <c r="AA245" i="2"/>
  <c r="AA238" i="12"/>
  <c r="AE53" i="2"/>
  <c r="AA122" i="12"/>
  <c r="AG67" i="13"/>
  <c r="AA169" i="12"/>
  <c r="AB119" i="12"/>
  <c r="AB79" i="12"/>
  <c r="AE169" i="12"/>
  <c r="AD165" i="2"/>
  <c r="AL86" i="12"/>
  <c r="AL154" i="12"/>
  <c r="AF154" i="2"/>
  <c r="AG56" i="13"/>
  <c r="AG59" i="13"/>
  <c r="AE127" i="12"/>
  <c r="AA93" i="2"/>
  <c r="AA176" i="12"/>
  <c r="AF127" i="12"/>
  <c r="AD122" i="12"/>
  <c r="AD261" i="2"/>
  <c r="AE261" i="2"/>
  <c r="AB261" i="2"/>
  <c r="AA261" i="2"/>
  <c r="AI261" i="2"/>
  <c r="AE213" i="2"/>
  <c r="AI213" i="2"/>
  <c r="AB213" i="2"/>
  <c r="AD213" i="2"/>
  <c r="AD146" i="2"/>
  <c r="AB146" i="2"/>
  <c r="AA146" i="2"/>
  <c r="AE181" i="2"/>
  <c r="AA181" i="2"/>
  <c r="AA247" i="14"/>
  <c r="AB247" i="14"/>
  <c r="AA272" i="14"/>
  <c r="AB272" i="14"/>
  <c r="AA288" i="14"/>
  <c r="AB288" i="14"/>
  <c r="AF189" i="2"/>
  <c r="AD118" i="12"/>
  <c r="AA307" i="2"/>
  <c r="AI175" i="2"/>
  <c r="AK175" i="2" s="1"/>
  <c r="AA286" i="12"/>
  <c r="AB133" i="12"/>
  <c r="AB293" i="2"/>
  <c r="AL211" i="12"/>
  <c r="AF238" i="12"/>
  <c r="AD91" i="2"/>
  <c r="AB267" i="12"/>
  <c r="AF83" i="2"/>
  <c r="AB141" i="2"/>
  <c r="AF179" i="2"/>
  <c r="AB245" i="2"/>
  <c r="AJ178" i="12"/>
  <c r="AE178" i="12"/>
  <c r="AD161" i="12"/>
  <c r="AF161" i="12"/>
  <c r="AE187" i="2"/>
  <c r="AI187" i="2"/>
  <c r="AA187" i="2"/>
  <c r="AE87" i="2"/>
  <c r="AI87" i="2"/>
  <c r="AE124" i="12"/>
  <c r="AA124" i="12"/>
  <c r="AB296" i="14"/>
  <c r="AA25" i="14"/>
  <c r="AB25" i="14"/>
  <c r="AA49" i="14"/>
  <c r="AB49" i="14"/>
  <c r="AA90" i="14"/>
  <c r="AB90" i="14"/>
  <c r="AA99" i="14"/>
  <c r="AB99" i="14"/>
  <c r="AA115" i="14"/>
  <c r="AB115" i="14"/>
  <c r="AA187" i="14"/>
  <c r="AB187" i="14"/>
  <c r="AA212" i="14"/>
  <c r="AB212" i="14"/>
  <c r="AF60" i="12"/>
  <c r="AE175" i="2"/>
  <c r="AB175" i="2"/>
  <c r="AA265" i="2"/>
  <c r="AI265" i="2"/>
  <c r="AJ275" i="12"/>
  <c r="AF275" i="12"/>
  <c r="AE275" i="12"/>
  <c r="AE135" i="14"/>
  <c r="AE293" i="2"/>
  <c r="AB62" i="12"/>
  <c r="AD205" i="12"/>
  <c r="AI273" i="2"/>
  <c r="AB60" i="12"/>
  <c r="AJ133" i="12"/>
  <c r="AL133" i="12" s="1"/>
  <c r="AE103" i="12"/>
  <c r="AA275" i="12"/>
  <c r="AB159" i="12"/>
  <c r="AB273" i="2"/>
  <c r="AA173" i="12"/>
  <c r="AB105" i="12"/>
  <c r="AJ105" i="12"/>
  <c r="AA105" i="12"/>
  <c r="AB263" i="14"/>
  <c r="AH163" i="2"/>
  <c r="AH115" i="2"/>
  <c r="AD169" i="2"/>
  <c r="AF141" i="2"/>
  <c r="AB301" i="2"/>
  <c r="AB275" i="12"/>
  <c r="AF245" i="2"/>
  <c r="AF181" i="2"/>
  <c r="AA107" i="12"/>
  <c r="AD107" i="12"/>
  <c r="AF219" i="2"/>
  <c r="AA219" i="2"/>
  <c r="AE219" i="2"/>
  <c r="AD219" i="2"/>
  <c r="AE168" i="12"/>
  <c r="AF168" i="12"/>
  <c r="AB175" i="12"/>
  <c r="AE175" i="12"/>
  <c r="X305" i="2"/>
  <c r="AB233" i="2"/>
  <c r="AA233" i="2"/>
  <c r="AB217" i="2"/>
  <c r="AA217" i="2"/>
  <c r="AA91" i="2"/>
  <c r="AE91" i="2"/>
  <c r="AA293" i="2"/>
  <c r="AJ118" i="12"/>
  <c r="AL118" i="12" s="1"/>
  <c r="AE301" i="2"/>
  <c r="AB181" i="2"/>
  <c r="AE111" i="14"/>
  <c r="AF234" i="2"/>
  <c r="AD234" i="2"/>
  <c r="AJ129" i="12"/>
  <c r="AF129" i="12"/>
  <c r="AF114" i="2"/>
  <c r="AE114" i="2"/>
  <c r="AD103" i="2"/>
  <c r="AB103" i="2"/>
  <c r="AI103" i="2"/>
  <c r="AB92" i="12"/>
  <c r="AD92" i="12"/>
  <c r="AF136" i="2"/>
  <c r="AI136" i="2"/>
  <c r="AE128" i="2"/>
  <c r="AB128" i="2"/>
  <c r="AD128" i="2"/>
  <c r="AD104" i="2"/>
  <c r="AI104" i="2"/>
  <c r="AE88" i="2"/>
  <c r="AI88" i="2"/>
  <c r="AB48" i="2"/>
  <c r="AA48" i="2"/>
  <c r="AD48" i="2" s="1"/>
  <c r="AF32" i="2"/>
  <c r="AA32" i="2"/>
  <c r="AD32" i="2" s="1"/>
  <c r="AA24" i="2"/>
  <c r="AD24" i="2" s="1"/>
  <c r="AF16" i="2"/>
  <c r="AA16" i="2"/>
  <c r="AD16" i="2" s="1"/>
  <c r="AI54" i="12"/>
  <c r="AA169" i="2"/>
  <c r="AF169" i="2"/>
  <c r="AI301" i="2"/>
  <c r="AD189" i="2"/>
  <c r="AE118" i="12"/>
  <c r="AJ267" i="12"/>
  <c r="AD267" i="12"/>
  <c r="AD179" i="2"/>
  <c r="AB205" i="12"/>
  <c r="AJ205" i="12"/>
  <c r="AL205" i="12" s="1"/>
  <c r="AF114" i="12"/>
  <c r="AA114" i="12"/>
  <c r="AB280" i="14"/>
  <c r="AB159" i="2"/>
  <c r="AE159" i="2"/>
  <c r="AB143" i="2"/>
  <c r="AD143" i="2"/>
  <c r="AE143" i="2"/>
  <c r="AF135" i="2"/>
  <c r="AE135" i="2"/>
  <c r="AD127" i="2"/>
  <c r="AE127" i="2"/>
  <c r="AI127" i="2"/>
  <c r="AA127" i="2"/>
  <c r="AF127" i="2"/>
  <c r="AA95" i="2"/>
  <c r="AF95" i="2"/>
  <c r="AI14" i="12"/>
  <c r="AI15" i="12"/>
  <c r="AI21" i="12"/>
  <c r="AA33" i="12"/>
  <c r="AF33" i="12"/>
  <c r="AA141" i="2"/>
  <c r="AI141" i="2"/>
  <c r="AK141" i="2" s="1"/>
  <c r="AA118" i="12"/>
  <c r="AE197" i="2"/>
  <c r="AD141" i="2"/>
  <c r="AJ286" i="12"/>
  <c r="AI293" i="2"/>
  <c r="AA189" i="2"/>
  <c r="AB97" i="12"/>
  <c r="AI114" i="2"/>
  <c r="AK114" i="2" s="1"/>
  <c r="AB91" i="2"/>
  <c r="AB278" i="12"/>
  <c r="AD245" i="2"/>
  <c r="AE107" i="12"/>
  <c r="AB179" i="2"/>
  <c r="AB257" i="2"/>
  <c r="AD257" i="2"/>
  <c r="AF166" i="12"/>
  <c r="AD166" i="12"/>
  <c r="AB166" i="12"/>
  <c r="AE128" i="12"/>
  <c r="AD128" i="12"/>
  <c r="AF128" i="12"/>
  <c r="AD181" i="2"/>
  <c r="AB101" i="2"/>
  <c r="AE101" i="2"/>
  <c r="AI151" i="2"/>
  <c r="AE151" i="2"/>
  <c r="AE264" i="2"/>
  <c r="AI264" i="2"/>
  <c r="AA255" i="14"/>
  <c r="AH269" i="2"/>
  <c r="AH177" i="2"/>
  <c r="AH165" i="2"/>
  <c r="AK165" i="2" s="1"/>
  <c r="AH137" i="2"/>
  <c r="AH133" i="2"/>
  <c r="AH129" i="2"/>
  <c r="AH121" i="2"/>
  <c r="AH113" i="2"/>
  <c r="AH97" i="2"/>
  <c r="AH93" i="2"/>
  <c r="AK93" i="2" s="1"/>
  <c r="AH30" i="2"/>
  <c r="AH23" i="2"/>
  <c r="AE150" i="2"/>
  <c r="AF150" i="2"/>
  <c r="AL298" i="12"/>
  <c r="AB218" i="12"/>
  <c r="AI193" i="2"/>
  <c r="AA297" i="2"/>
  <c r="AE297" i="2"/>
  <c r="AA37" i="2"/>
  <c r="AH152" i="2"/>
  <c r="AH144" i="2"/>
  <c r="AK144" i="2" s="1"/>
  <c r="AH136" i="2"/>
  <c r="AK136" i="2" s="1"/>
  <c r="AH132" i="2"/>
  <c r="AH108" i="2"/>
  <c r="AK108" i="2" s="1"/>
  <c r="AH96" i="2"/>
  <c r="AH92" i="2"/>
  <c r="AH84" i="2"/>
  <c r="AH80" i="2"/>
  <c r="AH37" i="2"/>
  <c r="AH16" i="2"/>
  <c r="AB23" i="14"/>
  <c r="AB80" i="14"/>
  <c r="AB161" i="14"/>
  <c r="AG73" i="13"/>
  <c r="AA241" i="2"/>
  <c r="AB297" i="2"/>
  <c r="AF241" i="2"/>
  <c r="AA77" i="2"/>
  <c r="AD77" i="2" s="1"/>
  <c r="AG36" i="13"/>
  <c r="AG30" i="13"/>
  <c r="AL218" i="12"/>
  <c r="AG45" i="13"/>
  <c r="AG48" i="13"/>
  <c r="AL273" i="12"/>
  <c r="AL139" i="12"/>
  <c r="AA152" i="2"/>
  <c r="AD272" i="2"/>
  <c r="AI43" i="12"/>
  <c r="AB53" i="12"/>
  <c r="AD53" i="12" s="1"/>
  <c r="AG34" i="13"/>
  <c r="AG64" i="13"/>
  <c r="AI12" i="12"/>
  <c r="X193" i="12"/>
  <c r="X205" i="12"/>
  <c r="AG58" i="13"/>
  <c r="AA94" i="2"/>
  <c r="AD94" i="2"/>
  <c r="AB62" i="2"/>
  <c r="AA62" i="2"/>
  <c r="AD62" i="2" s="1"/>
  <c r="AA180" i="12"/>
  <c r="AJ180" i="12"/>
  <c r="AB180" i="12"/>
  <c r="AE206" i="12"/>
  <c r="AJ206" i="12"/>
  <c r="AB206" i="12"/>
  <c r="AA206" i="12"/>
  <c r="AD206" i="12"/>
  <c r="AF206" i="12"/>
  <c r="AB295" i="2"/>
  <c r="AF295" i="2"/>
  <c r="AE295" i="2"/>
  <c r="AI295" i="2"/>
  <c r="AD295" i="2"/>
  <c r="AA295" i="2"/>
  <c r="AB271" i="2"/>
  <c r="AE271" i="2"/>
  <c r="AD271" i="2"/>
  <c r="AF271" i="2"/>
  <c r="AI271" i="2"/>
  <c r="AA271" i="2"/>
  <c r="AB263" i="2"/>
  <c r="AA263" i="2"/>
  <c r="AA223" i="2"/>
  <c r="AE223" i="2"/>
  <c r="AB223" i="2"/>
  <c r="AE199" i="2"/>
  <c r="AD199" i="2"/>
  <c r="AA199" i="2"/>
  <c r="AB199" i="2"/>
  <c r="AI199" i="2"/>
  <c r="AF199" i="2"/>
  <c r="AE22" i="2"/>
  <c r="AB133" i="2"/>
  <c r="AA188" i="2"/>
  <c r="AF180" i="2"/>
  <c r="AD157" i="2"/>
  <c r="AI239" i="2"/>
  <c r="AE239" i="2"/>
  <c r="AA121" i="2"/>
  <c r="AF121" i="2"/>
  <c r="AI183" i="2"/>
  <c r="AE183" i="2"/>
  <c r="AB253" i="12"/>
  <c r="AB179" i="12"/>
  <c r="AB242" i="2"/>
  <c r="AB168" i="2"/>
  <c r="AJ92" i="12"/>
  <c r="AA41" i="2"/>
  <c r="AD41" i="2" s="1"/>
  <c r="AE220" i="2"/>
  <c r="AE242" i="2"/>
  <c r="AD176" i="2"/>
  <c r="AA118" i="2"/>
  <c r="AD127" i="12"/>
  <c r="AA123" i="2"/>
  <c r="AE165" i="2"/>
  <c r="AF165" i="2"/>
  <c r="AE275" i="2"/>
  <c r="AA65" i="2"/>
  <c r="AD65" i="2" s="1"/>
  <c r="AB46" i="2"/>
  <c r="AB22" i="2"/>
  <c r="AD22" i="2" s="1"/>
  <c r="AB286" i="12"/>
  <c r="AE286" i="12"/>
  <c r="AK153" i="2"/>
  <c r="AJ260" i="12"/>
  <c r="AF19" i="12"/>
  <c r="AB260" i="12"/>
  <c r="AE298" i="2"/>
  <c r="AE267" i="12"/>
  <c r="AE209" i="12"/>
  <c r="AB176" i="2"/>
  <c r="AL216" i="12"/>
  <c r="AB25" i="2"/>
  <c r="AB71" i="14"/>
  <c r="AB137" i="2"/>
  <c r="AF152" i="2"/>
  <c r="AB196" i="2"/>
  <c r="AF17" i="12"/>
  <c r="AE255" i="2"/>
  <c r="AF173" i="2"/>
  <c r="AB177" i="2"/>
  <c r="AI177" i="2"/>
  <c r="AK177" i="2" s="1"/>
  <c r="AF236" i="2"/>
  <c r="AE236" i="2"/>
  <c r="AA31" i="14"/>
  <c r="AB31" i="14"/>
  <c r="AJ253" i="12"/>
  <c r="AB99" i="2"/>
  <c r="AA105" i="2"/>
  <c r="AI204" i="2"/>
  <c r="AE123" i="2"/>
  <c r="AE176" i="2"/>
  <c r="AE149" i="2"/>
  <c r="AE99" i="2"/>
  <c r="AE97" i="2"/>
  <c r="AF145" i="2"/>
  <c r="AA137" i="2"/>
  <c r="AB198" i="2"/>
  <c r="AB236" i="2"/>
  <c r="AD89" i="2"/>
  <c r="AB239" i="2"/>
  <c r="AA127" i="12"/>
  <c r="AI157" i="2"/>
  <c r="AB165" i="2"/>
  <c r="AF168" i="2"/>
  <c r="AA196" i="2"/>
  <c r="AI228" i="2"/>
  <c r="AB173" i="12"/>
  <c r="AJ238" i="12"/>
  <c r="AD238" i="12"/>
  <c r="AF212" i="2"/>
  <c r="AB212" i="2"/>
  <c r="AF118" i="2"/>
  <c r="AB118" i="2"/>
  <c r="AE86" i="2"/>
  <c r="AI86" i="2"/>
  <c r="AK200" i="2"/>
  <c r="AD287" i="2"/>
  <c r="AB123" i="2"/>
  <c r="AE160" i="2"/>
  <c r="AD99" i="2"/>
  <c r="AE105" i="2"/>
  <c r="AF89" i="2"/>
  <c r="AD298" i="2"/>
  <c r="AA239" i="2"/>
  <c r="AE31" i="14"/>
  <c r="AF157" i="2"/>
  <c r="AA165" i="2"/>
  <c r="AE168" i="2"/>
  <c r="AI220" i="2"/>
  <c r="AB228" i="2"/>
  <c r="AB303" i="2"/>
  <c r="AD239" i="12"/>
  <c r="AB239" i="12"/>
  <c r="AB86" i="2"/>
  <c r="AB182" i="12"/>
  <c r="AA182" i="12"/>
  <c r="AJ183" i="12"/>
  <c r="AF183" i="12"/>
  <c r="AB185" i="12"/>
  <c r="AF185" i="12"/>
  <c r="AA216" i="12"/>
  <c r="AB216" i="12"/>
  <c r="AD216" i="12"/>
  <c r="AA222" i="12"/>
  <c r="AD222" i="12"/>
  <c r="AB237" i="12"/>
  <c r="AA237" i="12"/>
  <c r="AF241" i="12"/>
  <c r="AA241" i="12"/>
  <c r="AE245" i="12"/>
  <c r="AF245" i="12"/>
  <c r="AD259" i="12"/>
  <c r="AB259" i="12"/>
  <c r="AJ268" i="12"/>
  <c r="AL268" i="12" s="1"/>
  <c r="AA268" i="12"/>
  <c r="AF287" i="12"/>
  <c r="AE287" i="12"/>
  <c r="AF289" i="12"/>
  <c r="AD289" i="12"/>
  <c r="AB293" i="12"/>
  <c r="AD293" i="12"/>
  <c r="AD299" i="12"/>
  <c r="AA299" i="12"/>
  <c r="AE303" i="12"/>
  <c r="AJ303" i="12"/>
  <c r="AD17" i="12"/>
  <c r="AF204" i="2"/>
  <c r="AD228" i="2"/>
  <c r="AF183" i="2"/>
  <c r="AA255" i="2"/>
  <c r="AA204" i="2"/>
  <c r="AD86" i="2"/>
  <c r="AA99" i="2"/>
  <c r="AF231" i="2"/>
  <c r="AE145" i="2"/>
  <c r="AD255" i="2"/>
  <c r="AF38" i="2"/>
  <c r="AB188" i="2"/>
  <c r="AI89" i="2"/>
  <c r="AI188" i="2"/>
  <c r="AI298" i="2"/>
  <c r="AI198" i="2"/>
  <c r="AA115" i="12"/>
  <c r="AD173" i="12"/>
  <c r="AA19" i="12"/>
  <c r="AD19" i="12" s="1"/>
  <c r="AK127" i="2"/>
  <c r="AF115" i="12"/>
  <c r="AA129" i="2"/>
  <c r="AE180" i="2"/>
  <c r="AD220" i="2"/>
  <c r="AD236" i="2"/>
  <c r="AA303" i="2"/>
  <c r="AB157" i="2"/>
  <c r="AA157" i="2"/>
  <c r="AI142" i="2"/>
  <c r="AF142" i="2"/>
  <c r="AE142" i="2"/>
  <c r="AB142" i="2"/>
  <c r="AA30" i="2"/>
  <c r="AD30" i="2" s="1"/>
  <c r="AB30" i="2"/>
  <c r="AF30" i="2"/>
  <c r="AF71" i="12"/>
  <c r="AE231" i="2"/>
  <c r="AI231" i="2"/>
  <c r="AD145" i="2"/>
  <c r="AI152" i="2"/>
  <c r="AK152" i="2" s="1"/>
  <c r="AI242" i="2"/>
  <c r="AB41" i="2"/>
  <c r="AD168" i="2"/>
  <c r="AF92" i="12"/>
  <c r="AD204" i="2"/>
  <c r="AF86" i="2"/>
  <c r="AD231" i="2"/>
  <c r="AA183" i="2"/>
  <c r="AI105" i="2"/>
  <c r="AA21" i="12"/>
  <c r="AD21" i="12" s="1"/>
  <c r="AF198" i="2"/>
  <c r="AD133" i="2"/>
  <c r="AF188" i="2"/>
  <c r="AB298" i="2"/>
  <c r="AD188" i="2"/>
  <c r="AF209" i="12"/>
  <c r="AJ127" i="12"/>
  <c r="AA149" i="2"/>
  <c r="AD198" i="2"/>
  <c r="AI196" i="2"/>
  <c r="AK196" i="2" s="1"/>
  <c r="AA180" i="2"/>
  <c r="AA86" i="2"/>
  <c r="AA103" i="2"/>
  <c r="AF103" i="2"/>
  <c r="AB22" i="12"/>
  <c r="AD22" i="12"/>
  <c r="AE22" i="12"/>
  <c r="AI123" i="2"/>
  <c r="AK123" i="2" s="1"/>
  <c r="AB275" i="2"/>
  <c r="AA298" i="2"/>
  <c r="AI180" i="2"/>
  <c r="AE212" i="2"/>
  <c r="AB152" i="2"/>
  <c r="AJ209" i="12"/>
  <c r="AI255" i="2"/>
  <c r="AD242" i="2"/>
  <c r="AF176" i="2"/>
  <c r="AD118" i="2"/>
  <c r="AB65" i="2"/>
  <c r="AI145" i="2"/>
  <c r="AI275" i="2"/>
  <c r="AB38" i="2"/>
  <c r="AK147" i="2"/>
  <c r="AD87" i="2"/>
  <c r="AB183" i="2"/>
  <c r="AA71" i="12"/>
  <c r="AD71" i="12" s="1"/>
  <c r="AA92" i="12"/>
  <c r="AJ173" i="12"/>
  <c r="AA14" i="2"/>
  <c r="AD14" i="2" s="1"/>
  <c r="AA133" i="2"/>
  <c r="AE89" i="2"/>
  <c r="AF267" i="12"/>
  <c r="AB180" i="2"/>
  <c r="AD212" i="2"/>
  <c r="AE196" i="2"/>
  <c r="AI212" i="2"/>
  <c r="AA213" i="2"/>
  <c r="AF213" i="2"/>
  <c r="AB199" i="12"/>
  <c r="AA155" i="2"/>
  <c r="AD96" i="12"/>
  <c r="AB129" i="14"/>
  <c r="AB127" i="2"/>
  <c r="AA161" i="14"/>
  <c r="AA258" i="2"/>
  <c r="AF296" i="2"/>
  <c r="AB218" i="14"/>
  <c r="AB245" i="14"/>
  <c r="AH292" i="2"/>
  <c r="X299" i="2"/>
  <c r="X251" i="2"/>
  <c r="X59" i="2"/>
  <c r="AI27" i="12"/>
  <c r="AI29" i="12"/>
  <c r="AG28" i="13"/>
  <c r="AL110" i="12"/>
  <c r="AI155" i="2"/>
  <c r="AB121" i="14"/>
  <c r="AE233" i="2"/>
  <c r="AD258" i="2"/>
  <c r="AF293" i="2"/>
  <c r="AB286" i="14"/>
  <c r="AB201" i="14"/>
  <c r="AB210" i="14"/>
  <c r="AH247" i="2"/>
  <c r="W149" i="14"/>
  <c r="AC149" i="14" s="1"/>
  <c r="W165" i="14"/>
  <c r="AC165" i="14" s="1"/>
  <c r="W173" i="14"/>
  <c r="AC173" i="14" s="1"/>
  <c r="AG14" i="13"/>
  <c r="AA45" i="12"/>
  <c r="AD45" i="12" s="1"/>
  <c r="AG17" i="13"/>
  <c r="X216" i="2"/>
  <c r="X70" i="12"/>
  <c r="W41" i="14"/>
  <c r="AC41" i="14" s="1"/>
  <c r="W171" i="14"/>
  <c r="AC171" i="14" s="1"/>
  <c r="W228" i="14"/>
  <c r="AC228" i="14" s="1"/>
  <c r="AE228" i="14" s="1"/>
  <c r="AB294" i="14"/>
  <c r="AG21" i="13"/>
  <c r="AG18" i="13"/>
  <c r="AB278" i="14"/>
  <c r="AH273" i="2"/>
  <c r="AK273" i="2" s="1"/>
  <c r="AI23" i="12"/>
  <c r="X47" i="12"/>
  <c r="AE47" i="12" s="1"/>
  <c r="AJ47" i="12" s="1"/>
  <c r="X156" i="12"/>
  <c r="X171" i="12"/>
  <c r="X177" i="12"/>
  <c r="AI187" i="12"/>
  <c r="AL187" i="12" s="1"/>
  <c r="AI199" i="12"/>
  <c r="AI200" i="12"/>
  <c r="AI247" i="12"/>
  <c r="W120" i="14"/>
  <c r="AC120" i="14" s="1"/>
  <c r="W184" i="14"/>
  <c r="AC184" i="14" s="1"/>
  <c r="W217" i="14"/>
  <c r="AC217" i="14" s="1"/>
  <c r="W225" i="14"/>
  <c r="AC225" i="14" s="1"/>
  <c r="W252" i="14"/>
  <c r="AC252" i="14" s="1"/>
  <c r="W302" i="14"/>
  <c r="AC302" i="14" s="1"/>
  <c r="X265" i="12"/>
  <c r="X266" i="12"/>
  <c r="W130" i="14"/>
  <c r="AC130" i="14" s="1"/>
  <c r="W138" i="14"/>
  <c r="AC138" i="14" s="1"/>
  <c r="W205" i="14"/>
  <c r="AC205" i="14" s="1"/>
  <c r="W214" i="14"/>
  <c r="AC214" i="14" s="1"/>
  <c r="AE159" i="12"/>
  <c r="AH259" i="2"/>
  <c r="AH255" i="2"/>
  <c r="AH112" i="2"/>
  <c r="X260" i="2"/>
  <c r="X149" i="2"/>
  <c r="X85" i="2"/>
  <c r="AB51" i="14"/>
  <c r="W53" i="14"/>
  <c r="AC53" i="14" s="1"/>
  <c r="AB59" i="14"/>
  <c r="W62" i="14"/>
  <c r="AC62" i="14" s="1"/>
  <c r="W70" i="14"/>
  <c r="AC70" i="14" s="1"/>
  <c r="W79" i="14"/>
  <c r="AC79" i="14" s="1"/>
  <c r="W105" i="14"/>
  <c r="AC105" i="14" s="1"/>
  <c r="AE105" i="14" s="1"/>
  <c r="W121" i="14"/>
  <c r="AC121" i="14" s="1"/>
  <c r="W137" i="14"/>
  <c r="AC137" i="14" s="1"/>
  <c r="W145" i="14"/>
  <c r="AC145" i="14" s="1"/>
  <c r="W196" i="14"/>
  <c r="AC196" i="14" s="1"/>
  <c r="AE196" i="14" s="1"/>
  <c r="AG51" i="13"/>
  <c r="AK112" i="2"/>
  <c r="X77" i="12"/>
  <c r="X79" i="12"/>
  <c r="AE79" i="12" s="1"/>
  <c r="AJ79" i="12" s="1"/>
  <c r="AL79" i="12" s="1"/>
  <c r="AI82" i="12"/>
  <c r="AI129" i="12"/>
  <c r="AL129" i="12" s="1"/>
  <c r="AI132" i="12"/>
  <c r="AI134" i="12"/>
  <c r="AI140" i="12"/>
  <c r="AL140" i="12" s="1"/>
  <c r="X235" i="2"/>
  <c r="X123" i="2"/>
  <c r="X91" i="2"/>
  <c r="X36" i="2"/>
  <c r="X85" i="12"/>
  <c r="X142" i="12"/>
  <c r="X143" i="12"/>
  <c r="AI173" i="12"/>
  <c r="AJ229" i="12"/>
  <c r="AL229" i="12" s="1"/>
  <c r="AA281" i="2"/>
  <c r="AH298" i="2"/>
  <c r="X297" i="2"/>
  <c r="X289" i="2"/>
  <c r="X281" i="2"/>
  <c r="X273" i="2"/>
  <c r="W102" i="14"/>
  <c r="AC102" i="14" s="1"/>
  <c r="W110" i="14"/>
  <c r="AC110" i="14" s="1"/>
  <c r="W118" i="14"/>
  <c r="AC118" i="14" s="1"/>
  <c r="W126" i="14"/>
  <c r="AC126" i="14" s="1"/>
  <c r="W134" i="14"/>
  <c r="AC134" i="14" s="1"/>
  <c r="W177" i="14"/>
  <c r="AC177" i="14" s="1"/>
  <c r="W201" i="14"/>
  <c r="AC201" i="14" s="1"/>
  <c r="W218" i="14"/>
  <c r="AC218" i="14" s="1"/>
  <c r="W245" i="14"/>
  <c r="AC245" i="14" s="1"/>
  <c r="W253" i="14"/>
  <c r="AC253" i="14" s="1"/>
  <c r="AF233" i="2"/>
  <c r="AB294" i="12"/>
  <c r="AJ294" i="12"/>
  <c r="AH289" i="2"/>
  <c r="AH285" i="2"/>
  <c r="AH253" i="2"/>
  <c r="AH27" i="2"/>
  <c r="X241" i="2"/>
  <c r="X225" i="2"/>
  <c r="X217" i="2"/>
  <c r="X209" i="2"/>
  <c r="X201" i="2"/>
  <c r="X193" i="2"/>
  <c r="X177" i="2"/>
  <c r="X161" i="2"/>
  <c r="X137" i="2"/>
  <c r="X129" i="2"/>
  <c r="X121" i="2"/>
  <c r="X113" i="2"/>
  <c r="X105" i="2"/>
  <c r="X89" i="2"/>
  <c r="X73" i="2"/>
  <c r="AE73" i="2" s="1"/>
  <c r="AI73" i="2" s="1"/>
  <c r="X186" i="12"/>
  <c r="AA88" i="12"/>
  <c r="X57" i="2"/>
  <c r="AE57" i="2" s="1"/>
  <c r="AI57" i="2" s="1"/>
  <c r="AI223" i="2"/>
  <c r="AH193" i="2"/>
  <c r="AH185" i="2"/>
  <c r="AH169" i="2"/>
  <c r="AH161" i="2"/>
  <c r="AH101" i="2"/>
  <c r="AK101" i="2" s="1"/>
  <c r="X208" i="12"/>
  <c r="X225" i="12"/>
  <c r="X251" i="12"/>
  <c r="AI267" i="12"/>
  <c r="AI271" i="12"/>
  <c r="AI282" i="12"/>
  <c r="AI283" i="12"/>
  <c r="W139" i="14"/>
  <c r="AC139" i="14" s="1"/>
  <c r="AB145" i="14"/>
  <c r="AB146" i="14"/>
  <c r="W147" i="14"/>
  <c r="AC147" i="14" s="1"/>
  <c r="W155" i="14"/>
  <c r="AC155" i="14" s="1"/>
  <c r="AE155" i="14" s="1"/>
  <c r="W174" i="14"/>
  <c r="AC174" i="14" s="1"/>
  <c r="W182" i="14"/>
  <c r="AC182" i="14" s="1"/>
  <c r="AE182" i="14" s="1"/>
  <c r="AB188" i="14"/>
  <c r="AD247" i="12"/>
  <c r="AA247" i="12"/>
  <c r="AB247" i="12"/>
  <c r="AE247" i="12"/>
  <c r="AJ247" i="12"/>
  <c r="AF247" i="12"/>
  <c r="AF216" i="2"/>
  <c r="AB216" i="2"/>
  <c r="AE216" i="2"/>
  <c r="AD216" i="2"/>
  <c r="AI216" i="2"/>
  <c r="AA216" i="2"/>
  <c r="AD109" i="12"/>
  <c r="AJ109" i="12"/>
  <c r="AF109" i="12"/>
  <c r="AE109" i="12"/>
  <c r="AB109" i="12"/>
  <c r="AA135" i="12"/>
  <c r="AF135" i="12"/>
  <c r="AD135" i="12"/>
  <c r="AB135" i="12"/>
  <c r="AJ135" i="12"/>
  <c r="AE135" i="12"/>
  <c r="AI237" i="2"/>
  <c r="AD220" i="12"/>
  <c r="AA281" i="12"/>
  <c r="AH293" i="2"/>
  <c r="AH274" i="2"/>
  <c r="AH234" i="2"/>
  <c r="AH230" i="2"/>
  <c r="AK230" i="2" s="1"/>
  <c r="AH226" i="2"/>
  <c r="AH206" i="2"/>
  <c r="AH202" i="2"/>
  <c r="AK202" i="2" s="1"/>
  <c r="X15" i="12"/>
  <c r="X18" i="12"/>
  <c r="AE18" i="12" s="1"/>
  <c r="AJ18" i="12" s="1"/>
  <c r="X20" i="12"/>
  <c r="X53" i="12"/>
  <c r="AF53" i="12" s="1"/>
  <c r="AJ53" i="12" s="1"/>
  <c r="AE77" i="12"/>
  <c r="AJ77" i="12" s="1"/>
  <c r="W119" i="14"/>
  <c r="AC119" i="14" s="1"/>
  <c r="W127" i="14"/>
  <c r="AC127" i="14" s="1"/>
  <c r="AL112" i="12"/>
  <c r="AD225" i="12"/>
  <c r="AD281" i="12"/>
  <c r="X83" i="12"/>
  <c r="AE83" i="12" s="1"/>
  <c r="W101" i="14"/>
  <c r="AC101" i="14" s="1"/>
  <c r="W250" i="14"/>
  <c r="AC250" i="14" s="1"/>
  <c r="W258" i="14"/>
  <c r="AC258" i="14" s="1"/>
  <c r="AH74" i="2"/>
  <c r="AH50" i="2"/>
  <c r="X27" i="12"/>
  <c r="AE27" i="12" s="1"/>
  <c r="AJ27" i="12" s="1"/>
  <c r="X28" i="12"/>
  <c r="X64" i="12"/>
  <c r="AE64" i="12" s="1"/>
  <c r="AJ64" i="12" s="1"/>
  <c r="AI92" i="12"/>
  <c r="AI93" i="12"/>
  <c r="AI107" i="12"/>
  <c r="X192" i="12"/>
  <c r="AI195" i="12"/>
  <c r="AL195" i="12" s="1"/>
  <c r="AI286" i="12"/>
  <c r="AI288" i="12"/>
  <c r="W48" i="14"/>
  <c r="AC48" i="14" s="1"/>
  <c r="W83" i="14"/>
  <c r="AC83" i="14" s="1"/>
  <c r="W100" i="14"/>
  <c r="AC100" i="14" s="1"/>
  <c r="W109" i="14"/>
  <c r="AC109" i="14" s="1"/>
  <c r="W117" i="14"/>
  <c r="AC117" i="14" s="1"/>
  <c r="AE117" i="14" s="1"/>
  <c r="W142" i="14"/>
  <c r="AC142" i="14" s="1"/>
  <c r="W152" i="14"/>
  <c r="AC152" i="14" s="1"/>
  <c r="W241" i="14"/>
  <c r="AC241" i="14" s="1"/>
  <c r="AK171" i="2"/>
  <c r="AA226" i="2"/>
  <c r="AH73" i="2"/>
  <c r="X106" i="12"/>
  <c r="W39" i="14"/>
  <c r="AC39" i="14" s="1"/>
  <c r="W72" i="14"/>
  <c r="AC72" i="14" s="1"/>
  <c r="W73" i="14"/>
  <c r="AC73" i="14" s="1"/>
  <c r="W124" i="14"/>
  <c r="AC124" i="14" s="1"/>
  <c r="W141" i="14"/>
  <c r="AC141" i="14" s="1"/>
  <c r="W151" i="14"/>
  <c r="AC151" i="14" s="1"/>
  <c r="AH232" i="2"/>
  <c r="AH228" i="2"/>
  <c r="AH216" i="2"/>
  <c r="AH212" i="2"/>
  <c r="AH204" i="2"/>
  <c r="AH184" i="2"/>
  <c r="AH100" i="2"/>
  <c r="X39" i="12"/>
  <c r="X133" i="12"/>
  <c r="AI145" i="12"/>
  <c r="X203" i="12"/>
  <c r="X204" i="12"/>
  <c r="W81" i="14"/>
  <c r="AC81" i="14" s="1"/>
  <c r="AE81" i="14" s="1"/>
  <c r="W89" i="14"/>
  <c r="AC89" i="14" s="1"/>
  <c r="AB96" i="14"/>
  <c r="W98" i="14"/>
  <c r="AC98" i="14" s="1"/>
  <c r="W107" i="14"/>
  <c r="AC107" i="14" s="1"/>
  <c r="AE107" i="14" s="1"/>
  <c r="W123" i="14"/>
  <c r="AC123" i="14" s="1"/>
  <c r="AB254" i="14"/>
  <c r="AB261" i="14"/>
  <c r="W264" i="14"/>
  <c r="AC264" i="14" s="1"/>
  <c r="W273" i="14"/>
  <c r="AC273" i="14" s="1"/>
  <c r="AG46" i="13"/>
  <c r="AE14" i="2"/>
  <c r="AI14" i="2" s="1"/>
  <c r="AG66" i="13"/>
  <c r="AK218" i="2"/>
  <c r="AL96" i="12"/>
  <c r="AH306" i="2"/>
  <c r="AH302" i="2"/>
  <c r="AH243" i="2"/>
  <c r="AH239" i="2"/>
  <c r="AK239" i="2" s="1"/>
  <c r="AH103" i="2"/>
  <c r="X149" i="12"/>
  <c r="X153" i="12"/>
  <c r="X154" i="12"/>
  <c r="AI157" i="12"/>
  <c r="AI160" i="12"/>
  <c r="AL160" i="12" s="1"/>
  <c r="X223" i="12"/>
  <c r="X224" i="12"/>
  <c r="AI226" i="12"/>
  <c r="AL226" i="12" s="1"/>
  <c r="AI243" i="12"/>
  <c r="AI244" i="12"/>
  <c r="AI245" i="12"/>
  <c r="AL245" i="12" s="1"/>
  <c r="AB171" i="14"/>
  <c r="AB173" i="14"/>
  <c r="X170" i="12"/>
  <c r="X230" i="12"/>
  <c r="AB269" i="14"/>
  <c r="AG26" i="13"/>
  <c r="AL142" i="12"/>
  <c r="AG23" i="13"/>
  <c r="AG27" i="13"/>
  <c r="AG50" i="13"/>
  <c r="AG38" i="13"/>
  <c r="AG31" i="13"/>
  <c r="AL265" i="12"/>
  <c r="AL192" i="12"/>
  <c r="AL275" i="12"/>
  <c r="AG42" i="13"/>
  <c r="AG70" i="13"/>
  <c r="AD12" i="13"/>
  <c r="AA204" i="14"/>
  <c r="AB204" i="14"/>
  <c r="AA166" i="12"/>
  <c r="AL223" i="12"/>
  <c r="AE125" i="12"/>
  <c r="AD303" i="2"/>
  <c r="W195" i="14"/>
  <c r="AC195" i="14" s="1"/>
  <c r="AL240" i="12"/>
  <c r="AB289" i="2"/>
  <c r="AA201" i="12"/>
  <c r="AH280" i="2"/>
  <c r="AH276" i="2"/>
  <c r="AH272" i="2"/>
  <c r="AH268" i="2"/>
  <c r="AH264" i="2"/>
  <c r="AH260" i="2"/>
  <c r="AH256" i="2"/>
  <c r="AH252" i="2"/>
  <c r="AK252" i="2" s="1"/>
  <c r="AH248" i="2"/>
  <c r="W194" i="14"/>
  <c r="AC194" i="14" s="1"/>
  <c r="AE194" i="14" s="1"/>
  <c r="AE70" i="12"/>
  <c r="AJ70" i="12" s="1"/>
  <c r="AH291" i="2"/>
  <c r="AH287" i="2"/>
  <c r="AH283" i="2"/>
  <c r="AH244" i="2"/>
  <c r="AH240" i="2"/>
  <c r="AH170" i="2"/>
  <c r="AK170" i="2" s="1"/>
  <c r="AH166" i="2"/>
  <c r="AH162" i="2"/>
  <c r="AH158" i="2"/>
  <c r="AK158" i="2" s="1"/>
  <c r="AH154" i="2"/>
  <c r="AH14" i="2"/>
  <c r="X253" i="2"/>
  <c r="X133" i="2"/>
  <c r="AI45" i="12"/>
  <c r="AL45" i="12" s="1"/>
  <c r="AI46" i="12"/>
  <c r="AI94" i="12"/>
  <c r="X174" i="12"/>
  <c r="X175" i="12"/>
  <c r="X176" i="12"/>
  <c r="AI178" i="12"/>
  <c r="AI179" i="12"/>
  <c r="AI180" i="12"/>
  <c r="AI181" i="12"/>
  <c r="AI184" i="12"/>
  <c r="X206" i="12"/>
  <c r="AI209" i="12"/>
  <c r="AI210" i="12"/>
  <c r="X249" i="12"/>
  <c r="AI257" i="12"/>
  <c r="AL257" i="12" s="1"/>
  <c r="AI259" i="12"/>
  <c r="AL259" i="12" s="1"/>
  <c r="AI264" i="12"/>
  <c r="X301" i="12"/>
  <c r="X305" i="12"/>
  <c r="W10" i="14"/>
  <c r="AC10" i="14" s="1"/>
  <c r="AB46" i="14"/>
  <c r="AB47" i="14"/>
  <c r="AB55" i="14"/>
  <c r="AE55" i="14" s="1"/>
  <c r="W57" i="14"/>
  <c r="AC57" i="14" s="1"/>
  <c r="AB72" i="14"/>
  <c r="AB73" i="14"/>
  <c r="W76" i="14"/>
  <c r="AC76" i="14" s="1"/>
  <c r="AB83" i="14"/>
  <c r="W125" i="14"/>
  <c r="AC125" i="14" s="1"/>
  <c r="W170" i="14"/>
  <c r="AC170" i="14" s="1"/>
  <c r="W191" i="14"/>
  <c r="AC191" i="14" s="1"/>
  <c r="W233" i="14"/>
  <c r="AC233" i="14" s="1"/>
  <c r="AB266" i="14"/>
  <c r="AH233" i="2"/>
  <c r="AH229" i="2"/>
  <c r="AH225" i="2"/>
  <c r="AH221" i="2"/>
  <c r="AH217" i="2"/>
  <c r="AK217" i="2" s="1"/>
  <c r="AH94" i="2"/>
  <c r="AH82" i="2"/>
  <c r="AH71" i="2"/>
  <c r="AH68" i="2"/>
  <c r="AH61" i="2"/>
  <c r="AH58" i="2"/>
  <c r="AH45" i="2"/>
  <c r="AH21" i="2"/>
  <c r="AH17" i="2"/>
  <c r="X125" i="2"/>
  <c r="AH70" i="2"/>
  <c r="AH57" i="2"/>
  <c r="AH34" i="2"/>
  <c r="X245" i="2"/>
  <c r="X237" i="2"/>
  <c r="X229" i="2"/>
  <c r="X254" i="2"/>
  <c r="X126" i="2"/>
  <c r="X94" i="2"/>
  <c r="AI73" i="12"/>
  <c r="X94" i="12"/>
  <c r="AI102" i="12"/>
  <c r="X144" i="12"/>
  <c r="AH180" i="2"/>
  <c r="AK180" i="2" s="1"/>
  <c r="AH148" i="2"/>
  <c r="AK148" i="2" s="1"/>
  <c r="AH140" i="2"/>
  <c r="AK140" i="2" s="1"/>
  <c r="AH128" i="2"/>
  <c r="AH124" i="2"/>
  <c r="AH120" i="2"/>
  <c r="AH116" i="2"/>
  <c r="AK116" i="2" s="1"/>
  <c r="AH104" i="2"/>
  <c r="X221" i="2"/>
  <c r="X65" i="2"/>
  <c r="AE65" i="2" s="1"/>
  <c r="AI65" i="2" s="1"/>
  <c r="X49" i="2"/>
  <c r="AE49" i="2" s="1"/>
  <c r="AI49" i="2" s="1"/>
  <c r="X25" i="2"/>
  <c r="AE25" i="2" s="1"/>
  <c r="AI25" i="2" s="1"/>
  <c r="X77" i="2"/>
  <c r="AE77" i="2" s="1"/>
  <c r="AI77" i="2" s="1"/>
  <c r="X37" i="2"/>
  <c r="AE37" i="2" s="1"/>
  <c r="AI37" i="2" s="1"/>
  <c r="AK37" i="2" s="1"/>
  <c r="X29" i="2"/>
  <c r="AE29" i="2" s="1"/>
  <c r="AI29" i="2" s="1"/>
  <c r="AA66" i="2"/>
  <c r="AD66" i="2" s="1"/>
  <c r="X98" i="12"/>
  <c r="X99" i="12"/>
  <c r="X100" i="12"/>
  <c r="X104" i="12"/>
  <c r="X105" i="12"/>
  <c r="AI151" i="12"/>
  <c r="AI158" i="12"/>
  <c r="AI159" i="12"/>
  <c r="AI191" i="12"/>
  <c r="AI196" i="12"/>
  <c r="AI219" i="12"/>
  <c r="AI220" i="12"/>
  <c r="X272" i="12"/>
  <c r="X275" i="12"/>
  <c r="AI277" i="12"/>
  <c r="AI278" i="12"/>
  <c r="AI279" i="12"/>
  <c r="AI280" i="12"/>
  <c r="AI281" i="12"/>
  <c r="AB14" i="14"/>
  <c r="AB15" i="14"/>
  <c r="AB16" i="14"/>
  <c r="AB19" i="14"/>
  <c r="W29" i="14"/>
  <c r="AC29" i="14" s="1"/>
  <c r="AB35" i="14"/>
  <c r="W37" i="14"/>
  <c r="AC37" i="14" s="1"/>
  <c r="AE37" i="14" s="1"/>
  <c r="AB60" i="14"/>
  <c r="W131" i="14"/>
  <c r="AC131" i="14" s="1"/>
  <c r="W158" i="14"/>
  <c r="AC158" i="14" s="1"/>
  <c r="W180" i="14"/>
  <c r="AC180" i="14" s="1"/>
  <c r="W188" i="14"/>
  <c r="AC188" i="14" s="1"/>
  <c r="AE188" i="14" s="1"/>
  <c r="W226" i="14"/>
  <c r="AC226" i="14" s="1"/>
  <c r="AH88" i="2"/>
  <c r="AK88" i="2" s="1"/>
  <c r="AH63" i="2"/>
  <c r="AH60" i="2"/>
  <c r="X301" i="2"/>
  <c r="X173" i="2"/>
  <c r="X93" i="2"/>
  <c r="AI10" i="12"/>
  <c r="AI35" i="12"/>
  <c r="X60" i="12"/>
  <c r="AE60" i="12" s="1"/>
  <c r="AJ60" i="12" s="1"/>
  <c r="AL60" i="12" s="1"/>
  <c r="X61" i="12"/>
  <c r="AF61" i="12" s="1"/>
  <c r="AJ61" i="12" s="1"/>
  <c r="AL61" i="12" s="1"/>
  <c r="AI66" i="12"/>
  <c r="X73" i="12"/>
  <c r="AE73" i="12" s="1"/>
  <c r="AJ73" i="12" s="1"/>
  <c r="AI113" i="12"/>
  <c r="AL113" i="12" s="1"/>
  <c r="AI117" i="12"/>
  <c r="AL117" i="12" s="1"/>
  <c r="AI121" i="12"/>
  <c r="AI126" i="12"/>
  <c r="AL126" i="12" s="1"/>
  <c r="X159" i="12"/>
  <c r="X195" i="12"/>
  <c r="AI201" i="12"/>
  <c r="AI202" i="12"/>
  <c r="AI203" i="12"/>
  <c r="AI234" i="12"/>
  <c r="AB11" i="14"/>
  <c r="AB13" i="14"/>
  <c r="W43" i="14"/>
  <c r="AC43" i="14" s="1"/>
  <c r="AE43" i="14" s="1"/>
  <c r="AB113" i="14"/>
  <c r="W216" i="14"/>
  <c r="AC216" i="14" s="1"/>
  <c r="AB222" i="14"/>
  <c r="W236" i="14"/>
  <c r="AC236" i="14" s="1"/>
  <c r="W246" i="14"/>
  <c r="AC246" i="14" s="1"/>
  <c r="W254" i="14"/>
  <c r="AC254" i="14" s="1"/>
  <c r="AH235" i="2"/>
  <c r="AK235" i="2" s="1"/>
  <c r="AH231" i="2"/>
  <c r="AK231" i="2" s="1"/>
  <c r="AH215" i="2"/>
  <c r="AH203" i="2"/>
  <c r="AK203" i="2" s="1"/>
  <c r="AH183" i="2"/>
  <c r="AK183" i="2" s="1"/>
  <c r="AH95" i="2"/>
  <c r="AK95" i="2" s="1"/>
  <c r="AH22" i="2"/>
  <c r="AH15" i="2"/>
  <c r="X293" i="2"/>
  <c r="X165" i="2"/>
  <c r="AI89" i="12"/>
  <c r="AI90" i="12"/>
  <c r="X116" i="12"/>
  <c r="X119" i="12"/>
  <c r="X120" i="12"/>
  <c r="X121" i="12"/>
  <c r="X125" i="12"/>
  <c r="X163" i="12"/>
  <c r="AI167" i="12"/>
  <c r="AL167" i="12" s="1"/>
  <c r="AI175" i="12"/>
  <c r="AL175" i="12" s="1"/>
  <c r="AI176" i="12"/>
  <c r="AL176" i="12" s="1"/>
  <c r="AI248" i="12"/>
  <c r="AI249" i="12"/>
  <c r="AI299" i="12"/>
  <c r="AL299" i="12" s="1"/>
  <c r="AI300" i="12"/>
  <c r="AI304" i="12"/>
  <c r="AB10" i="14"/>
  <c r="W42" i="14"/>
  <c r="AC42" i="14" s="1"/>
  <c r="W51" i="14"/>
  <c r="AC51" i="14" s="1"/>
  <c r="W60" i="14"/>
  <c r="AC60" i="14" s="1"/>
  <c r="AE60" i="14" s="1"/>
  <c r="W87" i="14"/>
  <c r="AC87" i="14" s="1"/>
  <c r="AE87" i="14" s="1"/>
  <c r="W96" i="14"/>
  <c r="AC96" i="14" s="1"/>
  <c r="W136" i="14"/>
  <c r="AC136" i="14" s="1"/>
  <c r="AE136" i="14" s="1"/>
  <c r="W175" i="14"/>
  <c r="AC175" i="14" s="1"/>
  <c r="AE175" i="14" s="1"/>
  <c r="W185" i="14"/>
  <c r="AC185" i="14" s="1"/>
  <c r="AE185" i="14" s="1"/>
  <c r="W193" i="14"/>
  <c r="AC193" i="14" s="1"/>
  <c r="AB221" i="14"/>
  <c r="W261" i="14"/>
  <c r="AC261" i="14" s="1"/>
  <c r="AE261" i="14" s="1"/>
  <c r="W262" i="14"/>
  <c r="AC262" i="14" s="1"/>
  <c r="AE262" i="14" s="1"/>
  <c r="AB26" i="12"/>
  <c r="AF26" i="12"/>
  <c r="AA26" i="12"/>
  <c r="AD26" i="12" s="1"/>
  <c r="AA30" i="12"/>
  <c r="AD30" i="12" s="1"/>
  <c r="AF30" i="12"/>
  <c r="AB30" i="12"/>
  <c r="AF31" i="12"/>
  <c r="AB31" i="12"/>
  <c r="AA52" i="12"/>
  <c r="AD52" i="12" s="1"/>
  <c r="AB52" i="12"/>
  <c r="AF52" i="12"/>
  <c r="AF20" i="2"/>
  <c r="AB20" i="2"/>
  <c r="AA20" i="2"/>
  <c r="AD20" i="2" s="1"/>
  <c r="AA35" i="2"/>
  <c r="AD35" i="2" s="1"/>
  <c r="AB35" i="2"/>
  <c r="AF35" i="2"/>
  <c r="X53" i="2"/>
  <c r="AF53" i="2" s="1"/>
  <c r="AI53" i="2" s="1"/>
  <c r="AF17" i="2"/>
  <c r="AB17" i="2"/>
  <c r="AA17" i="2"/>
  <c r="AD17" i="2" s="1"/>
  <c r="AA70" i="12"/>
  <c r="AD70" i="12" s="1"/>
  <c r="AF51" i="2"/>
  <c r="AD25" i="12"/>
  <c r="AF63" i="2"/>
  <c r="AE28" i="12"/>
  <c r="AJ28" i="12" s="1"/>
  <c r="AL28" i="12" s="1"/>
  <c r="AH54" i="2"/>
  <c r="AH51" i="2"/>
  <c r="AH42" i="2"/>
  <c r="AH32" i="2"/>
  <c r="AH28" i="2"/>
  <c r="AH25" i="2"/>
  <c r="AH18" i="2"/>
  <c r="X21" i="2"/>
  <c r="AE21" i="2" s="1"/>
  <c r="AI21" i="2" s="1"/>
  <c r="X82" i="2"/>
  <c r="AE82" i="2" s="1"/>
  <c r="AI82" i="2" s="1"/>
  <c r="X66" i="2"/>
  <c r="AE66" i="2" s="1"/>
  <c r="AI66" i="2" s="1"/>
  <c r="X58" i="2"/>
  <c r="AE58" i="2" s="1"/>
  <c r="AI58" i="2" s="1"/>
  <c r="X22" i="2"/>
  <c r="AF22" i="2" s="1"/>
  <c r="AI22" i="2" s="1"/>
  <c r="X40" i="12"/>
  <c r="AE40" i="12" s="1"/>
  <c r="X41" i="12"/>
  <c r="AE41" i="12" s="1"/>
  <c r="AJ41" i="12" s="1"/>
  <c r="X55" i="12"/>
  <c r="AE55" i="12" s="1"/>
  <c r="AJ55" i="12" s="1"/>
  <c r="AL55" i="12" s="1"/>
  <c r="X56" i="12"/>
  <c r="AE56" i="12" s="1"/>
  <c r="AJ56" i="12" s="1"/>
  <c r="X58" i="12"/>
  <c r="AE58" i="12" s="1"/>
  <c r="AJ58" i="12" s="1"/>
  <c r="X59" i="12"/>
  <c r="AE59" i="12" s="1"/>
  <c r="AJ59" i="12" s="1"/>
  <c r="AL59" i="12" s="1"/>
  <c r="AI77" i="12"/>
  <c r="AA51" i="2"/>
  <c r="AD51" i="2" s="1"/>
  <c r="AB25" i="12"/>
  <c r="AA28" i="12"/>
  <c r="AD28" i="12" s="1"/>
  <c r="AB63" i="2"/>
  <c r="AB27" i="12"/>
  <c r="AB82" i="2"/>
  <c r="AH81" i="2"/>
  <c r="AH38" i="2"/>
  <c r="AH31" i="2"/>
  <c r="AH24" i="2"/>
  <c r="AH20" i="2"/>
  <c r="X69" i="2"/>
  <c r="AE69" i="2" s="1"/>
  <c r="X41" i="2"/>
  <c r="AE41" i="2" s="1"/>
  <c r="AI41" i="2" s="1"/>
  <c r="X19" i="2"/>
  <c r="AE19" i="2" s="1"/>
  <c r="AI19" i="2" s="1"/>
  <c r="X80" i="2"/>
  <c r="AE80" i="2" s="1"/>
  <c r="AI80" i="2" s="1"/>
  <c r="AK80" i="2" s="1"/>
  <c r="X19" i="12"/>
  <c r="AE19" i="12" s="1"/>
  <c r="AJ19" i="12" s="1"/>
  <c r="AL19" i="12" s="1"/>
  <c r="AI30" i="12"/>
  <c r="AI67" i="12"/>
  <c r="AB17" i="14"/>
  <c r="AB18" i="14"/>
  <c r="W28" i="14"/>
  <c r="AC28" i="14" s="1"/>
  <c r="W74" i="14"/>
  <c r="AC74" i="14" s="1"/>
  <c r="AF26" i="2"/>
  <c r="AB74" i="14"/>
  <c r="X75" i="2"/>
  <c r="AE75" i="2" s="1"/>
  <c r="AI75" i="2" s="1"/>
  <c r="X61" i="2"/>
  <c r="AF61" i="2" s="1"/>
  <c r="AF55" i="2"/>
  <c r="AA63" i="2"/>
  <c r="AD63" i="2" s="1"/>
  <c r="AA27" i="12"/>
  <c r="AD27" i="12" s="1"/>
  <c r="AF67" i="2"/>
  <c r="AA67" i="2"/>
  <c r="AD67" i="2" s="1"/>
  <c r="AB20" i="14"/>
  <c r="AH69" i="2"/>
  <c r="AH44" i="2"/>
  <c r="X81" i="2"/>
  <c r="AE81" i="2" s="1"/>
  <c r="AI81" i="2" s="1"/>
  <c r="X24" i="12"/>
  <c r="AE24" i="12" s="1"/>
  <c r="AJ24" i="12" s="1"/>
  <c r="X25" i="12"/>
  <c r="AE25" i="12" s="1"/>
  <c r="AJ25" i="12" s="1"/>
  <c r="AL25" i="12" s="1"/>
  <c r="X26" i="12"/>
  <c r="AE26" i="12" s="1"/>
  <c r="AJ26" i="12" s="1"/>
  <c r="AL26" i="12" s="1"/>
  <c r="X30" i="12"/>
  <c r="AE30" i="12" s="1"/>
  <c r="AJ30" i="12" s="1"/>
  <c r="AI31" i="12"/>
  <c r="X69" i="12"/>
  <c r="W26" i="14"/>
  <c r="AC26" i="14" s="1"/>
  <c r="AE26" i="14" s="1"/>
  <c r="AD55" i="2"/>
  <c r="AF25" i="12"/>
  <c r="AA46" i="2"/>
  <c r="AD46" i="2" s="1"/>
  <c r="AB28" i="14"/>
  <c r="AF79" i="12"/>
  <c r="AH59" i="2"/>
  <c r="AI36" i="12"/>
  <c r="AI72" i="12"/>
  <c r="X45" i="2"/>
  <c r="AE45" i="2" s="1"/>
  <c r="AI45" i="2" s="1"/>
  <c r="X71" i="12"/>
  <c r="AE71" i="12" s="1"/>
  <c r="AJ71" i="12" s="1"/>
  <c r="AL71" i="12" s="1"/>
  <c r="W24" i="14"/>
  <c r="AC24" i="14" s="1"/>
  <c r="AE24" i="14" s="1"/>
  <c r="AB55" i="2"/>
  <c r="AB54" i="12"/>
  <c r="AB56" i="14"/>
  <c r="AH55" i="2"/>
  <c r="AH36" i="2"/>
  <c r="X10" i="12"/>
  <c r="AE10" i="12" s="1"/>
  <c r="AI58" i="12"/>
  <c r="W68" i="14"/>
  <c r="AC68" i="14" s="1"/>
  <c r="W77" i="14"/>
  <c r="AC77" i="14" s="1"/>
  <c r="AD231" i="12"/>
  <c r="AJ231" i="12"/>
  <c r="AL231" i="12" s="1"/>
  <c r="AB231" i="12"/>
  <c r="AE231" i="12"/>
  <c r="AI262" i="2"/>
  <c r="AD262" i="2"/>
  <c r="AF262" i="2"/>
  <c r="AA262" i="2"/>
  <c r="AE262" i="2"/>
  <c r="AJ234" i="12"/>
  <c r="AA234" i="12"/>
  <c r="AB234" i="12"/>
  <c r="AB182" i="2"/>
  <c r="AL193" i="12"/>
  <c r="AF59" i="2"/>
  <c r="AB59" i="2"/>
  <c r="AE59" i="2"/>
  <c r="AI59" i="2" s="1"/>
  <c r="AD59" i="2"/>
  <c r="AE294" i="2"/>
  <c r="AD294" i="2"/>
  <c r="AB294" i="2"/>
  <c r="AA294" i="2"/>
  <c r="AF294" i="2"/>
  <c r="AI294" i="2"/>
  <c r="AD270" i="2"/>
  <c r="AE270" i="2"/>
  <c r="AA270" i="2"/>
  <c r="AB270" i="2"/>
  <c r="AI270" i="2"/>
  <c r="AF270" i="2"/>
  <c r="AA238" i="2"/>
  <c r="AI238" i="2"/>
  <c r="AF238" i="2"/>
  <c r="AE238" i="2"/>
  <c r="AD238" i="2"/>
  <c r="AD207" i="2"/>
  <c r="AE207" i="2"/>
  <c r="AF207" i="2"/>
  <c r="AD121" i="12"/>
  <c r="AA121" i="12"/>
  <c r="AB121" i="12"/>
  <c r="AE121" i="12"/>
  <c r="AJ121" i="12"/>
  <c r="AB202" i="12"/>
  <c r="AE202" i="12"/>
  <c r="AF202" i="12"/>
  <c r="AD202" i="12"/>
  <c r="AJ202" i="12"/>
  <c r="AB147" i="2"/>
  <c r="AD147" i="2"/>
  <c r="AF147" i="2"/>
  <c r="AE147" i="2"/>
  <c r="AI221" i="2"/>
  <c r="AF221" i="2"/>
  <c r="AE221" i="2"/>
  <c r="AD221" i="2"/>
  <c r="AB300" i="2"/>
  <c r="AA300" i="2"/>
  <c r="AI300" i="2"/>
  <c r="AD300" i="2"/>
  <c r="AF300" i="2"/>
  <c r="AE292" i="2"/>
  <c r="AF292" i="2"/>
  <c r="AE284" i="2"/>
  <c r="AB284" i="2"/>
  <c r="AI284" i="2"/>
  <c r="AD284" i="2"/>
  <c r="AA284" i="2"/>
  <c r="AF268" i="2"/>
  <c r="AE268" i="2"/>
  <c r="AA260" i="2"/>
  <c r="AF260" i="2"/>
  <c r="AB260" i="2"/>
  <c r="AE260" i="2"/>
  <c r="AB252" i="2"/>
  <c r="AF252" i="2"/>
  <c r="AD252" i="2"/>
  <c r="AF244" i="2"/>
  <c r="AB244" i="2"/>
  <c r="AA244" i="2"/>
  <c r="AI244" i="2"/>
  <c r="AK244" i="2" s="1"/>
  <c r="AA302" i="2"/>
  <c r="AI302" i="2"/>
  <c r="AK302" i="2" s="1"/>
  <c r="AE278" i="2"/>
  <c r="AB278" i="2"/>
  <c r="AF278" i="2"/>
  <c r="AD278" i="2"/>
  <c r="AI278" i="2"/>
  <c r="AA246" i="2"/>
  <c r="AD246" i="2"/>
  <c r="AI246" i="2"/>
  <c r="AF246" i="2"/>
  <c r="AE246" i="2"/>
  <c r="AB246" i="2"/>
  <c r="AB44" i="2"/>
  <c r="AF44" i="2"/>
  <c r="AA44" i="2"/>
  <c r="AD44" i="2" s="1"/>
  <c r="AB238" i="2"/>
  <c r="AB262" i="2"/>
  <c r="AB158" i="2"/>
  <c r="AA158" i="2"/>
  <c r="AF158" i="2"/>
  <c r="AE158" i="2"/>
  <c r="AE131" i="2"/>
  <c r="AF131" i="2"/>
  <c r="AI131" i="2"/>
  <c r="AB131" i="2"/>
  <c r="AD131" i="2"/>
  <c r="AE256" i="2"/>
  <c r="AF256" i="2"/>
  <c r="AJ258" i="12"/>
  <c r="AE258" i="12"/>
  <c r="AB258" i="12"/>
  <c r="AA258" i="12"/>
  <c r="AF258" i="12"/>
  <c r="AD290" i="2"/>
  <c r="AE290" i="2"/>
  <c r="AA290" i="2"/>
  <c r="AB205" i="2"/>
  <c r="AI205" i="2"/>
  <c r="AD205" i="2"/>
  <c r="AF110" i="2"/>
  <c r="AI110" i="2"/>
  <c r="AK110" i="2" s="1"/>
  <c r="AB110" i="2"/>
  <c r="AD110" i="2"/>
  <c r="AE232" i="2"/>
  <c r="AI232" i="2"/>
  <c r="AF182" i="2"/>
  <c r="AA182" i="2"/>
  <c r="AE276" i="2"/>
  <c r="AA276" i="2"/>
  <c r="AF276" i="2"/>
  <c r="AD254" i="2"/>
  <c r="AA254" i="2"/>
  <c r="AI254" i="2"/>
  <c r="AF254" i="2"/>
  <c r="AE254" i="2"/>
  <c r="AE215" i="2"/>
  <c r="AI215" i="2"/>
  <c r="AF215" i="2"/>
  <c r="AB215" i="2"/>
  <c r="AD215" i="2"/>
  <c r="AA215" i="2"/>
  <c r="AE36" i="2"/>
  <c r="AA233" i="12"/>
  <c r="AB233" i="12"/>
  <c r="AI182" i="2"/>
  <c r="AF121" i="12"/>
  <c r="AA252" i="12"/>
  <c r="AD252" i="12"/>
  <c r="AF252" i="12"/>
  <c r="AJ252" i="12"/>
  <c r="AL252" i="12" s="1"/>
  <c r="AE97" i="12"/>
  <c r="AJ97" i="12"/>
  <c r="AF97" i="12"/>
  <c r="AA97" i="12"/>
  <c r="AI240" i="2"/>
  <c r="AE240" i="2"/>
  <c r="AF240" i="2"/>
  <c r="AA240" i="2"/>
  <c r="AD240" i="2"/>
  <c r="AB240" i="2"/>
  <c r="AA97" i="2"/>
  <c r="AD97" i="2"/>
  <c r="AI97" i="2"/>
  <c r="AK97" i="2" s="1"/>
  <c r="AB97" i="2"/>
  <c r="X130" i="2"/>
  <c r="AB185" i="2"/>
  <c r="AD185" i="2"/>
  <c r="AI185" i="2"/>
  <c r="AK185" i="2" s="1"/>
  <c r="AB276" i="12"/>
  <c r="AD276" i="12"/>
  <c r="AE276" i="12"/>
  <c r="AJ276" i="12"/>
  <c r="AL276" i="12" s="1"/>
  <c r="AA276" i="12"/>
  <c r="AB61" i="12"/>
  <c r="AD61" i="12" s="1"/>
  <c r="AA61" i="12"/>
  <c r="AE61" i="12"/>
  <c r="AE224" i="12"/>
  <c r="AB224" i="12"/>
  <c r="AA224" i="12"/>
  <c r="AJ224" i="12"/>
  <c r="AL224" i="12" s="1"/>
  <c r="AI269" i="2"/>
  <c r="AK269" i="2" s="1"/>
  <c r="AF269" i="2"/>
  <c r="AD269" i="2"/>
  <c r="AA29" i="12"/>
  <c r="AD29" i="12" s="1"/>
  <c r="AB29" i="12"/>
  <c r="AF29" i="12"/>
  <c r="AB189" i="12"/>
  <c r="AA189" i="12"/>
  <c r="AD189" i="12"/>
  <c r="AJ189" i="12"/>
  <c r="X166" i="2"/>
  <c r="AE189" i="12"/>
  <c r="AB221" i="2"/>
  <c r="AB70" i="2"/>
  <c r="AA70" i="2"/>
  <c r="AD70" i="2" s="1"/>
  <c r="AF70" i="2"/>
  <c r="AE282" i="12"/>
  <c r="AA282" i="12"/>
  <c r="AJ282" i="12"/>
  <c r="AL282" i="12" s="1"/>
  <c r="AD282" i="12"/>
  <c r="AF282" i="12"/>
  <c r="AB150" i="12"/>
  <c r="AD150" i="12"/>
  <c r="AA150" i="12"/>
  <c r="AF150" i="12"/>
  <c r="AE200" i="12"/>
  <c r="AB200" i="12"/>
  <c r="AJ200" i="12"/>
  <c r="AL200" i="12" s="1"/>
  <c r="AE191" i="2"/>
  <c r="AB191" i="2"/>
  <c r="AI191" i="2"/>
  <c r="AA191" i="2"/>
  <c r="AD191" i="2"/>
  <c r="AF191" i="2"/>
  <c r="AE188" i="12"/>
  <c r="AB188" i="12"/>
  <c r="AF188" i="12"/>
  <c r="AD188" i="12"/>
  <c r="AJ188" i="12"/>
  <c r="AL188" i="12" s="1"/>
  <c r="AF276" i="12"/>
  <c r="AE182" i="2"/>
  <c r="AE246" i="12"/>
  <c r="AJ246" i="12"/>
  <c r="AL246" i="12" s="1"/>
  <c r="AD246" i="12"/>
  <c r="AA246" i="12"/>
  <c r="AF246" i="12"/>
  <c r="AF170" i="12"/>
  <c r="AJ170" i="12"/>
  <c r="AL170" i="12" s="1"/>
  <c r="AA170" i="12"/>
  <c r="AB170" i="12"/>
  <c r="AD170" i="12"/>
  <c r="AJ162" i="12"/>
  <c r="AL162" i="12" s="1"/>
  <c r="AD162" i="12"/>
  <c r="AB162" i="12"/>
  <c r="AF162" i="12"/>
  <c r="AE162" i="12"/>
  <c r="AD262" i="12"/>
  <c r="AA262" i="12"/>
  <c r="AF262" i="12"/>
  <c r="AJ262" i="12"/>
  <c r="AE262" i="12"/>
  <c r="AD248" i="12"/>
  <c r="AD226" i="12"/>
  <c r="AB248" i="12"/>
  <c r="AE94" i="2"/>
  <c r="AB26" i="2"/>
  <c r="AE273" i="2"/>
  <c r="AA244" i="12"/>
  <c r="AF305" i="2"/>
  <c r="AL239" i="12"/>
  <c r="AF273" i="2"/>
  <c r="AD102" i="2"/>
  <c r="AE167" i="14"/>
  <c r="AF270" i="12"/>
  <c r="AE248" i="12"/>
  <c r="AB78" i="2"/>
  <c r="AI130" i="2"/>
  <c r="AK130" i="2" s="1"/>
  <c r="AF37" i="2"/>
  <c r="AB37" i="12"/>
  <c r="X304" i="2"/>
  <c r="X48" i="2"/>
  <c r="AE48" i="2" s="1"/>
  <c r="AI48" i="2" s="1"/>
  <c r="X54" i="2"/>
  <c r="AE54" i="2" s="1"/>
  <c r="AI54" i="2" s="1"/>
  <c r="AL138" i="12"/>
  <c r="AL95" i="12"/>
  <c r="AB204" i="12"/>
  <c r="AB73" i="2"/>
  <c r="AF119" i="12"/>
  <c r="AB226" i="12"/>
  <c r="AI154" i="2"/>
  <c r="AK154" i="2" s="1"/>
  <c r="AF244" i="12"/>
  <c r="AK161" i="2"/>
  <c r="AF290" i="12"/>
  <c r="AD149" i="2"/>
  <c r="AE204" i="12"/>
  <c r="AA154" i="2"/>
  <c r="AB193" i="12"/>
  <c r="AL149" i="12"/>
  <c r="AK129" i="2"/>
  <c r="AD245" i="12"/>
  <c r="AD120" i="12"/>
  <c r="AL109" i="12"/>
  <c r="AA87" i="2"/>
  <c r="AD280" i="12"/>
  <c r="AF294" i="12"/>
  <c r="AI289" i="2"/>
  <c r="AK289" i="2" s="1"/>
  <c r="X296" i="2"/>
  <c r="X60" i="2"/>
  <c r="AE60" i="2" s="1"/>
  <c r="AI60" i="2" s="1"/>
  <c r="AK60" i="2" s="1"/>
  <c r="AB244" i="12"/>
  <c r="AF226" i="12"/>
  <c r="AL104" i="12"/>
  <c r="AA204" i="12"/>
  <c r="AE154" i="2"/>
  <c r="AD26" i="2"/>
  <c r="AI149" i="2"/>
  <c r="AK149" i="2" s="1"/>
  <c r="AD154" i="2"/>
  <c r="AI122" i="2"/>
  <c r="AK122" i="2" s="1"/>
  <c r="AE129" i="12"/>
  <c r="AA171" i="12"/>
  <c r="AE171" i="12"/>
  <c r="AF258" i="2"/>
  <c r="AE239" i="12"/>
  <c r="AL172" i="12"/>
  <c r="AA248" i="12"/>
  <c r="AH179" i="2"/>
  <c r="AK179" i="2" s="1"/>
  <c r="AH107" i="2"/>
  <c r="X272" i="2"/>
  <c r="X266" i="2"/>
  <c r="X244" i="2"/>
  <c r="X72" i="2"/>
  <c r="AE72" i="2" s="1"/>
  <c r="X38" i="2"/>
  <c r="AE38" i="2" s="1"/>
  <c r="AI38" i="2" s="1"/>
  <c r="AK38" i="2" s="1"/>
  <c r="AI135" i="12"/>
  <c r="AL135" i="12" s="1"/>
  <c r="AD119" i="12"/>
  <c r="AB149" i="2"/>
  <c r="AD204" i="12"/>
  <c r="AF122" i="2"/>
  <c r="AI277" i="2"/>
  <c r="AK100" i="2"/>
  <c r="AB94" i="2"/>
  <c r="AI94" i="2"/>
  <c r="AD130" i="2"/>
  <c r="AE134" i="14"/>
  <c r="AA277" i="2"/>
  <c r="AA239" i="12"/>
  <c r="AK283" i="2"/>
  <c r="AK151" i="2"/>
  <c r="X98" i="2"/>
  <c r="X78" i="2"/>
  <c r="AE78" i="2" s="1"/>
  <c r="AI78" i="2" s="1"/>
  <c r="AD296" i="2"/>
  <c r="AB296" i="2"/>
  <c r="AK291" i="2"/>
  <c r="AD171" i="12"/>
  <c r="AF94" i="2"/>
  <c r="AA119" i="12"/>
  <c r="AD290" i="12"/>
  <c r="AA226" i="12"/>
  <c r="AE277" i="2"/>
  <c r="AJ125" i="12"/>
  <c r="AL125" i="12" s="1"/>
  <c r="AL123" i="12"/>
  <c r="AD37" i="2"/>
  <c r="AD122" i="2"/>
  <c r="AB277" i="2"/>
  <c r="AE206" i="14"/>
  <c r="AD125" i="12"/>
  <c r="AA78" i="2"/>
  <c r="AD78" i="2" s="1"/>
  <c r="AI102" i="2"/>
  <c r="AJ204" i="12"/>
  <c r="AL204" i="12" s="1"/>
  <c r="AK86" i="2"/>
  <c r="AF303" i="12"/>
  <c r="AD233" i="2"/>
  <c r="AB258" i="2"/>
  <c r="AE163" i="2"/>
  <c r="AD257" i="12"/>
  <c r="AA130" i="2"/>
  <c r="AD265" i="2"/>
  <c r="AI233" i="2"/>
  <c r="AK233" i="2" s="1"/>
  <c r="AA31" i="12"/>
  <c r="AD31" i="12" s="1"/>
  <c r="AH246" i="2"/>
  <c r="AH242" i="2"/>
  <c r="AK242" i="2" s="1"/>
  <c r="AH238" i="2"/>
  <c r="X300" i="2"/>
  <c r="X270" i="2"/>
  <c r="X198" i="2"/>
  <c r="X112" i="2"/>
  <c r="AA296" i="2"/>
  <c r="AJ248" i="12"/>
  <c r="AL248" i="12" s="1"/>
  <c r="AJ171" i="12"/>
  <c r="AE119" i="12"/>
  <c r="AE290" i="12"/>
  <c r="AD129" i="12"/>
  <c r="AJ290" i="12"/>
  <c r="AD277" i="2"/>
  <c r="AB37" i="2"/>
  <c r="AA122" i="2"/>
  <c r="AA237" i="2"/>
  <c r="AD73" i="2"/>
  <c r="AH90" i="2"/>
  <c r="AH78" i="2"/>
  <c r="AH39" i="2"/>
  <c r="X292" i="2"/>
  <c r="X204" i="2"/>
  <c r="X103" i="2"/>
  <c r="X21" i="12"/>
  <c r="AE21" i="12" s="1"/>
  <c r="AJ21" i="12" s="1"/>
  <c r="AL21" i="12" s="1"/>
  <c r="X22" i="12"/>
  <c r="AF22" i="12" s="1"/>
  <c r="AJ22" i="12" s="1"/>
  <c r="X34" i="12"/>
  <c r="X46" i="12"/>
  <c r="AE46" i="12" s="1"/>
  <c r="AJ46" i="12" s="1"/>
  <c r="AL46" i="12" s="1"/>
  <c r="X67" i="12"/>
  <c r="AE67" i="12" s="1"/>
  <c r="AJ67" i="12" s="1"/>
  <c r="X74" i="12"/>
  <c r="AE74" i="12" s="1"/>
  <c r="AJ74" i="12" s="1"/>
  <c r="X75" i="12"/>
  <c r="AE75" i="12" s="1"/>
  <c r="AJ75" i="12" s="1"/>
  <c r="AL75" i="12" s="1"/>
  <c r="X76" i="12"/>
  <c r="AE76" i="12" s="1"/>
  <c r="AJ76" i="12" s="1"/>
  <c r="X91" i="12"/>
  <c r="X101" i="12"/>
  <c r="X126" i="12"/>
  <c r="X166" i="12"/>
  <c r="X187" i="12"/>
  <c r="X188" i="12"/>
  <c r="X189" i="12"/>
  <c r="X216" i="12"/>
  <c r="X217" i="12"/>
  <c r="X218" i="12"/>
  <c r="X243" i="12"/>
  <c r="X244" i="12"/>
  <c r="X245" i="12"/>
  <c r="X246" i="12"/>
  <c r="AI270" i="12"/>
  <c r="W14" i="14"/>
  <c r="AC14" i="14" s="1"/>
  <c r="AE14" i="14" s="1"/>
  <c r="W15" i="14"/>
  <c r="AC15" i="14" s="1"/>
  <c r="AE15" i="14" s="1"/>
  <c r="W16" i="14"/>
  <c r="AC16" i="14" s="1"/>
  <c r="AE16" i="14" s="1"/>
  <c r="W17" i="14"/>
  <c r="AC17" i="14" s="1"/>
  <c r="AH304" i="2"/>
  <c r="AK304" i="2" s="1"/>
  <c r="AH300" i="2"/>
  <c r="AH281" i="2"/>
  <c r="AH277" i="2"/>
  <c r="AH261" i="2"/>
  <c r="AK261" i="2" s="1"/>
  <c r="AH245" i="2"/>
  <c r="AK245" i="2" s="1"/>
  <c r="AH241" i="2"/>
  <c r="AK241" i="2" s="1"/>
  <c r="AH182" i="2"/>
  <c r="AH138" i="2"/>
  <c r="AH134" i="2"/>
  <c r="AH126" i="2"/>
  <c r="AH118" i="2"/>
  <c r="AK118" i="2" s="1"/>
  <c r="AH111" i="2"/>
  <c r="AK111" i="2" s="1"/>
  <c r="AH67" i="2"/>
  <c r="AH64" i="2"/>
  <c r="AH48" i="2"/>
  <c r="X280" i="2"/>
  <c r="X240" i="2"/>
  <c r="X214" i="2"/>
  <c r="X194" i="2"/>
  <c r="X142" i="2"/>
  <c r="X135" i="2"/>
  <c r="X110" i="2"/>
  <c r="X46" i="2"/>
  <c r="AE46" i="2" s="1"/>
  <c r="AI46" i="2" s="1"/>
  <c r="AK46" i="2" s="1"/>
  <c r="X26" i="2"/>
  <c r="AE26" i="2" s="1"/>
  <c r="AI26" i="2" s="1"/>
  <c r="AI47" i="12"/>
  <c r="AL47" i="12" s="1"/>
  <c r="AI48" i="12"/>
  <c r="X68" i="12"/>
  <c r="AE68" i="12" s="1"/>
  <c r="AJ68" i="12" s="1"/>
  <c r="AI70" i="12"/>
  <c r="X78" i="12"/>
  <c r="AE78" i="12" s="1"/>
  <c r="AJ78" i="12" s="1"/>
  <c r="AL78" i="12" s="1"/>
  <c r="AI83" i="12"/>
  <c r="X92" i="12"/>
  <c r="AI106" i="12"/>
  <c r="AL106" i="12" s="1"/>
  <c r="X113" i="12"/>
  <c r="X114" i="12"/>
  <c r="AI116" i="12"/>
  <c r="AL116" i="12" s="1"/>
  <c r="X128" i="12"/>
  <c r="X198" i="12"/>
  <c r="AI228" i="12"/>
  <c r="AI251" i="12"/>
  <c r="AL251" i="12" s="1"/>
  <c r="AI254" i="12"/>
  <c r="AI255" i="12"/>
  <c r="AD9" i="13"/>
  <c r="W296" i="14"/>
  <c r="AC296" i="14" s="1"/>
  <c r="AE296" i="14" s="1"/>
  <c r="AH295" i="2"/>
  <c r="AK295" i="2" s="1"/>
  <c r="AH209" i="2"/>
  <c r="AH201" i="2"/>
  <c r="AK201" i="2" s="1"/>
  <c r="AH173" i="2"/>
  <c r="AH13" i="2"/>
  <c r="X212" i="2"/>
  <c r="X154" i="2"/>
  <c r="X102" i="2"/>
  <c r="X88" i="2"/>
  <c r="X76" i="2"/>
  <c r="AE76" i="2" s="1"/>
  <c r="AI76" i="2" s="1"/>
  <c r="AK76" i="2" s="1"/>
  <c r="X44" i="2"/>
  <c r="AE44" i="2" s="1"/>
  <c r="AI44" i="2" s="1"/>
  <c r="X18" i="2"/>
  <c r="AE18" i="2" s="1"/>
  <c r="AI18" i="2" s="1"/>
  <c r="X8" i="12"/>
  <c r="X9" i="12"/>
  <c r="AE9" i="12" s="1"/>
  <c r="AI11" i="12"/>
  <c r="AI13" i="12"/>
  <c r="AI41" i="12"/>
  <c r="X49" i="12"/>
  <c r="AE49" i="12" s="1"/>
  <c r="AJ49" i="12" s="1"/>
  <c r="AL49" i="12" s="1"/>
  <c r="AI87" i="12"/>
  <c r="AL87" i="12" s="1"/>
  <c r="AI98" i="12"/>
  <c r="AL98" i="12" s="1"/>
  <c r="AA109" i="12"/>
  <c r="X117" i="12"/>
  <c r="AI119" i="12"/>
  <c r="AL119" i="12" s="1"/>
  <c r="X172" i="12"/>
  <c r="AI232" i="12"/>
  <c r="X256" i="12"/>
  <c r="AI258" i="12"/>
  <c r="X277" i="12"/>
  <c r="X280" i="12"/>
  <c r="AI284" i="12"/>
  <c r="AL284" i="12" s="1"/>
  <c r="AB52" i="14"/>
  <c r="AB61" i="14"/>
  <c r="W132" i="14"/>
  <c r="AC132" i="14" s="1"/>
  <c r="AE132" i="14" s="1"/>
  <c r="X114" i="2"/>
  <c r="X68" i="2"/>
  <c r="AE68" i="2" s="1"/>
  <c r="AI68" i="2" s="1"/>
  <c r="AK68" i="2" s="1"/>
  <c r="X62" i="2"/>
  <c r="AE62" i="2" s="1"/>
  <c r="AI62" i="2" s="1"/>
  <c r="X30" i="2"/>
  <c r="AE30" i="2" s="1"/>
  <c r="AI30" i="2" s="1"/>
  <c r="AK30" i="2" s="1"/>
  <c r="X10" i="2"/>
  <c r="AE10" i="2" s="1"/>
  <c r="AH279" i="2"/>
  <c r="AH275" i="2"/>
  <c r="AK275" i="2" s="1"/>
  <c r="AH271" i="2"/>
  <c r="AK271" i="2" s="1"/>
  <c r="AH267" i="2"/>
  <c r="AK267" i="2" s="1"/>
  <c r="AH109" i="2"/>
  <c r="AH102" i="2"/>
  <c r="AH62" i="2"/>
  <c r="AH49" i="2"/>
  <c r="AH29" i="2"/>
  <c r="X295" i="2"/>
  <c r="X256" i="2"/>
  <c r="X243" i="2"/>
  <c r="X224" i="2"/>
  <c r="X170" i="2"/>
  <c r="X164" i="2"/>
  <c r="X138" i="2"/>
  <c r="X100" i="2"/>
  <c r="X86" i="2"/>
  <c r="X74" i="2"/>
  <c r="AE74" i="2" s="1"/>
  <c r="AI74" i="2" s="1"/>
  <c r="X50" i="2"/>
  <c r="AE50" i="2" s="1"/>
  <c r="AI50" i="2" s="1"/>
  <c r="AK50" i="2" s="1"/>
  <c r="X13" i="12"/>
  <c r="AE13" i="12" s="1"/>
  <c r="AJ13" i="12" s="1"/>
  <c r="AI17" i="12"/>
  <c r="AI18" i="12"/>
  <c r="AL18" i="12" s="1"/>
  <c r="X42" i="12"/>
  <c r="AE42" i="12" s="1"/>
  <c r="AJ42" i="12" s="1"/>
  <c r="AL42" i="12" s="1"/>
  <c r="X51" i="12"/>
  <c r="AE51" i="12" s="1"/>
  <c r="AJ51" i="12" s="1"/>
  <c r="AL51" i="12" s="1"/>
  <c r="AI52" i="12"/>
  <c r="AI53" i="12"/>
  <c r="AL53" i="12" s="1"/>
  <c r="AI64" i="12"/>
  <c r="AL64" i="12" s="1"/>
  <c r="AI100" i="12"/>
  <c r="AL100" i="12" s="1"/>
  <c r="AI124" i="12"/>
  <c r="AL124" i="12" s="1"/>
  <c r="AI161" i="12"/>
  <c r="AL161" i="12" s="1"/>
  <c r="AI163" i="12"/>
  <c r="AL163" i="12" s="1"/>
  <c r="AI182" i="12"/>
  <c r="AL182" i="12" s="1"/>
  <c r="AI185" i="12"/>
  <c r="AL185" i="12" s="1"/>
  <c r="X209" i="12"/>
  <c r="X210" i="12"/>
  <c r="AI236" i="12"/>
  <c r="X263" i="12"/>
  <c r="AH294" i="2"/>
  <c r="AH290" i="2"/>
  <c r="AH278" i="2"/>
  <c r="AK278" i="2" s="1"/>
  <c r="AH270" i="2"/>
  <c r="AH266" i="2"/>
  <c r="AK266" i="2" s="1"/>
  <c r="AH262" i="2"/>
  <c r="AH258" i="2"/>
  <c r="AK258" i="2" s="1"/>
  <c r="AH254" i="2"/>
  <c r="AH250" i="2"/>
  <c r="AK250" i="2" s="1"/>
  <c r="AH227" i="2"/>
  <c r="AK227" i="2" s="1"/>
  <c r="AH219" i="2"/>
  <c r="AK219" i="2" s="1"/>
  <c r="AH195" i="2"/>
  <c r="AH172" i="2"/>
  <c r="AK172" i="2" s="1"/>
  <c r="AH156" i="2"/>
  <c r="AH98" i="2"/>
  <c r="AH87" i="2"/>
  <c r="AK87" i="2" s="1"/>
  <c r="AH33" i="2"/>
  <c r="AH26" i="2"/>
  <c r="AH9" i="2"/>
  <c r="X275" i="2"/>
  <c r="X262" i="2"/>
  <c r="X196" i="2"/>
  <c r="X190" i="2"/>
  <c r="X182" i="2"/>
  <c r="X92" i="2"/>
  <c r="X14" i="12"/>
  <c r="AE14" i="12" s="1"/>
  <c r="AJ14" i="12" s="1"/>
  <c r="AL14" i="12" s="1"/>
  <c r="X16" i="12"/>
  <c r="AE16" i="12" s="1"/>
  <c r="AJ16" i="12" s="1"/>
  <c r="X17" i="12"/>
  <c r="AE17" i="12" s="1"/>
  <c r="AJ17" i="12" s="1"/>
  <c r="AI34" i="12"/>
  <c r="X43" i="12"/>
  <c r="AE43" i="12" s="1"/>
  <c r="AJ43" i="12" s="1"/>
  <c r="AL43" i="12" s="1"/>
  <c r="X44" i="12"/>
  <c r="AE44" i="12" s="1"/>
  <c r="AJ44" i="12" s="1"/>
  <c r="AL44" i="12" s="1"/>
  <c r="X72" i="12"/>
  <c r="AE72" i="12" s="1"/>
  <c r="AJ72" i="12" s="1"/>
  <c r="AI74" i="12"/>
  <c r="X145" i="12"/>
  <c r="X147" i="12"/>
  <c r="X148" i="12"/>
  <c r="AI150" i="12"/>
  <c r="AL150" i="12" s="1"/>
  <c r="X161" i="12"/>
  <c r="X162" i="12"/>
  <c r="AI164" i="12"/>
  <c r="AI166" i="12"/>
  <c r="AL166" i="12" s="1"/>
  <c r="X181" i="12"/>
  <c r="X182" i="12"/>
  <c r="X184" i="12"/>
  <c r="X185" i="12"/>
  <c r="X237" i="12"/>
  <c r="AI241" i="12"/>
  <c r="AL241" i="12" s="1"/>
  <c r="AI294" i="12"/>
  <c r="AL294" i="12" s="1"/>
  <c r="W30" i="14"/>
  <c r="AC30" i="14" s="1"/>
  <c r="AE30" i="14" s="1"/>
  <c r="AK225" i="2"/>
  <c r="X32" i="12"/>
  <c r="AE32" i="12" s="1"/>
  <c r="AJ32" i="12" s="1"/>
  <c r="AL32" i="12" s="1"/>
  <c r="X33" i="12"/>
  <c r="AE33" i="12" s="1"/>
  <c r="AJ33" i="12" s="1"/>
  <c r="X62" i="12"/>
  <c r="AE62" i="12" s="1"/>
  <c r="AJ62" i="12" s="1"/>
  <c r="X63" i="12"/>
  <c r="AE63" i="12" s="1"/>
  <c r="AJ63" i="12" s="1"/>
  <c r="X66" i="12"/>
  <c r="AE66" i="12" s="1"/>
  <c r="AJ66" i="12" s="1"/>
  <c r="AL66" i="12" s="1"/>
  <c r="AI68" i="12"/>
  <c r="AI127" i="12"/>
  <c r="AL127" i="12" s="1"/>
  <c r="AI128" i="12"/>
  <c r="AL128" i="12" s="1"/>
  <c r="AI131" i="12"/>
  <c r="AL131" i="12" s="1"/>
  <c r="AI221" i="12"/>
  <c r="AL221" i="12" s="1"/>
  <c r="W21" i="14"/>
  <c r="AC21" i="14" s="1"/>
  <c r="AE21" i="14" s="1"/>
  <c r="AE173" i="14"/>
  <c r="AB253" i="14"/>
  <c r="AI301" i="12"/>
  <c r="W19" i="14"/>
  <c r="AC19" i="14" s="1"/>
  <c r="W27" i="14"/>
  <c r="AC27" i="14" s="1"/>
  <c r="AE27" i="14" s="1"/>
  <c r="W40" i="14"/>
  <c r="AC40" i="14" s="1"/>
  <c r="AE40" i="14" s="1"/>
  <c r="W52" i="14"/>
  <c r="AC52" i="14" s="1"/>
  <c r="W82" i="14"/>
  <c r="AC82" i="14" s="1"/>
  <c r="AE82" i="14" s="1"/>
  <c r="W90" i="14"/>
  <c r="AC90" i="14" s="1"/>
  <c r="AE90" i="14" s="1"/>
  <c r="W99" i="14"/>
  <c r="AC99" i="14" s="1"/>
  <c r="AE99" i="14" s="1"/>
  <c r="W128" i="14"/>
  <c r="AC128" i="14" s="1"/>
  <c r="AE128" i="14" s="1"/>
  <c r="W129" i="14"/>
  <c r="AC129" i="14" s="1"/>
  <c r="W140" i="14"/>
  <c r="AC140" i="14" s="1"/>
  <c r="W159" i="14"/>
  <c r="AC159" i="14" s="1"/>
  <c r="AE159" i="14" s="1"/>
  <c r="W169" i="14"/>
  <c r="AC169" i="14" s="1"/>
  <c r="AB227" i="14"/>
  <c r="AB237" i="14"/>
  <c r="W242" i="14"/>
  <c r="AC242" i="14" s="1"/>
  <c r="AB302" i="14"/>
  <c r="AE302" i="14" s="1"/>
  <c r="W25" i="14"/>
  <c r="AC25" i="14" s="1"/>
  <c r="AB57" i="14"/>
  <c r="AB68" i="14"/>
  <c r="AB76" i="14"/>
  <c r="W106" i="14"/>
  <c r="AC106" i="14" s="1"/>
  <c r="AE106" i="14" s="1"/>
  <c r="W115" i="14"/>
  <c r="AC115" i="14" s="1"/>
  <c r="AE115" i="14" s="1"/>
  <c r="W146" i="14"/>
  <c r="AC146" i="14" s="1"/>
  <c r="AE146" i="14" s="1"/>
  <c r="W157" i="14"/>
  <c r="AC157" i="14" s="1"/>
  <c r="AE157" i="14" s="1"/>
  <c r="W166" i="14"/>
  <c r="AC166" i="14" s="1"/>
  <c r="AE166" i="14" s="1"/>
  <c r="W181" i="14"/>
  <c r="AC181" i="14" s="1"/>
  <c r="AE181" i="14" s="1"/>
  <c r="W204" i="14"/>
  <c r="AC204" i="14" s="1"/>
  <c r="AE204" i="14" s="1"/>
  <c r="W224" i="14"/>
  <c r="AC224" i="14" s="1"/>
  <c r="AE224" i="14" s="1"/>
  <c r="W237" i="14"/>
  <c r="AC237" i="14" s="1"/>
  <c r="W238" i="14"/>
  <c r="AC238" i="14" s="1"/>
  <c r="AE238" i="14" s="1"/>
  <c r="AA269" i="14"/>
  <c r="AB270" i="14"/>
  <c r="W300" i="14"/>
  <c r="AC300" i="14" s="1"/>
  <c r="AB256" i="14"/>
  <c r="W298" i="14"/>
  <c r="AC298" i="14" s="1"/>
  <c r="AE298" i="14" s="1"/>
  <c r="W23" i="14"/>
  <c r="AC23" i="14" s="1"/>
  <c r="AE23" i="14" s="1"/>
  <c r="W36" i="14"/>
  <c r="AC36" i="14" s="1"/>
  <c r="W56" i="14"/>
  <c r="AC56" i="14" s="1"/>
  <c r="AE56" i="14" s="1"/>
  <c r="AB63" i="14"/>
  <c r="W66" i="14"/>
  <c r="AC66" i="14" s="1"/>
  <c r="AE66" i="14" s="1"/>
  <c r="W67" i="14"/>
  <c r="AC67" i="14" s="1"/>
  <c r="AE67" i="14" s="1"/>
  <c r="W86" i="14"/>
  <c r="AC86" i="14" s="1"/>
  <c r="AE86" i="14" s="1"/>
  <c r="W95" i="14"/>
  <c r="AC95" i="14" s="1"/>
  <c r="AE95" i="14" s="1"/>
  <c r="W104" i="14"/>
  <c r="AC104" i="14" s="1"/>
  <c r="AE104" i="14" s="1"/>
  <c r="W144" i="14"/>
  <c r="AC144" i="14" s="1"/>
  <c r="AE144" i="14" s="1"/>
  <c r="AB153" i="14"/>
  <c r="W199" i="14"/>
  <c r="AC199" i="14" s="1"/>
  <c r="W200" i="14"/>
  <c r="AC200" i="14" s="1"/>
  <c r="AE200" i="14" s="1"/>
  <c r="W211" i="14"/>
  <c r="AC211" i="14" s="1"/>
  <c r="AB234" i="14"/>
  <c r="W235" i="14"/>
  <c r="AC235" i="14" s="1"/>
  <c r="AE235" i="14" s="1"/>
  <c r="W268" i="14"/>
  <c r="AC268" i="14" s="1"/>
  <c r="W284" i="14"/>
  <c r="AC284" i="14" s="1"/>
  <c r="AE284" i="14" s="1"/>
  <c r="AD10" i="13"/>
  <c r="W22" i="14"/>
  <c r="AC22" i="14" s="1"/>
  <c r="AE22" i="14" s="1"/>
  <c r="W32" i="14"/>
  <c r="AC32" i="14" s="1"/>
  <c r="AE32" i="14" s="1"/>
  <c r="W46" i="14"/>
  <c r="AC46" i="14" s="1"/>
  <c r="AE46" i="14" s="1"/>
  <c r="W64" i="14"/>
  <c r="AC64" i="14" s="1"/>
  <c r="W85" i="14"/>
  <c r="AC85" i="14" s="1"/>
  <c r="AE85" i="14" s="1"/>
  <c r="W112" i="14"/>
  <c r="AC112" i="14" s="1"/>
  <c r="AE112" i="14" s="1"/>
  <c r="AB151" i="14"/>
  <c r="AE151" i="14" s="1"/>
  <c r="W176" i="14"/>
  <c r="AC176" i="14" s="1"/>
  <c r="AE176" i="14" s="1"/>
  <c r="AB184" i="14"/>
  <c r="AB193" i="14"/>
  <c r="W198" i="14"/>
  <c r="AC198" i="14" s="1"/>
  <c r="AE198" i="14" s="1"/>
  <c r="W210" i="14"/>
  <c r="AC210" i="14" s="1"/>
  <c r="AE210" i="14" s="1"/>
  <c r="AB216" i="14"/>
  <c r="W219" i="14"/>
  <c r="AC219" i="14" s="1"/>
  <c r="AE219" i="14" s="1"/>
  <c r="W234" i="14"/>
  <c r="AC234" i="14" s="1"/>
  <c r="W247" i="14"/>
  <c r="AC247" i="14" s="1"/>
  <c r="AE247" i="14" s="1"/>
  <c r="W257" i="14"/>
  <c r="AC257" i="14" s="1"/>
  <c r="AE257" i="14" s="1"/>
  <c r="W283" i="14"/>
  <c r="AC283" i="14" s="1"/>
  <c r="AE283" i="14" s="1"/>
  <c r="W294" i="14"/>
  <c r="AC294" i="14" s="1"/>
  <c r="AE294" i="14" s="1"/>
  <c r="W306" i="14"/>
  <c r="AC306" i="14" s="1"/>
  <c r="AE306" i="14" s="1"/>
  <c r="AH303" i="2"/>
  <c r="AK303" i="2" s="1"/>
  <c r="AA303" i="12"/>
  <c r="AB303" i="12"/>
  <c r="AE303" i="2"/>
  <c r="AD303" i="12"/>
  <c r="AI303" i="12"/>
  <c r="AL303" i="12" s="1"/>
  <c r="AB303" i="14"/>
  <c r="X303" i="12"/>
  <c r="AA303" i="14"/>
  <c r="AK306" i="2"/>
  <c r="AI306" i="12"/>
  <c r="AD307" i="2"/>
  <c r="AB307" i="2"/>
  <c r="X307" i="12"/>
  <c r="X13" i="2"/>
  <c r="AE13" i="2" s="1"/>
  <c r="AH11" i="2"/>
  <c r="AA11" i="12"/>
  <c r="X8" i="2"/>
  <c r="AE8" i="2" s="1"/>
  <c r="AI8" i="2" s="1"/>
  <c r="W10" i="13"/>
  <c r="AE10" i="13" s="1"/>
  <c r="AB8" i="14"/>
  <c r="AB9" i="14"/>
  <c r="AB11" i="12"/>
  <c r="AD13" i="13"/>
  <c r="AB13" i="12"/>
  <c r="AA13" i="12"/>
  <c r="AF13" i="12"/>
  <c r="AA9" i="12"/>
  <c r="AD9" i="12" s="1"/>
  <c r="AB9" i="12"/>
  <c r="W8" i="13"/>
  <c r="AE8" i="13" s="1"/>
  <c r="AG8" i="13" s="1"/>
  <c r="AA8" i="12"/>
  <c r="AA13" i="14"/>
  <c r="X11" i="12"/>
  <c r="AF11" i="12" s="1"/>
  <c r="K8" i="13"/>
  <c r="AI8" i="12"/>
  <c r="AB12" i="14"/>
  <c r="AE165" i="14"/>
  <c r="AE125" i="14"/>
  <c r="AE126" i="14"/>
  <c r="AE129" i="14"/>
  <c r="AE70" i="14"/>
  <c r="AE98" i="14"/>
  <c r="AE127" i="14"/>
  <c r="AE225" i="14"/>
  <c r="AE253" i="14"/>
  <c r="AE186" i="14"/>
  <c r="AE114" i="14"/>
  <c r="AE80" i="14"/>
  <c r="AE287" i="14"/>
  <c r="W304" i="14"/>
  <c r="AC304" i="14" s="1"/>
  <c r="AE79" i="14"/>
  <c r="K12" i="13"/>
  <c r="Y8" i="13"/>
  <c r="Y10" i="13"/>
  <c r="W11" i="13"/>
  <c r="AE11" i="13" s="1"/>
  <c r="K11" i="13"/>
  <c r="Y13" i="13"/>
  <c r="Y9" i="13"/>
  <c r="K10" i="13"/>
  <c r="Y12" i="13"/>
  <c r="K13" i="13"/>
  <c r="K9" i="13"/>
  <c r="Y11" i="13"/>
  <c r="AE232" i="14"/>
  <c r="AE282" i="14"/>
  <c r="AE164" i="14"/>
  <c r="AE218" i="14"/>
  <c r="AE118" i="14"/>
  <c r="AE258" i="14"/>
  <c r="AE73" i="14"/>
  <c r="AE254" i="14"/>
  <c r="AE19" i="14"/>
  <c r="AE154" i="14"/>
  <c r="AE89" i="14"/>
  <c r="AE121" i="14"/>
  <c r="AE138" i="14"/>
  <c r="AE139" i="14"/>
  <c r="AE148" i="14"/>
  <c r="AE158" i="14"/>
  <c r="AE205" i="14"/>
  <c r="AE214" i="14"/>
  <c r="AE241" i="14"/>
  <c r="AE273" i="14"/>
  <c r="AE41" i="14"/>
  <c r="AE203" i="14"/>
  <c r="AE130" i="14"/>
  <c r="AE29" i="14"/>
  <c r="AE25" i="14"/>
  <c r="AE102" i="14"/>
  <c r="AE110" i="14"/>
  <c r="AE142" i="14"/>
  <c r="AE195" i="14"/>
  <c r="AE212" i="14"/>
  <c r="AE48" i="14"/>
  <c r="AE62" i="14"/>
  <c r="AE109" i="14"/>
  <c r="AE131" i="14"/>
  <c r="AE141" i="14"/>
  <c r="AE170" i="14"/>
  <c r="AE171" i="14"/>
  <c r="AE202" i="14"/>
  <c r="AE103" i="14"/>
  <c r="W11" i="14"/>
  <c r="AC11" i="14" s="1"/>
  <c r="AE11" i="14" s="1"/>
  <c r="W143" i="14"/>
  <c r="AC143" i="14" s="1"/>
  <c r="AE143" i="14" s="1"/>
  <c r="W227" i="14"/>
  <c r="AC227" i="14" s="1"/>
  <c r="W239" i="14"/>
  <c r="AC239" i="14" s="1"/>
  <c r="W8" i="14"/>
  <c r="AC8" i="14" s="1"/>
  <c r="AE72" i="14"/>
  <c r="AE39" i="14"/>
  <c r="X271" i="12"/>
  <c r="X273" i="12"/>
  <c r="X274" i="12"/>
  <c r="X300" i="12"/>
  <c r="W20" i="14"/>
  <c r="AC20" i="14" s="1"/>
  <c r="AE20" i="14" s="1"/>
  <c r="W49" i="14"/>
  <c r="AC49" i="14" s="1"/>
  <c r="AE49" i="14" s="1"/>
  <c r="W222" i="14"/>
  <c r="AC222" i="14" s="1"/>
  <c r="AE222" i="14" s="1"/>
  <c r="W255" i="14"/>
  <c r="AC255" i="14" s="1"/>
  <c r="AE255" i="14" s="1"/>
  <c r="W260" i="14"/>
  <c r="AC260" i="14" s="1"/>
  <c r="AE260" i="14" s="1"/>
  <c r="AK96" i="2"/>
  <c r="AL130" i="12"/>
  <c r="AE100" i="14"/>
  <c r="X127" i="12"/>
  <c r="AL281" i="12"/>
  <c r="AK285" i="2"/>
  <c r="X31" i="12"/>
  <c r="AE31" i="12" s="1"/>
  <c r="AJ31" i="12" s="1"/>
  <c r="AL31" i="12" s="1"/>
  <c r="X35" i="12"/>
  <c r="AE35" i="12" s="1"/>
  <c r="AJ35" i="12" s="1"/>
  <c r="AL35" i="12" s="1"/>
  <c r="X38" i="12"/>
  <c r="AE38" i="12" s="1"/>
  <c r="AJ38" i="12" s="1"/>
  <c r="X82" i="12"/>
  <c r="AE82" i="12" s="1"/>
  <c r="AJ82" i="12" s="1"/>
  <c r="AL82" i="12" s="1"/>
  <c r="X84" i="12"/>
  <c r="X102" i="12"/>
  <c r="X167" i="12"/>
  <c r="AL178" i="12"/>
  <c r="X179" i="12"/>
  <c r="X196" i="12"/>
  <c r="X200" i="12"/>
  <c r="X213" i="12"/>
  <c r="X214" i="12"/>
  <c r="X215" i="12"/>
  <c r="AL220" i="12"/>
  <c r="X247" i="12"/>
  <c r="X255" i="12"/>
  <c r="AL146" i="12"/>
  <c r="X267" i="2"/>
  <c r="X147" i="2"/>
  <c r="X139" i="2"/>
  <c r="X131" i="2"/>
  <c r="X111" i="2"/>
  <c r="X47" i="2"/>
  <c r="AE47" i="2" s="1"/>
  <c r="AI47" i="2" s="1"/>
  <c r="X39" i="2"/>
  <c r="AE39" i="2" s="1"/>
  <c r="AI39" i="2" s="1"/>
  <c r="AK39" i="2" s="1"/>
  <c r="X23" i="12"/>
  <c r="AE23" i="12" s="1"/>
  <c r="AJ23" i="12" s="1"/>
  <c r="AL23" i="12" s="1"/>
  <c r="X107" i="12"/>
  <c r="X111" i="12"/>
  <c r="X131" i="12"/>
  <c r="X135" i="12"/>
  <c r="X136" i="12"/>
  <c r="X137" i="12"/>
  <c r="X140" i="12"/>
  <c r="X141" i="12"/>
  <c r="X151" i="12"/>
  <c r="X152" i="12"/>
  <c r="X157" i="12"/>
  <c r="X158" i="12"/>
  <c r="X231" i="12"/>
  <c r="X304" i="12"/>
  <c r="W293" i="14"/>
  <c r="AC293" i="14" s="1"/>
  <c r="AE293" i="14" s="1"/>
  <c r="AE245" i="14"/>
  <c r="AL289" i="12"/>
  <c r="AL155" i="12"/>
  <c r="AK155" i="2"/>
  <c r="AE119" i="14"/>
  <c r="AE101" i="14"/>
  <c r="AK14" i="2"/>
  <c r="AK137" i="2"/>
  <c r="AK199" i="2"/>
  <c r="X36" i="12"/>
  <c r="AE36" i="12" s="1"/>
  <c r="AJ36" i="12" s="1"/>
  <c r="AL36" i="12" s="1"/>
  <c r="X37" i="12"/>
  <c r="AE37" i="12" s="1"/>
  <c r="AJ37" i="12" s="1"/>
  <c r="AL77" i="12"/>
  <c r="X89" i="12"/>
  <c r="AL92" i="12"/>
  <c r="AL102" i="12"/>
  <c r="X103" i="12"/>
  <c r="X168" i="12"/>
  <c r="AL169" i="12"/>
  <c r="X169" i="12"/>
  <c r="AL180" i="12"/>
  <c r="X180" i="12"/>
  <c r="AL199" i="12"/>
  <c r="AL201" i="12"/>
  <c r="X201" i="12"/>
  <c r="AL202" i="12"/>
  <c r="X202" i="12"/>
  <c r="AL209" i="12"/>
  <c r="X248" i="12"/>
  <c r="AK264" i="2"/>
  <c r="AK128" i="2"/>
  <c r="AK57" i="2"/>
  <c r="AK48" i="2"/>
  <c r="AL157" i="12"/>
  <c r="AL159" i="12"/>
  <c r="AE220" i="14"/>
  <c r="AK190" i="2"/>
  <c r="AE246" i="14"/>
  <c r="X246" i="2"/>
  <c r="X186" i="2"/>
  <c r="X134" i="2"/>
  <c r="W13" i="13"/>
  <c r="AE13" i="13" s="1"/>
  <c r="W50" i="14"/>
  <c r="AC50" i="14" s="1"/>
  <c r="AE50" i="14" s="1"/>
  <c r="W54" i="14"/>
  <c r="AC54" i="14" s="1"/>
  <c r="AE54" i="14" s="1"/>
  <c r="W58" i="14"/>
  <c r="AC58" i="14" s="1"/>
  <c r="AE58" i="14" s="1"/>
  <c r="W69" i="14"/>
  <c r="AC69" i="14" s="1"/>
  <c r="AE69" i="14" s="1"/>
  <c r="W75" i="14"/>
  <c r="AC75" i="14" s="1"/>
  <c r="AE75" i="14" s="1"/>
  <c r="W91" i="14"/>
  <c r="AC91" i="14" s="1"/>
  <c r="AE96" i="14"/>
  <c r="W150" i="14"/>
  <c r="AC150" i="14" s="1"/>
  <c r="AE150" i="14" s="1"/>
  <c r="W183" i="14"/>
  <c r="AC183" i="14" s="1"/>
  <c r="W187" i="14"/>
  <c r="AC187" i="14" s="1"/>
  <c r="AE187" i="14" s="1"/>
  <c r="W192" i="14"/>
  <c r="AC192" i="14" s="1"/>
  <c r="AE192" i="14" s="1"/>
  <c r="W215" i="14"/>
  <c r="AC215" i="14" s="1"/>
  <c r="AE215" i="14" s="1"/>
  <c r="W221" i="14"/>
  <c r="AC221" i="14" s="1"/>
  <c r="AE221" i="14" s="1"/>
  <c r="W249" i="14"/>
  <c r="AC249" i="14" s="1"/>
  <c r="AE249" i="14" s="1"/>
  <c r="AL177" i="12"/>
  <c r="AK223" i="2"/>
  <c r="X276" i="2"/>
  <c r="X248" i="2"/>
  <c r="X232" i="2"/>
  <c r="X180" i="2"/>
  <c r="X176" i="2"/>
  <c r="X160" i="2"/>
  <c r="X96" i="2"/>
  <c r="X52" i="2"/>
  <c r="AE52" i="2" s="1"/>
  <c r="AI52" i="2" s="1"/>
  <c r="AK52" i="2" s="1"/>
  <c r="X28" i="2"/>
  <c r="AE28" i="2" s="1"/>
  <c r="AI28" i="2" s="1"/>
  <c r="AK28" i="2" s="1"/>
  <c r="X16" i="2"/>
  <c r="AE16" i="2" s="1"/>
  <c r="AI16" i="2" s="1"/>
  <c r="AK16" i="2" s="1"/>
  <c r="X54" i="12"/>
  <c r="AE54" i="12" s="1"/>
  <c r="AJ54" i="12" s="1"/>
  <c r="AL54" i="12" s="1"/>
  <c r="X226" i="12"/>
  <c r="X241" i="12"/>
  <c r="X242" i="12"/>
  <c r="X279" i="12"/>
  <c r="X286" i="12"/>
  <c r="X289" i="12"/>
  <c r="X290" i="12"/>
  <c r="W18" i="14"/>
  <c r="AC18" i="14" s="1"/>
  <c r="AE18" i="14" s="1"/>
  <c r="W93" i="14"/>
  <c r="AC93" i="14" s="1"/>
  <c r="W190" i="14"/>
  <c r="AC190" i="14" s="1"/>
  <c r="AE190" i="14" s="1"/>
  <c r="W197" i="14"/>
  <c r="AC197" i="14" s="1"/>
  <c r="AE197" i="14" s="1"/>
  <c r="W266" i="14"/>
  <c r="AC266" i="14" s="1"/>
  <c r="AE266" i="14" s="1"/>
  <c r="W267" i="14"/>
  <c r="AC267" i="14" s="1"/>
  <c r="AE267" i="14" s="1"/>
  <c r="W269" i="14"/>
  <c r="AC269" i="14" s="1"/>
  <c r="AE269" i="14" s="1"/>
  <c r="AB126" i="2"/>
  <c r="AI126" i="2"/>
  <c r="AF126" i="2"/>
  <c r="AE126" i="2"/>
  <c r="AD126" i="2"/>
  <c r="AA126" i="2"/>
  <c r="AF33" i="2"/>
  <c r="AA33" i="2"/>
  <c r="AD33" i="2" s="1"/>
  <c r="AB33" i="2"/>
  <c r="AA69" i="12"/>
  <c r="AD69" i="12" s="1"/>
  <c r="AF69" i="12"/>
  <c r="AE69" i="12"/>
  <c r="AJ69" i="12" s="1"/>
  <c r="AE215" i="12"/>
  <c r="AD215" i="12"/>
  <c r="AF215" i="12"/>
  <c r="AJ215" i="12"/>
  <c r="AL215" i="12" s="1"/>
  <c r="AA215" i="12"/>
  <c r="AB215" i="12"/>
  <c r="AA255" i="12"/>
  <c r="AE255" i="12"/>
  <c r="AB255" i="12"/>
  <c r="AD255" i="12"/>
  <c r="AF255" i="12"/>
  <c r="AJ255" i="12"/>
  <c r="AL255" i="12" s="1"/>
  <c r="AE300" i="12"/>
  <c r="AF300" i="12"/>
  <c r="AJ300" i="12"/>
  <c r="AL300" i="12" s="1"/>
  <c r="AB300" i="12"/>
  <c r="AD300" i="12"/>
  <c r="AA300" i="12"/>
  <c r="AE51" i="14"/>
  <c r="AE147" i="14"/>
  <c r="AE83" i="14"/>
  <c r="AB164" i="12"/>
  <c r="AA272" i="12"/>
  <c r="AA254" i="12"/>
  <c r="AK109" i="2"/>
  <c r="AA34" i="12"/>
  <c r="AD34" i="12" s="1"/>
  <c r="AB305" i="12"/>
  <c r="AJ254" i="12"/>
  <c r="AF20" i="12"/>
  <c r="AA91" i="12"/>
  <c r="AE84" i="12"/>
  <c r="AA68" i="12"/>
  <c r="AD68" i="12" s="1"/>
  <c r="AA164" i="2"/>
  <c r="AK272" i="2"/>
  <c r="AF87" i="2"/>
  <c r="AI72" i="2"/>
  <c r="AD113" i="2"/>
  <c r="AB72" i="2"/>
  <c r="AJ184" i="12"/>
  <c r="AL184" i="12" s="1"/>
  <c r="AL105" i="12"/>
  <c r="AD90" i="2"/>
  <c r="AE120" i="14"/>
  <c r="AE191" i="14"/>
  <c r="AA209" i="2"/>
  <c r="AB209" i="2"/>
  <c r="AI209" i="2"/>
  <c r="AK209" i="2" s="1"/>
  <c r="AF185" i="2"/>
  <c r="AE185" i="2"/>
  <c r="AA185" i="2"/>
  <c r="AD256" i="2"/>
  <c r="AB256" i="2"/>
  <c r="AA256" i="2"/>
  <c r="AI256" i="2"/>
  <c r="AK256" i="2" s="1"/>
  <c r="AE186" i="2"/>
  <c r="AB186" i="2"/>
  <c r="AF186" i="2"/>
  <c r="AA186" i="2"/>
  <c r="AD186" i="2"/>
  <c r="AA58" i="2"/>
  <c r="AD58" i="2" s="1"/>
  <c r="AF58" i="2"/>
  <c r="AB58" i="2"/>
  <c r="AE193" i="12"/>
  <c r="AD193" i="12"/>
  <c r="AF193" i="12"/>
  <c r="AF219" i="12"/>
  <c r="AD219" i="12"/>
  <c r="AA219" i="12"/>
  <c r="AB165" i="12"/>
  <c r="AJ165" i="12"/>
  <c r="AL165" i="12" s="1"/>
  <c r="AD165" i="12"/>
  <c r="AE165" i="12"/>
  <c r="AB58" i="12"/>
  <c r="AA58" i="12"/>
  <c r="AD58" i="12" s="1"/>
  <c r="AB209" i="12"/>
  <c r="AA209" i="12"/>
  <c r="AA36" i="12"/>
  <c r="AD36" i="12" s="1"/>
  <c r="AF36" i="12"/>
  <c r="AE218" i="12"/>
  <c r="AA218" i="12"/>
  <c r="AJ285" i="12"/>
  <c r="AE285" i="12"/>
  <c r="AE134" i="2"/>
  <c r="AA134" i="2"/>
  <c r="AD134" i="2"/>
  <c r="AB134" i="2"/>
  <c r="AF134" i="2"/>
  <c r="AD301" i="2"/>
  <c r="AF301" i="2"/>
  <c r="AF47" i="2"/>
  <c r="AB47" i="2"/>
  <c r="AA47" i="2"/>
  <c r="AD47" i="2" s="1"/>
  <c r="AF253" i="12"/>
  <c r="AD253" i="12"/>
  <c r="AB168" i="12"/>
  <c r="AA168" i="12"/>
  <c r="AE277" i="12"/>
  <c r="AF277" i="12"/>
  <c r="AB277" i="12"/>
  <c r="AD277" i="12"/>
  <c r="AJ243" i="12"/>
  <c r="AL243" i="12" s="1"/>
  <c r="AF243" i="12"/>
  <c r="AD243" i="12"/>
  <c r="AE243" i="12"/>
  <c r="AF90" i="12"/>
  <c r="AJ90" i="12"/>
  <c r="AL90" i="12" s="1"/>
  <c r="AF48" i="12"/>
  <c r="AA48" i="12"/>
  <c r="AD48" i="12" s="1"/>
  <c r="AB213" i="14"/>
  <c r="AH207" i="2"/>
  <c r="AH197" i="2"/>
  <c r="AK197" i="2" s="1"/>
  <c r="AK162" i="2"/>
  <c r="X288" i="2"/>
  <c r="X20" i="2"/>
  <c r="AE20" i="2" s="1"/>
  <c r="AI20" i="2" s="1"/>
  <c r="AK20" i="2" s="1"/>
  <c r="AA211" i="2"/>
  <c r="AE211" i="2"/>
  <c r="AB207" i="2"/>
  <c r="AA207" i="2"/>
  <c r="AI207" i="2"/>
  <c r="AI167" i="2"/>
  <c r="AK167" i="2" s="1"/>
  <c r="AE167" i="2"/>
  <c r="AF167" i="2"/>
  <c r="AB92" i="2"/>
  <c r="AF92" i="2"/>
  <c r="AE92" i="2"/>
  <c r="AB88" i="2"/>
  <c r="AD88" i="2"/>
  <c r="AA88" i="2"/>
  <c r="AF88" i="2"/>
  <c r="AB84" i="2"/>
  <c r="AD84" i="2"/>
  <c r="AA79" i="2"/>
  <c r="AD79" i="2" s="1"/>
  <c r="AA42" i="12"/>
  <c r="AD42" i="12" s="1"/>
  <c r="AJ242" i="12"/>
  <c r="AL242" i="12" s="1"/>
  <c r="AD242" i="12"/>
  <c r="AA242" i="12"/>
  <c r="AJ288" i="12"/>
  <c r="AL288" i="12" s="1"/>
  <c r="AA288" i="12"/>
  <c r="AA289" i="12"/>
  <c r="AB289" i="12"/>
  <c r="AE289" i="12"/>
  <c r="AE291" i="12"/>
  <c r="AA291" i="12"/>
  <c r="AB291" i="12"/>
  <c r="AD292" i="12"/>
  <c r="AE292" i="12"/>
  <c r="AJ292" i="12"/>
  <c r="AL292" i="12" s="1"/>
  <c r="AL103" i="12"/>
  <c r="AB42" i="2"/>
  <c r="AF42" i="2"/>
  <c r="AI287" i="2"/>
  <c r="AK287" i="2" s="1"/>
  <c r="AF287" i="2"/>
  <c r="AB287" i="2"/>
  <c r="AA287" i="2"/>
  <c r="AA54" i="2"/>
  <c r="AD54" i="2" s="1"/>
  <c r="AB54" i="2"/>
  <c r="AF54" i="2"/>
  <c r="AB198" i="12"/>
  <c r="AA198" i="12"/>
  <c r="AJ198" i="12"/>
  <c r="AF68" i="12"/>
  <c r="AB68" i="12"/>
  <c r="AE164" i="12"/>
  <c r="AA164" i="12"/>
  <c r="AE233" i="12"/>
  <c r="AD233" i="12"/>
  <c r="AJ233" i="12"/>
  <c r="AL233" i="12" s="1"/>
  <c r="AF233" i="12"/>
  <c r="AF236" i="12"/>
  <c r="AB236" i="12"/>
  <c r="AE236" i="12"/>
  <c r="AD236" i="12"/>
  <c r="AA137" i="12"/>
  <c r="AE137" i="12"/>
  <c r="AD137" i="12"/>
  <c r="AJ137" i="12"/>
  <c r="AA75" i="12"/>
  <c r="AD75" i="12" s="1"/>
  <c r="AB75" i="12"/>
  <c r="AF174" i="2"/>
  <c r="AD174" i="2"/>
  <c r="AA174" i="2"/>
  <c r="AE174" i="2"/>
  <c r="AA27" i="2"/>
  <c r="AD27" i="2" s="1"/>
  <c r="AF27" i="2"/>
  <c r="AB259" i="2"/>
  <c r="AF259" i="2"/>
  <c r="AD259" i="2"/>
  <c r="AE259" i="2"/>
  <c r="AA139" i="2"/>
  <c r="AD139" i="2"/>
  <c r="AB139" i="2"/>
  <c r="AA274" i="2"/>
  <c r="AF274" i="2"/>
  <c r="AI274" i="2"/>
  <c r="AK274" i="2" s="1"/>
  <c r="AF247" i="2"/>
  <c r="AD247" i="2"/>
  <c r="AA247" i="2"/>
  <c r="AB292" i="2"/>
  <c r="AI292" i="2"/>
  <c r="AK292" i="2" s="1"/>
  <c r="AA243" i="2"/>
  <c r="AB243" i="2"/>
  <c r="AE243" i="2"/>
  <c r="AB184" i="12"/>
  <c r="AE184" i="12"/>
  <c r="AA158" i="12"/>
  <c r="AB158" i="12"/>
  <c r="AJ158" i="12"/>
  <c r="AL158" i="12" s="1"/>
  <c r="AE137" i="14"/>
  <c r="AD201" i="2"/>
  <c r="AE201" i="2"/>
  <c r="AF201" i="2"/>
  <c r="AA197" i="2"/>
  <c r="AF197" i="2"/>
  <c r="AD164" i="2"/>
  <c r="AB164" i="2"/>
  <c r="AF160" i="2"/>
  <c r="AA160" i="2"/>
  <c r="AE39" i="12"/>
  <c r="AJ39" i="12" s="1"/>
  <c r="AL39" i="12" s="1"/>
  <c r="AB39" i="12"/>
  <c r="AD39" i="12"/>
  <c r="AA83" i="12"/>
  <c r="AD83" i="12" s="1"/>
  <c r="AB83" i="12"/>
  <c r="AF85" i="12"/>
  <c r="AA85" i="12"/>
  <c r="AF91" i="12"/>
  <c r="AJ91" i="12"/>
  <c r="AL91" i="12" s="1"/>
  <c r="AL168" i="12"/>
  <c r="AD197" i="12"/>
  <c r="AA197" i="12"/>
  <c r="AL210" i="12"/>
  <c r="AB214" i="12"/>
  <c r="AJ214" i="12"/>
  <c r="AL214" i="12" s="1"/>
  <c r="AE214" i="12"/>
  <c r="AF214" i="12"/>
  <c r="AF256" i="12"/>
  <c r="AE256" i="12"/>
  <c r="AD272" i="12"/>
  <c r="AB272" i="12"/>
  <c r="AE274" i="12"/>
  <c r="AF274" i="12"/>
  <c r="AJ274" i="12"/>
  <c r="AL274" i="12" s="1"/>
  <c r="AB301" i="12"/>
  <c r="AJ301" i="12"/>
  <c r="AL301" i="12" s="1"/>
  <c r="AD301" i="12"/>
  <c r="AJ306" i="12"/>
  <c r="AD306" i="12"/>
  <c r="AB306" i="12"/>
  <c r="AE306" i="12"/>
  <c r="AA93" i="14"/>
  <c r="AB93" i="14"/>
  <c r="AA217" i="14"/>
  <c r="AB217" i="14"/>
  <c r="AE217" i="14" s="1"/>
  <c r="AD160" i="2"/>
  <c r="AA214" i="12"/>
  <c r="AJ164" i="12"/>
  <c r="AL164" i="12" s="1"/>
  <c r="AB23" i="2"/>
  <c r="AD197" i="2"/>
  <c r="AJ272" i="12"/>
  <c r="AK84" i="2"/>
  <c r="AA301" i="12"/>
  <c r="AB254" i="12"/>
  <c r="AD85" i="12"/>
  <c r="AL283" i="12"/>
  <c r="AB34" i="12"/>
  <c r="AA65" i="12"/>
  <c r="AD65" i="12" s="1"/>
  <c r="AE305" i="12"/>
  <c r="AD256" i="12"/>
  <c r="AE254" i="12"/>
  <c r="AA292" i="2"/>
  <c r="AB196" i="12"/>
  <c r="AD243" i="2"/>
  <c r="AD91" i="12"/>
  <c r="AJ83" i="12"/>
  <c r="AL83" i="12" s="1"/>
  <c r="AF243" i="2"/>
  <c r="AJ196" i="12"/>
  <c r="AF72" i="2"/>
  <c r="AK120" i="2"/>
  <c r="AB65" i="12"/>
  <c r="AI247" i="2"/>
  <c r="AK247" i="2" s="1"/>
  <c r="AB274" i="2"/>
  <c r="AF137" i="12"/>
  <c r="AD84" i="12"/>
  <c r="AE184" i="14"/>
  <c r="AB197" i="12"/>
  <c r="AE34" i="12"/>
  <c r="AJ34" i="12" s="1"/>
  <c r="AA42" i="2"/>
  <c r="AD42" i="2" s="1"/>
  <c r="AI164" i="2"/>
  <c r="AK164" i="2" s="1"/>
  <c r="AE124" i="14"/>
  <c r="AB137" i="12"/>
  <c r="AK205" i="2"/>
  <c r="AK104" i="2"/>
  <c r="AB201" i="2"/>
  <c r="AF197" i="12"/>
  <c r="AK163" i="2"/>
  <c r="AK142" i="2"/>
  <c r="AA297" i="12"/>
  <c r="AA61" i="14"/>
  <c r="AB77" i="14"/>
  <c r="AE77" i="14" s="1"/>
  <c r="AB234" i="2"/>
  <c r="AA234" i="2"/>
  <c r="AE234" i="2"/>
  <c r="AB90" i="2"/>
  <c r="AI90" i="2"/>
  <c r="AK90" i="2" s="1"/>
  <c r="AA90" i="2"/>
  <c r="AF90" i="2"/>
  <c r="AE113" i="2"/>
  <c r="AB113" i="2"/>
  <c r="AA113" i="2"/>
  <c r="AE144" i="12"/>
  <c r="AA144" i="12"/>
  <c r="AJ144" i="12"/>
  <c r="AL144" i="12" s="1"/>
  <c r="AF74" i="12"/>
  <c r="AB74" i="12"/>
  <c r="AA306" i="12"/>
  <c r="AA20" i="12"/>
  <c r="AD20" i="12" s="1"/>
  <c r="AE20" i="12"/>
  <c r="AJ20" i="12" s="1"/>
  <c r="AB249" i="12"/>
  <c r="AE249" i="12"/>
  <c r="AF145" i="12"/>
  <c r="AB145" i="12"/>
  <c r="AD145" i="12"/>
  <c r="AA145" i="12"/>
  <c r="AE145" i="12"/>
  <c r="AB40" i="12"/>
  <c r="AD40" i="12"/>
  <c r="AF40" i="12"/>
  <c r="AJ40" i="12"/>
  <c r="AL40" i="12" s="1"/>
  <c r="AF176" i="12"/>
  <c r="AD176" i="12"/>
  <c r="AE176" i="12"/>
  <c r="AB176" i="12"/>
  <c r="AA266" i="12"/>
  <c r="AE266" i="12"/>
  <c r="AB15" i="12"/>
  <c r="AA15" i="12"/>
  <c r="AD15" i="12" s="1"/>
  <c r="AA151" i="12"/>
  <c r="AJ151" i="12"/>
  <c r="AL151" i="12" s="1"/>
  <c r="AB151" i="12"/>
  <c r="AD181" i="12"/>
  <c r="AF181" i="12"/>
  <c r="AB181" i="12"/>
  <c r="AB203" i="12"/>
  <c r="AJ203" i="12"/>
  <c r="AL203" i="12" s="1"/>
  <c r="AF302" i="12"/>
  <c r="AE302" i="12"/>
  <c r="AD274" i="12"/>
  <c r="AE279" i="2"/>
  <c r="AI279" i="2"/>
  <c r="AB279" i="2"/>
  <c r="AA279" i="2"/>
  <c r="AF229" i="2"/>
  <c r="AB229" i="2"/>
  <c r="AI229" i="2"/>
  <c r="AK229" i="2" s="1"/>
  <c r="AB237" i="2"/>
  <c r="AE237" i="2"/>
  <c r="AD268" i="2"/>
  <c r="AI268" i="2"/>
  <c r="AK268" i="2" s="1"/>
  <c r="AB268" i="2"/>
  <c r="AA268" i="2"/>
  <c r="AE166" i="2"/>
  <c r="AD166" i="2"/>
  <c r="AI166" i="2"/>
  <c r="AK166" i="2" s="1"/>
  <c r="AF62" i="2"/>
  <c r="AE222" i="2"/>
  <c r="AF222" i="2"/>
  <c r="AB222" i="2"/>
  <c r="AD222" i="2"/>
  <c r="AA151" i="2"/>
  <c r="AD151" i="2"/>
  <c r="AI98" i="2"/>
  <c r="AK98" i="2" s="1"/>
  <c r="AD98" i="2"/>
  <c r="AF98" i="2"/>
  <c r="AA98" i="2"/>
  <c r="AD43" i="2"/>
  <c r="AE109" i="2"/>
  <c r="AA109" i="2"/>
  <c r="AA286" i="2"/>
  <c r="AB286" i="2"/>
  <c r="AD117" i="2"/>
  <c r="AE117" i="2"/>
  <c r="AA178" i="2"/>
  <c r="AF178" i="2"/>
  <c r="AI178" i="2"/>
  <c r="AB74" i="2"/>
  <c r="AB134" i="12"/>
  <c r="AJ134" i="12"/>
  <c r="AL134" i="12" s="1"/>
  <c r="AK238" i="2"/>
  <c r="AA184" i="2"/>
  <c r="AF184" i="2"/>
  <c r="AI184" i="2"/>
  <c r="AK184" i="2" s="1"/>
  <c r="AD170" i="2"/>
  <c r="AB170" i="2"/>
  <c r="AB144" i="2"/>
  <c r="AF144" i="2"/>
  <c r="AA132" i="2"/>
  <c r="AI132" i="2"/>
  <c r="AK132" i="2" s="1"/>
  <c r="AE132" i="2"/>
  <c r="AD132" i="2"/>
  <c r="AB129" i="2"/>
  <c r="AE129" i="2"/>
  <c r="AD129" i="2"/>
  <c r="AF119" i="2"/>
  <c r="AI119" i="2"/>
  <c r="AK119" i="2" s="1"/>
  <c r="AE119" i="2"/>
  <c r="AE115" i="2"/>
  <c r="AI115" i="2"/>
  <c r="AK115" i="2" s="1"/>
  <c r="AB111" i="2"/>
  <c r="AD111" i="2"/>
  <c r="AF111" i="2"/>
  <c r="AA111" i="2"/>
  <c r="AE111" i="2"/>
  <c r="AB107" i="2"/>
  <c r="AI107" i="2"/>
  <c r="AD107" i="2"/>
  <c r="AF40" i="2"/>
  <c r="AA40" i="2"/>
  <c r="AD40" i="2" s="1"/>
  <c r="AB36" i="2"/>
  <c r="AI36" i="2"/>
  <c r="AK36" i="2" s="1"/>
  <c r="AA36" i="2"/>
  <c r="AD36" i="2" s="1"/>
  <c r="AF29" i="2"/>
  <c r="AA29" i="2"/>
  <c r="AD29" i="2" s="1"/>
  <c r="AF21" i="2"/>
  <c r="AD18" i="2"/>
  <c r="AD15" i="2"/>
  <c r="AB24" i="12"/>
  <c r="AF24" i="12"/>
  <c r="AF111" i="12"/>
  <c r="AJ111" i="12"/>
  <c r="AL111" i="12" s="1"/>
  <c r="AE112" i="12"/>
  <c r="AF112" i="12"/>
  <c r="AB112" i="12"/>
  <c r="AD112" i="12"/>
  <c r="AA136" i="12"/>
  <c r="AJ136" i="12"/>
  <c r="AL136" i="12" s="1"/>
  <c r="AB136" i="12"/>
  <c r="AD152" i="12"/>
  <c r="AJ152" i="12"/>
  <c r="AL152" i="12" s="1"/>
  <c r="AA152" i="12"/>
  <c r="AB153" i="12"/>
  <c r="AD153" i="12"/>
  <c r="AF153" i="12"/>
  <c r="AA153" i="12"/>
  <c r="AL191" i="12"/>
  <c r="AE232" i="12"/>
  <c r="AB232" i="12"/>
  <c r="AA232" i="12"/>
  <c r="AA271" i="14"/>
  <c r="AB271" i="14"/>
  <c r="AA304" i="14"/>
  <c r="AB304" i="14"/>
  <c r="AF170" i="2"/>
  <c r="AA72" i="2"/>
  <c r="AD72" i="2" s="1"/>
  <c r="AD164" i="12"/>
  <c r="AA23" i="2"/>
  <c r="AD23" i="2" s="1"/>
  <c r="AD282" i="2"/>
  <c r="AD266" i="12"/>
  <c r="AF266" i="12"/>
  <c r="AI174" i="2"/>
  <c r="AK174" i="2" s="1"/>
  <c r="AA136" i="2"/>
  <c r="AE138" i="12"/>
  <c r="AB197" i="2"/>
  <c r="AB266" i="12"/>
  <c r="AJ132" i="12"/>
  <c r="AL132" i="12" s="1"/>
  <c r="AK255" i="2"/>
  <c r="AF144" i="12"/>
  <c r="AF242" i="2"/>
  <c r="AE301" i="12"/>
  <c r="AF261" i="2"/>
  <c r="AB85" i="12"/>
  <c r="AL219" i="12"/>
  <c r="AE198" i="12"/>
  <c r="AD134" i="12"/>
  <c r="AD132" i="12"/>
  <c r="AD195" i="2"/>
  <c r="AB195" i="2"/>
  <c r="AF138" i="12"/>
  <c r="AA144" i="2"/>
  <c r="AE153" i="12"/>
  <c r="AI195" i="2"/>
  <c r="AF74" i="2"/>
  <c r="AI160" i="2"/>
  <c r="AK160" i="2" s="1"/>
  <c r="AJ305" i="12"/>
  <c r="AL305" i="12" s="1"/>
  <c r="AF254" i="12"/>
  <c r="AI206" i="2"/>
  <c r="AK206" i="2" s="1"/>
  <c r="AL286" i="12"/>
  <c r="AF84" i="12"/>
  <c r="AB87" i="2"/>
  <c r="AF83" i="12"/>
  <c r="AJ232" i="12"/>
  <c r="AL232" i="12" s="1"/>
  <c r="AD203" i="12"/>
  <c r="AE152" i="12"/>
  <c r="AI139" i="2"/>
  <c r="AJ145" i="12"/>
  <c r="AL145" i="12" s="1"/>
  <c r="AF196" i="12"/>
  <c r="AD206" i="2"/>
  <c r="AL173" i="12"/>
  <c r="AB111" i="12"/>
  <c r="AF272" i="12"/>
  <c r="AE136" i="12"/>
  <c r="AI113" i="2"/>
  <c r="AK113" i="2" s="1"/>
  <c r="AF39" i="12"/>
  <c r="AA111" i="12"/>
  <c r="AB166" i="2"/>
  <c r="AB247" i="2"/>
  <c r="AF139" i="2"/>
  <c r="AA107" i="2"/>
  <c r="AJ181" i="12"/>
  <c r="AL181" i="12" s="1"/>
  <c r="AI234" i="2"/>
  <c r="AK234" i="2" s="1"/>
  <c r="AB27" i="2"/>
  <c r="AB132" i="2"/>
  <c r="AD237" i="2"/>
  <c r="AE15" i="12"/>
  <c r="AJ15" i="12" s="1"/>
  <c r="AL15" i="12" s="1"/>
  <c r="AE193" i="14"/>
  <c r="AF75" i="12"/>
  <c r="AE206" i="2"/>
  <c r="AA21" i="2"/>
  <c r="AD21" i="2" s="1"/>
  <c r="AA74" i="12"/>
  <c r="AD74" i="12" s="1"/>
  <c r="AF136" i="12"/>
  <c r="AJ197" i="12"/>
  <c r="AL197" i="12" s="1"/>
  <c r="AB65" i="14"/>
  <c r="AF15" i="12"/>
  <c r="AE156" i="14"/>
  <c r="AF43" i="2"/>
  <c r="AE172" i="14"/>
  <c r="AE53" i="14"/>
  <c r="AD158" i="12"/>
  <c r="AF109" i="2"/>
  <c r="AF129" i="2"/>
  <c r="AE196" i="12"/>
  <c r="AI186" i="2"/>
  <c r="AE229" i="2"/>
  <c r="AF36" i="2"/>
  <c r="AD184" i="12"/>
  <c r="AB43" i="2"/>
  <c r="AJ249" i="12"/>
  <c r="AL249" i="12" s="1"/>
  <c r="AA184" i="12"/>
  <c r="AI259" i="2"/>
  <c r="AK259" i="2" s="1"/>
  <c r="AD168" i="12"/>
  <c r="AF285" i="12"/>
  <c r="AA24" i="12"/>
  <c r="AD24" i="12" s="1"/>
  <c r="AL89" i="12"/>
  <c r="AA52" i="14"/>
  <c r="AA82" i="2"/>
  <c r="AD82" i="2" s="1"/>
  <c r="AE302" i="2"/>
  <c r="AF302" i="2"/>
  <c r="AD302" i="2"/>
  <c r="AF75" i="2"/>
  <c r="AA75" i="2"/>
  <c r="AD75" i="2" s="1"/>
  <c r="AB75" i="2"/>
  <c r="AB102" i="2"/>
  <c r="AF102" i="2"/>
  <c r="AA102" i="2"/>
  <c r="AF226" i="2"/>
  <c r="AD226" i="2"/>
  <c r="AJ244" i="12"/>
  <c r="AL244" i="12" s="1"/>
  <c r="AD244" i="12"/>
  <c r="AB110" i="12"/>
  <c r="AA110" i="12"/>
  <c r="AF110" i="12"/>
  <c r="AJ280" i="12"/>
  <c r="AE280" i="12"/>
  <c r="AB125" i="12"/>
  <c r="AA125" i="12"/>
  <c r="AE180" i="12"/>
  <c r="AD180" i="12"/>
  <c r="AF180" i="12"/>
  <c r="AJ179" i="12"/>
  <c r="AL179" i="12" s="1"/>
  <c r="AE179" i="12"/>
  <c r="AD179" i="12"/>
  <c r="AE280" i="2"/>
  <c r="AD280" i="2"/>
  <c r="AA280" i="2"/>
  <c r="AB280" i="2"/>
  <c r="AF280" i="2"/>
  <c r="AA205" i="2"/>
  <c r="AF205" i="2"/>
  <c r="AF234" i="12"/>
  <c r="AE234" i="12"/>
  <c r="AD234" i="12"/>
  <c r="AF190" i="12"/>
  <c r="AB190" i="12"/>
  <c r="AE190" i="12"/>
  <c r="AJ190" i="12"/>
  <c r="AL190" i="12" s="1"/>
  <c r="AB115" i="12"/>
  <c r="AJ115" i="12"/>
  <c r="AL115" i="12" s="1"/>
  <c r="AD115" i="12"/>
  <c r="AE201" i="14"/>
  <c r="AE252" i="14"/>
  <c r="AL277" i="12"/>
  <c r="AB69" i="2"/>
  <c r="AI69" i="2"/>
  <c r="AK69" i="2" s="1"/>
  <c r="AD69" i="2"/>
  <c r="AA61" i="2"/>
  <c r="AD61" i="2"/>
  <c r="AI61" i="2"/>
  <c r="AK61" i="2" s="1"/>
  <c r="AA57" i="2"/>
  <c r="AD57" i="2" s="1"/>
  <c r="AB57" i="2"/>
  <c r="AB53" i="2"/>
  <c r="AD53" i="2" s="1"/>
  <c r="AB49" i="2"/>
  <c r="AA49" i="2"/>
  <c r="AF49" i="2"/>
  <c r="AF45" i="2"/>
  <c r="AA45" i="2"/>
  <c r="AD45" i="2" s="1"/>
  <c r="AA223" i="12"/>
  <c r="AD223" i="12"/>
  <c r="AK216" i="2"/>
  <c r="AK138" i="2"/>
  <c r="AE152" i="14"/>
  <c r="AF200" i="12"/>
  <c r="AA200" i="12"/>
  <c r="AE146" i="2"/>
  <c r="AI146" i="2"/>
  <c r="AK146" i="2" s="1"/>
  <c r="AF146" i="2"/>
  <c r="AI248" i="2"/>
  <c r="AK248" i="2" s="1"/>
  <c r="AE248" i="2"/>
  <c r="AD271" i="12"/>
  <c r="AJ271" i="12"/>
  <c r="AL271" i="12" s="1"/>
  <c r="AH211" i="2"/>
  <c r="AK211" i="2" s="1"/>
  <c r="AH192" i="2"/>
  <c r="AK192" i="2" s="1"/>
  <c r="AH186" i="2"/>
  <c r="AH89" i="2"/>
  <c r="AH85" i="2"/>
  <c r="AK85" i="2" s="1"/>
  <c r="AH83" i="2"/>
  <c r="AH77" i="2"/>
  <c r="AK77" i="2" s="1"/>
  <c r="AH75" i="2"/>
  <c r="AH72" i="2"/>
  <c r="AH56" i="2"/>
  <c r="X307" i="2"/>
  <c r="AD101" i="12"/>
  <c r="AB101" i="12"/>
  <c r="X124" i="12"/>
  <c r="X155" i="12"/>
  <c r="X190" i="12"/>
  <c r="X222" i="12"/>
  <c r="X232" i="12"/>
  <c r="AL250" i="12"/>
  <c r="X253" i="12"/>
  <c r="X267" i="12"/>
  <c r="X291" i="12"/>
  <c r="AB64" i="14"/>
  <c r="AA64" i="14"/>
  <c r="AE145" i="14"/>
  <c r="AK293" i="2"/>
  <c r="AL189" i="12"/>
  <c r="AL93" i="12"/>
  <c r="AL279" i="12"/>
  <c r="AD223" i="2"/>
  <c r="AJ278" i="12"/>
  <c r="AL278" i="12" s="1"/>
  <c r="AK298" i="2"/>
  <c r="AE198" i="2"/>
  <c r="AA245" i="12"/>
  <c r="AF223" i="2"/>
  <c r="AA202" i="12"/>
  <c r="AB17" i="12"/>
  <c r="AE123" i="14"/>
  <c r="AL94" i="12"/>
  <c r="AI121" i="2"/>
  <c r="AK121" i="2" s="1"/>
  <c r="AB108" i="12"/>
  <c r="AF163" i="2"/>
  <c r="AA278" i="12"/>
  <c r="AJ108" i="12"/>
  <c r="AL108" i="12" s="1"/>
  <c r="AE272" i="2"/>
  <c r="AB121" i="2"/>
  <c r="AA214" i="2"/>
  <c r="AD214" i="2"/>
  <c r="AB218" i="2"/>
  <c r="AF218" i="2"/>
  <c r="AE307" i="2"/>
  <c r="AF307" i="2"/>
  <c r="AJ228" i="12"/>
  <c r="AL228" i="12" s="1"/>
  <c r="AA228" i="12"/>
  <c r="AB33" i="12"/>
  <c r="AD33" i="12"/>
  <c r="AF235" i="2"/>
  <c r="AD235" i="2"/>
  <c r="AE305" i="2"/>
  <c r="AA305" i="2"/>
  <c r="AE293" i="12"/>
  <c r="AJ293" i="12"/>
  <c r="AE260" i="12"/>
  <c r="AA260" i="12"/>
  <c r="AH282" i="2"/>
  <c r="AH251" i="2"/>
  <c r="AK251" i="2" s="1"/>
  <c r="AH249" i="2"/>
  <c r="AK249" i="2" s="1"/>
  <c r="AH181" i="2"/>
  <c r="AK181" i="2" s="1"/>
  <c r="X57" i="12"/>
  <c r="AE57" i="12" s="1"/>
  <c r="AJ57" i="12" s="1"/>
  <c r="AL57" i="12" s="1"/>
  <c r="X65" i="12"/>
  <c r="AE65" i="12" s="1"/>
  <c r="AJ65" i="12" s="1"/>
  <c r="X283" i="12"/>
  <c r="X285" i="12"/>
  <c r="AB268" i="14"/>
  <c r="AH237" i="2"/>
  <c r="AK237" i="2" s="1"/>
  <c r="AH47" i="2"/>
  <c r="X291" i="2"/>
  <c r="X283" i="2"/>
  <c r="X263" i="2"/>
  <c r="X227" i="2"/>
  <c r="X207" i="2"/>
  <c r="X163" i="2"/>
  <c r="X107" i="2"/>
  <c r="X99" i="2"/>
  <c r="X83" i="2"/>
  <c r="AE83" i="2" s="1"/>
  <c r="AI83" i="2" s="1"/>
  <c r="X71" i="2"/>
  <c r="AE71" i="2" s="1"/>
  <c r="AI71" i="2" s="1"/>
  <c r="AK71" i="2" s="1"/>
  <c r="X51" i="2"/>
  <c r="AE51" i="2" s="1"/>
  <c r="AI51" i="2" s="1"/>
  <c r="AK51" i="2" s="1"/>
  <c r="AI22" i="12"/>
  <c r="X29" i="12"/>
  <c r="AE29" i="12" s="1"/>
  <c r="AJ29" i="12" s="1"/>
  <c r="AL29" i="12" s="1"/>
  <c r="AI37" i="12"/>
  <c r="W84" i="14"/>
  <c r="AC84" i="14" s="1"/>
  <c r="AE84" i="14" s="1"/>
  <c r="AB199" i="14"/>
  <c r="AA199" i="14"/>
  <c r="AB211" i="14"/>
  <c r="AB231" i="14"/>
  <c r="AA231" i="14"/>
  <c r="AA307" i="14"/>
  <c r="AB307" i="14"/>
  <c r="AF284" i="2"/>
  <c r="AE220" i="12"/>
  <c r="AD289" i="2"/>
  <c r="AF303" i="2"/>
  <c r="AF171" i="12"/>
  <c r="AB114" i="12"/>
  <c r="AI260" i="2"/>
  <c r="AK260" i="2" s="1"/>
  <c r="AH307" i="2"/>
  <c r="AK307" i="2" s="1"/>
  <c r="AH305" i="2"/>
  <c r="AK305" i="2" s="1"/>
  <c r="AH301" i="2"/>
  <c r="AK301" i="2" s="1"/>
  <c r="AH299" i="2"/>
  <c r="AK299" i="2" s="1"/>
  <c r="AH297" i="2"/>
  <c r="AK297" i="2" s="1"/>
  <c r="AH288" i="2"/>
  <c r="AK288" i="2" s="1"/>
  <c r="AH286" i="2"/>
  <c r="AH284" i="2"/>
  <c r="AH265" i="2"/>
  <c r="AK265" i="2" s="1"/>
  <c r="AH263" i="2"/>
  <c r="AH236" i="2"/>
  <c r="AK236" i="2" s="1"/>
  <c r="AH194" i="2"/>
  <c r="AH178" i="2"/>
  <c r="AH168" i="2"/>
  <c r="AK168" i="2" s="1"/>
  <c r="AH150" i="2"/>
  <c r="AK150" i="2" s="1"/>
  <c r="AH99" i="2"/>
  <c r="AK99" i="2" s="1"/>
  <c r="AH91" i="2"/>
  <c r="AK91" i="2" s="1"/>
  <c r="AH41" i="2"/>
  <c r="X303" i="2"/>
  <c r="X63" i="2"/>
  <c r="AE63" i="2" s="1"/>
  <c r="AI63" i="2" s="1"/>
  <c r="AK63" i="2" s="1"/>
  <c r="X27" i="2"/>
  <c r="AE27" i="2" s="1"/>
  <c r="AI27" i="2" s="1"/>
  <c r="AK27" i="2" s="1"/>
  <c r="X306" i="2"/>
  <c r="X302" i="2"/>
  <c r="X294" i="2"/>
  <c r="X290" i="2"/>
  <c r="X286" i="2"/>
  <c r="X282" i="2"/>
  <c r="X278" i="2"/>
  <c r="X250" i="2"/>
  <c r="X242" i="2"/>
  <c r="X238" i="2"/>
  <c r="X234" i="2"/>
  <c r="X230" i="2"/>
  <c r="X226" i="2"/>
  <c r="X222" i="2"/>
  <c r="X210" i="2"/>
  <c r="X206" i="2"/>
  <c r="X178" i="2"/>
  <c r="X174" i="2"/>
  <c r="X162" i="2"/>
  <c r="X158" i="2"/>
  <c r="X150" i="2"/>
  <c r="X122" i="2"/>
  <c r="X118" i="2"/>
  <c r="X70" i="2"/>
  <c r="AE70" i="2" s="1"/>
  <c r="AI70" i="2" s="1"/>
  <c r="AK70" i="2" s="1"/>
  <c r="X50" i="12"/>
  <c r="AE50" i="12" s="1"/>
  <c r="AJ50" i="12" s="1"/>
  <c r="AL50" i="12" s="1"/>
  <c r="AI65" i="12"/>
  <c r="AI76" i="12"/>
  <c r="X93" i="12"/>
  <c r="AI174" i="12"/>
  <c r="AL174" i="12" s="1"/>
  <c r="AI183" i="12"/>
  <c r="AL183" i="12" s="1"/>
  <c r="AI194" i="12"/>
  <c r="AL194" i="12" s="1"/>
  <c r="AI207" i="12"/>
  <c r="AL207" i="12" s="1"/>
  <c r="AI208" i="12"/>
  <c r="AL208" i="12" s="1"/>
  <c r="X236" i="12"/>
  <c r="X250" i="12"/>
  <c r="AI253" i="12"/>
  <c r="AL253" i="12" s="1"/>
  <c r="AI261" i="12"/>
  <c r="AL261" i="12" s="1"/>
  <c r="AI262" i="12"/>
  <c r="X264" i="12"/>
  <c r="X295" i="12"/>
  <c r="X302" i="12"/>
  <c r="AB116" i="14"/>
  <c r="AE116" i="14" s="1"/>
  <c r="AA116" i="14"/>
  <c r="W160" i="14"/>
  <c r="AC160" i="14" s="1"/>
  <c r="AE160" i="14" s="1"/>
  <c r="W244" i="14"/>
  <c r="AC244" i="14" s="1"/>
  <c r="AE244" i="14" s="1"/>
  <c r="AH296" i="2"/>
  <c r="AK296" i="2" s="1"/>
  <c r="AH257" i="2"/>
  <c r="AK257" i="2" s="1"/>
  <c r="AH224" i="2"/>
  <c r="AK224" i="2" s="1"/>
  <c r="AH222" i="2"/>
  <c r="AK222" i="2" s="1"/>
  <c r="AH220" i="2"/>
  <c r="AK220" i="2" s="1"/>
  <c r="AH213" i="2"/>
  <c r="AK213" i="2" s="1"/>
  <c r="AH210" i="2"/>
  <c r="AK210" i="2" s="1"/>
  <c r="AH191" i="2"/>
  <c r="AK191" i="2" s="1"/>
  <c r="AH189" i="2"/>
  <c r="AK189" i="2" s="1"/>
  <c r="AH187" i="2"/>
  <c r="AK187" i="2" s="1"/>
  <c r="AH157" i="2"/>
  <c r="AK157" i="2" s="1"/>
  <c r="AH105" i="2"/>
  <c r="AK105" i="2" s="1"/>
  <c r="AH35" i="2"/>
  <c r="AH19" i="2"/>
  <c r="AK19" i="2" s="1"/>
  <c r="X127" i="2"/>
  <c r="X35" i="2"/>
  <c r="AE35" i="2" s="1"/>
  <c r="AI35" i="2" s="1"/>
  <c r="X31" i="2"/>
  <c r="AE31" i="2" s="1"/>
  <c r="AI31" i="2" s="1"/>
  <c r="AK31" i="2" s="1"/>
  <c r="X261" i="2"/>
  <c r="X257" i="2"/>
  <c r="X233" i="2"/>
  <c r="X213" i="2"/>
  <c r="X205" i="2"/>
  <c r="X181" i="2"/>
  <c r="AI16" i="12"/>
  <c r="AI38" i="12"/>
  <c r="AI62" i="12"/>
  <c r="AI69" i="12"/>
  <c r="X80" i="12"/>
  <c r="AE80" i="12" s="1"/>
  <c r="AJ80" i="12" s="1"/>
  <c r="AL80" i="12" s="1"/>
  <c r="AI84" i="12"/>
  <c r="AL84" i="12" s="1"/>
  <c r="X87" i="12"/>
  <c r="AI88" i="12"/>
  <c r="AL88" i="12" s="1"/>
  <c r="AI97" i="12"/>
  <c r="X122" i="12"/>
  <c r="X129" i="12"/>
  <c r="AI137" i="12"/>
  <c r="AI143" i="12"/>
  <c r="AL143" i="12" s="1"/>
  <c r="AI147" i="12"/>
  <c r="AL147" i="12" s="1"/>
  <c r="X221" i="12"/>
  <c r="X229" i="12"/>
  <c r="X238" i="12"/>
  <c r="X239" i="12"/>
  <c r="AI256" i="12"/>
  <c r="AL256" i="12" s="1"/>
  <c r="X259" i="12"/>
  <c r="X260" i="12"/>
  <c r="X269" i="12"/>
  <c r="AI272" i="12"/>
  <c r="AI291" i="12"/>
  <c r="AL291" i="12" s="1"/>
  <c r="X292" i="12"/>
  <c r="AI296" i="12"/>
  <c r="AL296" i="12" s="1"/>
  <c r="X297" i="12"/>
  <c r="X306" i="12"/>
  <c r="W45" i="14"/>
  <c r="AC45" i="14" s="1"/>
  <c r="AE45" i="14" s="1"/>
  <c r="W65" i="14"/>
  <c r="AC65" i="14" s="1"/>
  <c r="W94" i="14"/>
  <c r="AC94" i="14" s="1"/>
  <c r="AE94" i="14" s="1"/>
  <c r="W113" i="14"/>
  <c r="AC113" i="14" s="1"/>
  <c r="AE113" i="14" s="1"/>
  <c r="W162" i="14"/>
  <c r="AC162" i="14" s="1"/>
  <c r="AE162" i="14" s="1"/>
  <c r="W231" i="14"/>
  <c r="AC231" i="14" s="1"/>
  <c r="W270" i="14"/>
  <c r="AC270" i="14" s="1"/>
  <c r="AE270" i="14" s="1"/>
  <c r="W278" i="14"/>
  <c r="AC278" i="14" s="1"/>
  <c r="AE278" i="14" s="1"/>
  <c r="W291" i="14"/>
  <c r="AC291" i="14" s="1"/>
  <c r="AE291" i="14" s="1"/>
  <c r="W307" i="14"/>
  <c r="AC307" i="14" s="1"/>
  <c r="AH145" i="2"/>
  <c r="AK145" i="2" s="1"/>
  <c r="AH139" i="2"/>
  <c r="AH131" i="2"/>
  <c r="AH125" i="2"/>
  <c r="AK125" i="2" s="1"/>
  <c r="AH106" i="2"/>
  <c r="AH53" i="2"/>
  <c r="AH43" i="2"/>
  <c r="X151" i="2"/>
  <c r="X119" i="2"/>
  <c r="X23" i="2"/>
  <c r="AE23" i="2" s="1"/>
  <c r="AI23" i="2" s="1"/>
  <c r="AK23" i="2" s="1"/>
  <c r="X236" i="2"/>
  <c r="AI20" i="12"/>
  <c r="AI24" i="12"/>
  <c r="AI33" i="12"/>
  <c r="X52" i="12"/>
  <c r="AE52" i="12" s="1"/>
  <c r="AJ52" i="12" s="1"/>
  <c r="AI63" i="12"/>
  <c r="X81" i="12"/>
  <c r="AE81" i="12" s="1"/>
  <c r="AJ81" i="12" s="1"/>
  <c r="AL81" i="12" s="1"/>
  <c r="AI99" i="12"/>
  <c r="AL99" i="12" s="1"/>
  <c r="X108" i="12"/>
  <c r="X109" i="12"/>
  <c r="X123" i="12"/>
  <c r="AI153" i="12"/>
  <c r="AL153" i="12" s="1"/>
  <c r="X197" i="12"/>
  <c r="AI198" i="12"/>
  <c r="AI206" i="12"/>
  <c r="AL206" i="12" s="1"/>
  <c r="AI230" i="12"/>
  <c r="AL230" i="12" s="1"/>
  <c r="X235" i="12"/>
  <c r="X254" i="12"/>
  <c r="X258" i="12"/>
  <c r="AI266" i="12"/>
  <c r="AL266" i="12" s="1"/>
  <c r="X282" i="12"/>
  <c r="AI285" i="12"/>
  <c r="X293" i="12"/>
  <c r="X296" i="12"/>
  <c r="AI297" i="12"/>
  <c r="X298" i="12"/>
  <c r="W47" i="14"/>
  <c r="AC47" i="14" s="1"/>
  <c r="AE47" i="14" s="1"/>
  <c r="W71" i="14"/>
  <c r="AC71" i="14" s="1"/>
  <c r="AE71" i="14" s="1"/>
  <c r="W78" i="14"/>
  <c r="AC78" i="14" s="1"/>
  <c r="AE78" i="14" s="1"/>
  <c r="AB91" i="14"/>
  <c r="AB149" i="14"/>
  <c r="AE149" i="14" s="1"/>
  <c r="W207" i="14"/>
  <c r="AC207" i="14" s="1"/>
  <c r="AE207" i="14" s="1"/>
  <c r="W209" i="14"/>
  <c r="AC209" i="14" s="1"/>
  <c r="AE209" i="14" s="1"/>
  <c r="W213" i="14"/>
  <c r="AC213" i="14" s="1"/>
  <c r="AB233" i="14"/>
  <c r="AB239" i="14"/>
  <c r="AE239" i="14" s="1"/>
  <c r="W251" i="14"/>
  <c r="AC251" i="14" s="1"/>
  <c r="AE251" i="14" s="1"/>
  <c r="W256" i="14"/>
  <c r="AC256" i="14" s="1"/>
  <c r="W265" i="14"/>
  <c r="AC265" i="14" s="1"/>
  <c r="W271" i="14"/>
  <c r="AC271" i="14" s="1"/>
  <c r="W279" i="14"/>
  <c r="AC279" i="14" s="1"/>
  <c r="AE279" i="14" s="1"/>
  <c r="W281" i="14"/>
  <c r="AC281" i="14" s="1"/>
  <c r="AE281" i="14" s="1"/>
  <c r="W286" i="14"/>
  <c r="AC286" i="14" s="1"/>
  <c r="AE286" i="14" s="1"/>
  <c r="W295" i="14"/>
  <c r="AC295" i="14" s="1"/>
  <c r="AE295" i="14" s="1"/>
  <c r="W303" i="14"/>
  <c r="AC303" i="14" s="1"/>
  <c r="AB36" i="14"/>
  <c r="W38" i="14"/>
  <c r="AC38" i="14" s="1"/>
  <c r="AE38" i="14" s="1"/>
  <c r="W44" i="14"/>
  <c r="AC44" i="14" s="1"/>
  <c r="AE44" i="14" s="1"/>
  <c r="W153" i="14"/>
  <c r="AC153" i="14" s="1"/>
  <c r="AE153" i="14" s="1"/>
  <c r="W178" i="14"/>
  <c r="AC178" i="14" s="1"/>
  <c r="AE178" i="14" s="1"/>
  <c r="AB179" i="14"/>
  <c r="W179" i="14"/>
  <c r="AC179" i="14" s="1"/>
  <c r="AB180" i="14"/>
  <c r="AE180" i="14" s="1"/>
  <c r="W189" i="14"/>
  <c r="AC189" i="14" s="1"/>
  <c r="AE189" i="14" s="1"/>
  <c r="W223" i="14"/>
  <c r="AC223" i="14" s="1"/>
  <c r="AE223" i="14" s="1"/>
  <c r="W230" i="14"/>
  <c r="AC230" i="14" s="1"/>
  <c r="AE230" i="14" s="1"/>
  <c r="W274" i="14"/>
  <c r="AC274" i="14" s="1"/>
  <c r="AE274" i="14" s="1"/>
  <c r="W276" i="14"/>
  <c r="AC276" i="14" s="1"/>
  <c r="AE276" i="14" s="1"/>
  <c r="W288" i="14"/>
  <c r="AC288" i="14" s="1"/>
  <c r="AE288" i="14" s="1"/>
  <c r="W289" i="14"/>
  <c r="AC289" i="14" s="1"/>
  <c r="AE289" i="14" s="1"/>
  <c r="W301" i="14"/>
  <c r="AC301" i="14" s="1"/>
  <c r="AE301" i="14" s="1"/>
  <c r="AH12" i="2"/>
  <c r="AH10" i="2"/>
  <c r="AI9" i="12"/>
  <c r="AH8" i="2"/>
  <c r="AB13" i="2"/>
  <c r="AA13" i="2"/>
  <c r="AF13" i="2"/>
  <c r="AA12" i="12"/>
  <c r="AB11" i="2"/>
  <c r="AD11" i="2" s="1"/>
  <c r="AF10" i="2"/>
  <c r="AA10" i="2"/>
  <c r="AD10" i="2" s="1"/>
  <c r="AB10" i="2"/>
  <c r="AF10" i="12"/>
  <c r="AB10" i="12"/>
  <c r="AA10" i="12"/>
  <c r="AD10" i="12" s="1"/>
  <c r="AA9" i="2"/>
  <c r="AD9" i="2" s="1"/>
  <c r="AF9" i="12"/>
  <c r="AA8" i="2"/>
  <c r="AD8" i="2" s="1"/>
  <c r="AF8" i="2"/>
  <c r="X12" i="12"/>
  <c r="AE12" i="12" s="1"/>
  <c r="W9" i="14"/>
  <c r="AC9" i="14" s="1"/>
  <c r="X9" i="2"/>
  <c r="W9" i="13"/>
  <c r="AE9" i="13" s="1"/>
  <c r="AG9" i="13" s="1"/>
  <c r="AG12" i="13"/>
  <c r="X11" i="2"/>
  <c r="AF11" i="2" s="1"/>
  <c r="AA13" i="13"/>
  <c r="AB13" i="13"/>
  <c r="AC13" i="13"/>
  <c r="AC12" i="13"/>
  <c r="AB12" i="13"/>
  <c r="AA12" i="13"/>
  <c r="AC11" i="13"/>
  <c r="AB11" i="13"/>
  <c r="AA11" i="13"/>
  <c r="AD11" i="13"/>
  <c r="AB10" i="13"/>
  <c r="AC10" i="13"/>
  <c r="AA10" i="13"/>
  <c r="AC9" i="13"/>
  <c r="AA9" i="13"/>
  <c r="AB9" i="13"/>
  <c r="AC8" i="13"/>
  <c r="AB8" i="13"/>
  <c r="AA8" i="13"/>
  <c r="AK92" i="2"/>
  <c r="AK194" i="2"/>
  <c r="AK198" i="2"/>
  <c r="AL247" i="12"/>
  <c r="AK143" i="2"/>
  <c r="AA206" i="2"/>
  <c r="AF206" i="2"/>
  <c r="AB70" i="12"/>
  <c r="AF70" i="12"/>
  <c r="AF41" i="12"/>
  <c r="AB41" i="12"/>
  <c r="AD41" i="12"/>
  <c r="AD297" i="12"/>
  <c r="AJ297" i="12"/>
  <c r="AF297" i="12"/>
  <c r="AE263" i="2"/>
  <c r="AF263" i="2"/>
  <c r="AI263" i="2"/>
  <c r="AD263" i="2"/>
  <c r="AA106" i="2"/>
  <c r="AF106" i="2"/>
  <c r="AD106" i="2"/>
  <c r="AB106" i="2"/>
  <c r="AI106" i="2"/>
  <c r="AI282" i="2"/>
  <c r="AE282" i="2"/>
  <c r="AA282" i="2"/>
  <c r="AA110" i="2"/>
  <c r="AE110" i="2"/>
  <c r="AI286" i="2"/>
  <c r="AD286" i="2"/>
  <c r="AF286" i="2"/>
  <c r="AI117" i="2"/>
  <c r="AK117" i="2" s="1"/>
  <c r="AB117" i="2"/>
  <c r="AF117" i="2"/>
  <c r="AA117" i="2"/>
  <c r="AD263" i="12"/>
  <c r="AB263" i="12"/>
  <c r="AK89" i="2"/>
  <c r="X298" i="2"/>
  <c r="X146" i="2"/>
  <c r="AA169" i="14"/>
  <c r="AB169" i="14"/>
  <c r="AA174" i="14"/>
  <c r="AB174" i="14"/>
  <c r="AE174" i="14" s="1"/>
  <c r="AB177" i="14"/>
  <c r="AE177" i="14" s="1"/>
  <c r="AA177" i="14"/>
  <c r="AL107" i="12"/>
  <c r="AE122" i="14"/>
  <c r="AE92" i="12"/>
  <c r="AB297" i="12"/>
  <c r="AA162" i="12"/>
  <c r="AE250" i="12"/>
  <c r="AD49" i="2"/>
  <c r="AJ270" i="12"/>
  <c r="AE270" i="12"/>
  <c r="AE8" i="12"/>
  <c r="AJ8" i="12" s="1"/>
  <c r="AB8" i="12"/>
  <c r="AD8" i="12" s="1"/>
  <c r="AB80" i="12"/>
  <c r="AJ264" i="12"/>
  <c r="AL264" i="12" s="1"/>
  <c r="AB264" i="12"/>
  <c r="AE285" i="2"/>
  <c r="AD285" i="2"/>
  <c r="AB285" i="2"/>
  <c r="AF285" i="2"/>
  <c r="AA285" i="2"/>
  <c r="AF232" i="2"/>
  <c r="AB232" i="2"/>
  <c r="AB222" i="12"/>
  <c r="AF222" i="12"/>
  <c r="AJ222" i="12"/>
  <c r="AL222" i="12" s="1"/>
  <c r="AB69" i="12"/>
  <c r="AF158" i="12"/>
  <c r="AE158" i="12"/>
  <c r="X188" i="2"/>
  <c r="X168" i="2"/>
  <c r="X152" i="2"/>
  <c r="X144" i="2"/>
  <c r="X136" i="2"/>
  <c r="X128" i="2"/>
  <c r="X120" i="2"/>
  <c r="X64" i="2"/>
  <c r="AE64" i="2" s="1"/>
  <c r="AI64" i="2" s="1"/>
  <c r="AK64" i="2" s="1"/>
  <c r="X56" i="2"/>
  <c r="AE56" i="2" s="1"/>
  <c r="AI56" i="2" s="1"/>
  <c r="AE133" i="14"/>
  <c r="AE108" i="14"/>
  <c r="AF275" i="2"/>
  <c r="AD275" i="2"/>
  <c r="AA119" i="2"/>
  <c r="AD119" i="2"/>
  <c r="AA270" i="12"/>
  <c r="AD270" i="12"/>
  <c r="AD287" i="12"/>
  <c r="AA287" i="12"/>
  <c r="AJ287" i="12"/>
  <c r="AL287" i="12" s="1"/>
  <c r="AJ302" i="12"/>
  <c r="AL302" i="12" s="1"/>
  <c r="AD302" i="12"/>
  <c r="AB302" i="12"/>
  <c r="AD253" i="2"/>
  <c r="AF253" i="2"/>
  <c r="AA253" i="2"/>
  <c r="AE253" i="2"/>
  <c r="AE133" i="2"/>
  <c r="AI133" i="2"/>
  <c r="AK133" i="2" s="1"/>
  <c r="AA250" i="12"/>
  <c r="AD250" i="12"/>
  <c r="AD237" i="12"/>
  <c r="AE237" i="12"/>
  <c r="AE250" i="14"/>
  <c r="AK193" i="2"/>
  <c r="AD190" i="2"/>
  <c r="AB190" i="2"/>
  <c r="AB173" i="2"/>
  <c r="AE173" i="2"/>
  <c r="AA173" i="2"/>
  <c r="AI173" i="2"/>
  <c r="AK173" i="2" s="1"/>
  <c r="AA143" i="2"/>
  <c r="AF143" i="2"/>
  <c r="AJ237" i="12"/>
  <c r="AL237" i="12" s="1"/>
  <c r="AA302" i="12"/>
  <c r="AF237" i="12"/>
  <c r="AI253" i="2"/>
  <c r="AK253" i="2" s="1"/>
  <c r="AB287" i="12"/>
  <c r="AE150" i="12"/>
  <c r="AA38" i="12"/>
  <c r="AD38" i="12" s="1"/>
  <c r="AF38" i="12"/>
  <c r="AD235" i="12"/>
  <c r="AJ235" i="12"/>
  <c r="AL235" i="12" s="1"/>
  <c r="AB290" i="2"/>
  <c r="AI290" i="2"/>
  <c r="AF290" i="2"/>
  <c r="AE169" i="2"/>
  <c r="AI169" i="2"/>
  <c r="AK169" i="2" s="1"/>
  <c r="AD291" i="2"/>
  <c r="AA291" i="2"/>
  <c r="AB264" i="2"/>
  <c r="AA264" i="2"/>
  <c r="AF264" i="2"/>
  <c r="AE304" i="12"/>
  <c r="AJ304" i="12"/>
  <c r="AB304" i="12"/>
  <c r="AD304" i="12"/>
  <c r="AK228" i="2"/>
  <c r="AK156" i="2"/>
  <c r="AK134" i="2"/>
  <c r="AK124" i="2"/>
  <c r="AK103" i="2"/>
  <c r="X269" i="2"/>
  <c r="AF281" i="2"/>
  <c r="AB281" i="2"/>
  <c r="AE269" i="2"/>
  <c r="AA269" i="2"/>
  <c r="AH188" i="2"/>
  <c r="AK188" i="2" s="1"/>
  <c r="AH65" i="2"/>
  <c r="AK65" i="2" s="1"/>
  <c r="X268" i="2"/>
  <c r="X264" i="2"/>
  <c r="X252" i="2"/>
  <c r="X220" i="2"/>
  <c r="X208" i="2"/>
  <c r="X200" i="2"/>
  <c r="X192" i="2"/>
  <c r="X184" i="2"/>
  <c r="X172" i="2"/>
  <c r="X156" i="2"/>
  <c r="X148" i="2"/>
  <c r="X140" i="2"/>
  <c r="X132" i="2"/>
  <c r="X124" i="2"/>
  <c r="X116" i="2"/>
  <c r="X108" i="2"/>
  <c r="X104" i="2"/>
  <c r="X84" i="2"/>
  <c r="X33" i="2"/>
  <c r="AE33" i="2" s="1"/>
  <c r="AI33" i="2" s="1"/>
  <c r="AK33" i="2" s="1"/>
  <c r="X17" i="2"/>
  <c r="AE17" i="2" s="1"/>
  <c r="AI17" i="2" s="1"/>
  <c r="X265" i="2"/>
  <c r="X249" i="2"/>
  <c r="X157" i="2"/>
  <c r="AD121" i="2"/>
  <c r="AE251" i="12"/>
  <c r="AB149" i="12"/>
  <c r="AB12" i="12"/>
  <c r="AI226" i="2"/>
  <c r="AK226" i="2" s="1"/>
  <c r="AD229" i="2"/>
  <c r="AA251" i="12"/>
  <c r="AF220" i="12"/>
  <c r="AE265" i="2"/>
  <c r="AA293" i="12"/>
  <c r="AA221" i="2"/>
  <c r="AD200" i="12"/>
  <c r="AA31" i="2"/>
  <c r="AD31" i="2" s="1"/>
  <c r="AF293" i="12"/>
  <c r="AF272" i="2"/>
  <c r="AD279" i="2"/>
  <c r="AE284" i="12"/>
  <c r="AF265" i="2"/>
  <c r="AA294" i="12"/>
  <c r="AF231" i="12"/>
  <c r="AB276" i="2"/>
  <c r="AE257" i="12"/>
  <c r="AB265" i="2"/>
  <c r="AI281" i="2"/>
  <c r="AK281" i="2" s="1"/>
  <c r="AD276" i="2"/>
  <c r="AD239" i="2"/>
  <c r="AJ120" i="12"/>
  <c r="AL120" i="12" s="1"/>
  <c r="AE181" i="12"/>
  <c r="AE294" i="12"/>
  <c r="AI243" i="2"/>
  <c r="AK243" i="2" s="1"/>
  <c r="AA283" i="12"/>
  <c r="AE283" i="12"/>
  <c r="AE261" i="12"/>
  <c r="AA261" i="12"/>
  <c r="AB77" i="12"/>
  <c r="AA77" i="12"/>
  <c r="AD77" i="12" s="1"/>
  <c r="AH214" i="2"/>
  <c r="AK214" i="2" s="1"/>
  <c r="AH208" i="2"/>
  <c r="AK208" i="2" s="1"/>
  <c r="AH176" i="2"/>
  <c r="AK176" i="2" s="1"/>
  <c r="AH159" i="2"/>
  <c r="AK159" i="2" s="1"/>
  <c r="AH66" i="2"/>
  <c r="AK66" i="2" s="1"/>
  <c r="AH40" i="2"/>
  <c r="X271" i="2"/>
  <c r="X259" i="2"/>
  <c r="X255" i="2"/>
  <c r="X247" i="2"/>
  <c r="X239" i="2"/>
  <c r="X231" i="2"/>
  <c r="X223" i="2"/>
  <c r="X219" i="2"/>
  <c r="X215" i="2"/>
  <c r="X211" i="2"/>
  <c r="X203" i="2"/>
  <c r="X199" i="2"/>
  <c r="X195" i="2"/>
  <c r="X191" i="2"/>
  <c r="X187" i="2"/>
  <c r="X183" i="2"/>
  <c r="X179" i="2"/>
  <c r="X175" i="2"/>
  <c r="X167" i="2"/>
  <c r="X159" i="2"/>
  <c r="X115" i="2"/>
  <c r="X12" i="2"/>
  <c r="AA257" i="12"/>
  <c r="AA231" i="12"/>
  <c r="AE122" i="12"/>
  <c r="AB252" i="12"/>
  <c r="AA280" i="12"/>
  <c r="AF280" i="12"/>
  <c r="AA236" i="12"/>
  <c r="AJ236" i="12"/>
  <c r="AL236" i="12" s="1"/>
  <c r="AF278" i="12"/>
  <c r="AE278" i="12"/>
  <c r="AI276" i="2"/>
  <c r="AK276" i="2" s="1"/>
  <c r="AD274" i="2"/>
  <c r="AE274" i="2"/>
  <c r="AF130" i="2"/>
  <c r="AB130" i="2"/>
  <c r="AA66" i="12"/>
  <c r="AD66" i="12" s="1"/>
  <c r="AK280" i="2"/>
  <c r="X109" i="2"/>
  <c r="X42" i="2"/>
  <c r="AE42" i="2" s="1"/>
  <c r="AI42" i="2" s="1"/>
  <c r="AK42" i="2" s="1"/>
  <c r="X34" i="2"/>
  <c r="AE34" i="2" s="1"/>
  <c r="AI34" i="2" s="1"/>
  <c r="AK34" i="2" s="1"/>
  <c r="X117" i="2"/>
  <c r="X43" i="2"/>
  <c r="AE43" i="2" s="1"/>
  <c r="AI43" i="2" s="1"/>
  <c r="X15" i="2"/>
  <c r="AE15" i="2" s="1"/>
  <c r="AI15" i="2" s="1"/>
  <c r="AK15" i="2" s="1"/>
  <c r="X95" i="2"/>
  <c r="X87" i="2"/>
  <c r="X79" i="2"/>
  <c r="AE79" i="2" s="1"/>
  <c r="AI79" i="2" s="1"/>
  <c r="AK79" i="2" s="1"/>
  <c r="X67" i="2"/>
  <c r="AE67" i="2" s="1"/>
  <c r="AI67" i="2" s="1"/>
  <c r="X55" i="2"/>
  <c r="AE55" i="2" s="1"/>
  <c r="AI55" i="2" s="1"/>
  <c r="AK55" i="2" s="1"/>
  <c r="X86" i="12"/>
  <c r="X96" i="12"/>
  <c r="AI122" i="12"/>
  <c r="AL122" i="12" s="1"/>
  <c r="AI141" i="12"/>
  <c r="AL141" i="12" s="1"/>
  <c r="X207" i="12"/>
  <c r="X48" i="12"/>
  <c r="AE48" i="12" s="1"/>
  <c r="AJ48" i="12" s="1"/>
  <c r="AB256" i="12"/>
  <c r="AA256" i="12"/>
  <c r="X262" i="12"/>
  <c r="X268" i="12"/>
  <c r="AA269" i="12"/>
  <c r="AJ269" i="12"/>
  <c r="AL269" i="12" s="1"/>
  <c r="X299" i="12"/>
  <c r="X40" i="2"/>
  <c r="AE40" i="2" s="1"/>
  <c r="AI40" i="2" s="1"/>
  <c r="X32" i="2"/>
  <c r="AE32" i="2" s="1"/>
  <c r="AI32" i="2" s="1"/>
  <c r="AK32" i="2" s="1"/>
  <c r="X24" i="2"/>
  <c r="AE24" i="2" s="1"/>
  <c r="AI24" i="2" s="1"/>
  <c r="AK24" i="2" s="1"/>
  <c r="AI56" i="12"/>
  <c r="AI171" i="12"/>
  <c r="W92" i="14"/>
  <c r="AC92" i="14" s="1"/>
  <c r="AE92" i="14" s="1"/>
  <c r="X227" i="12"/>
  <c r="AI238" i="12"/>
  <c r="AL238" i="12" s="1"/>
  <c r="AI260" i="12"/>
  <c r="AL260" i="12" s="1"/>
  <c r="X287" i="12"/>
  <c r="AI227" i="12"/>
  <c r="AL227" i="12" s="1"/>
  <c r="X276" i="12"/>
  <c r="AI293" i="12"/>
  <c r="W33" i="14"/>
  <c r="AC33" i="14" s="1"/>
  <c r="AE33" i="14" s="1"/>
  <c r="W163" i="14"/>
  <c r="AC163" i="14" s="1"/>
  <c r="AE163" i="14" s="1"/>
  <c r="AA226" i="14"/>
  <c r="AB226" i="14"/>
  <c r="AE226" i="14" s="1"/>
  <c r="AI225" i="12"/>
  <c r="AL225" i="12" s="1"/>
  <c r="X257" i="12"/>
  <c r="X270" i="12"/>
  <c r="X278" i="12"/>
  <c r="X281" i="12"/>
  <c r="X284" i="12"/>
  <c r="X288" i="12"/>
  <c r="AI290" i="12"/>
  <c r="AL290" i="12" s="1"/>
  <c r="X294" i="12"/>
  <c r="W35" i="14"/>
  <c r="AC35" i="14" s="1"/>
  <c r="AE35" i="14" s="1"/>
  <c r="AA42" i="14"/>
  <c r="AB42" i="14"/>
  <c r="W63" i="14"/>
  <c r="AC63" i="14" s="1"/>
  <c r="AE63" i="14" s="1"/>
  <c r="W168" i="14"/>
  <c r="AC168" i="14" s="1"/>
  <c r="AE168" i="14" s="1"/>
  <c r="W12" i="14"/>
  <c r="AC12" i="14" s="1"/>
  <c r="W259" i="14"/>
  <c r="AC259" i="14" s="1"/>
  <c r="AE259" i="14" s="1"/>
  <c r="W263" i="14"/>
  <c r="AC263" i="14" s="1"/>
  <c r="AE263" i="14" s="1"/>
  <c r="W299" i="14"/>
  <c r="AC299" i="14" s="1"/>
  <c r="AE299" i="14" s="1"/>
  <c r="W13" i="14"/>
  <c r="AC13" i="14" s="1"/>
  <c r="AE13" i="14" s="1"/>
  <c r="W34" i="14"/>
  <c r="AC34" i="14" s="1"/>
  <c r="AE34" i="14" s="1"/>
  <c r="W61" i="14"/>
  <c r="AC61" i="14" s="1"/>
  <c r="W88" i="14"/>
  <c r="AC88" i="14" s="1"/>
  <c r="AE88" i="14" s="1"/>
  <c r="W97" i="14"/>
  <c r="AC97" i="14" s="1"/>
  <c r="AE97" i="14" s="1"/>
  <c r="AB236" i="14"/>
  <c r="AB242" i="14"/>
  <c r="W305" i="14"/>
  <c r="AC305" i="14" s="1"/>
  <c r="AE305" i="14" s="1"/>
  <c r="W59" i="14"/>
  <c r="AC59" i="14" s="1"/>
  <c r="AE59" i="14" s="1"/>
  <c r="AB140" i="14"/>
  <c r="W161" i="14"/>
  <c r="AC161" i="14" s="1"/>
  <c r="AE161" i="14" s="1"/>
  <c r="W208" i="14"/>
  <c r="AC208" i="14" s="1"/>
  <c r="AE208" i="14" s="1"/>
  <c r="W240" i="14"/>
  <c r="AC240" i="14" s="1"/>
  <c r="AE240" i="14" s="1"/>
  <c r="W243" i="14"/>
  <c r="AC243" i="14" s="1"/>
  <c r="AE243" i="14" s="1"/>
  <c r="AB264" i="14"/>
  <c r="AE264" i="14" s="1"/>
  <c r="W272" i="14"/>
  <c r="AC272" i="14" s="1"/>
  <c r="AE272" i="14" s="1"/>
  <c r="W277" i="14"/>
  <c r="AC277" i="14" s="1"/>
  <c r="AE277" i="14" s="1"/>
  <c r="W292" i="14"/>
  <c r="AC292" i="14" s="1"/>
  <c r="AE292" i="14" s="1"/>
  <c r="W297" i="14"/>
  <c r="AC297" i="14" s="1"/>
  <c r="AE297" i="14" s="1"/>
  <c r="AB300" i="14"/>
  <c r="AE300" i="14" s="1"/>
  <c r="AB183" i="14"/>
  <c r="W229" i="14"/>
  <c r="AC229" i="14" s="1"/>
  <c r="AE229" i="14" s="1"/>
  <c r="W248" i="14"/>
  <c r="AC248" i="14" s="1"/>
  <c r="AE248" i="14" s="1"/>
  <c r="AB265" i="14"/>
  <c r="W275" i="14"/>
  <c r="AC275" i="14" s="1"/>
  <c r="AE275" i="14" s="1"/>
  <c r="W280" i="14"/>
  <c r="AC280" i="14" s="1"/>
  <c r="AE280" i="14" s="1"/>
  <c r="W285" i="14"/>
  <c r="AC285" i="14" s="1"/>
  <c r="AE285" i="14" s="1"/>
  <c r="W290" i="14"/>
  <c r="AC290" i="14" s="1"/>
  <c r="AE290" i="14" s="1"/>
  <c r="AK18" i="2" l="1"/>
  <c r="AL306" i="12"/>
  <c r="AK221" i="2"/>
  <c r="AK45" i="2"/>
  <c r="AL267" i="12"/>
  <c r="AK204" i="2"/>
  <c r="AL27" i="12"/>
  <c r="AK21" i="2"/>
  <c r="AK82" i="2"/>
  <c r="AL73" i="12"/>
  <c r="AE216" i="14"/>
  <c r="AL258" i="12"/>
  <c r="AL58" i="12"/>
  <c r="AK232" i="2"/>
  <c r="AK59" i="2"/>
  <c r="AL304" i="12"/>
  <c r="AE68" i="14"/>
  <c r="AL280" i="12"/>
  <c r="AL196" i="12"/>
  <c r="AL254" i="12"/>
  <c r="AK73" i="2"/>
  <c r="AK240" i="2"/>
  <c r="AE211" i="14"/>
  <c r="AK195" i="2"/>
  <c r="AL72" i="12"/>
  <c r="AK62" i="2"/>
  <c r="AE17" i="14"/>
  <c r="AE169" i="14"/>
  <c r="AE61" i="14"/>
  <c r="AL8" i="12"/>
  <c r="AK44" i="2"/>
  <c r="AK94" i="2"/>
  <c r="AK22" i="2"/>
  <c r="AK212" i="2"/>
  <c r="AK54" i="2"/>
  <c r="AK17" i="2"/>
  <c r="AK74" i="2"/>
  <c r="AL74" i="12"/>
  <c r="AE74" i="14"/>
  <c r="AL13" i="12"/>
  <c r="AK78" i="2"/>
  <c r="AK81" i="2"/>
  <c r="AK126" i="2"/>
  <c r="AG10" i="13"/>
  <c r="AE237" i="14"/>
  <c r="AL234" i="12"/>
  <c r="AL30" i="12"/>
  <c r="AK58" i="2"/>
  <c r="AK282" i="2"/>
  <c r="AE8" i="14"/>
  <c r="AK262" i="2"/>
  <c r="AE91" i="14"/>
  <c r="AE242" i="14"/>
  <c r="AL22" i="12"/>
  <c r="AE199" i="14"/>
  <c r="AK25" i="2"/>
  <c r="AK270" i="2"/>
  <c r="AL62" i="12"/>
  <c r="AE36" i="14"/>
  <c r="AL171" i="12"/>
  <c r="AL70" i="12"/>
  <c r="AE76" i="14"/>
  <c r="AE28" i="14"/>
  <c r="AE57" i="14"/>
  <c r="AE10" i="14"/>
  <c r="AE236" i="14"/>
  <c r="AL41" i="12"/>
  <c r="AL33" i="12"/>
  <c r="AL262" i="12"/>
  <c r="AE233" i="14"/>
  <c r="AK131" i="2"/>
  <c r="AL97" i="12"/>
  <c r="AK41" i="2"/>
  <c r="AK284" i="2"/>
  <c r="AE268" i="14"/>
  <c r="AL16" i="12"/>
  <c r="AK26" i="2"/>
  <c r="AK56" i="2"/>
  <c r="AL17" i="12"/>
  <c r="AK286" i="2"/>
  <c r="AK182" i="2"/>
  <c r="AE227" i="14"/>
  <c r="AK215" i="2"/>
  <c r="AK246" i="2"/>
  <c r="AL121" i="12"/>
  <c r="AL68" i="12"/>
  <c r="AE234" i="14"/>
  <c r="AD11" i="12"/>
  <c r="AK75" i="2"/>
  <c r="AE11" i="2"/>
  <c r="AI11" i="2" s="1"/>
  <c r="AK11" i="2" s="1"/>
  <c r="AL20" i="12"/>
  <c r="AL38" i="12"/>
  <c r="AK83" i="2"/>
  <c r="AK67" i="2"/>
  <c r="AL34" i="12"/>
  <c r="AL52" i="12"/>
  <c r="AL76" i="12"/>
  <c r="AL37" i="12"/>
  <c r="AK29" i="2"/>
  <c r="AE52" i="14"/>
  <c r="AL63" i="12"/>
  <c r="AK35" i="2"/>
  <c r="AL65" i="12"/>
  <c r="AE11" i="12"/>
  <c r="AJ11" i="12" s="1"/>
  <c r="AL11" i="12" s="1"/>
  <c r="AL67" i="12"/>
  <c r="AK277" i="2"/>
  <c r="AE140" i="14"/>
  <c r="AK263" i="2"/>
  <c r="AK49" i="2"/>
  <c r="AK279" i="2"/>
  <c r="AK300" i="2"/>
  <c r="AK47" i="2"/>
  <c r="AK290" i="2"/>
  <c r="AL270" i="12"/>
  <c r="AE256" i="14"/>
  <c r="AL285" i="12"/>
  <c r="AK294" i="2"/>
  <c r="AK107" i="2"/>
  <c r="AL48" i="12"/>
  <c r="AL297" i="12"/>
  <c r="AK139" i="2"/>
  <c r="AK102" i="2"/>
  <c r="AK254" i="2"/>
  <c r="AJ9" i="12"/>
  <c r="AL9" i="12" s="1"/>
  <c r="AE64" i="14"/>
  <c r="AE303" i="14"/>
  <c r="AE304" i="14"/>
  <c r="AE9" i="14"/>
  <c r="AG11" i="13"/>
  <c r="AK8" i="2"/>
  <c r="AG13" i="13"/>
  <c r="AI10" i="2"/>
  <c r="AK10" i="2" s="1"/>
  <c r="AD12" i="12"/>
  <c r="AJ10" i="12"/>
  <c r="AL10" i="12" s="1"/>
  <c r="AF12" i="12"/>
  <c r="AJ12" i="12" s="1"/>
  <c r="AE9" i="2"/>
  <c r="AF9" i="2"/>
  <c r="AI13" i="2"/>
  <c r="AK13" i="2" s="1"/>
  <c r="AD13" i="12"/>
  <c r="AE12" i="2"/>
  <c r="AF12" i="2"/>
  <c r="AD13" i="2"/>
  <c r="AK178" i="2"/>
  <c r="AE93" i="14"/>
  <c r="AE213" i="14"/>
  <c r="AL293" i="12"/>
  <c r="AK43" i="2"/>
  <c r="AK53" i="2"/>
  <c r="AK207" i="2"/>
  <c r="AK106" i="2"/>
  <c r="AE183" i="14"/>
  <c r="AE231" i="14"/>
  <c r="AK72" i="2"/>
  <c r="AE271" i="14"/>
  <c r="AL272" i="12"/>
  <c r="AL137" i="12"/>
  <c r="AL198" i="12"/>
  <c r="G17" i="11"/>
  <c r="AK186" i="2"/>
  <c r="AE179" i="14"/>
  <c r="AL24" i="12"/>
  <c r="AE265" i="14"/>
  <c r="G38" i="11"/>
  <c r="AE307" i="14"/>
  <c r="AE65" i="14"/>
  <c r="H17" i="11"/>
  <c r="AL69" i="12"/>
  <c r="H15" i="11"/>
  <c r="AE12" i="14"/>
  <c r="G16" i="11"/>
  <c r="H14" i="11"/>
  <c r="G18" i="11"/>
  <c r="G28" i="11"/>
  <c r="G27" i="11"/>
  <c r="G30" i="11"/>
  <c r="AL56" i="12"/>
  <c r="G26" i="11"/>
  <c r="G29" i="11"/>
  <c r="AK40" i="2"/>
  <c r="G42" i="11"/>
  <c r="G43" i="11"/>
  <c r="G40" i="11"/>
  <c r="G39" i="11"/>
  <c r="G41" i="11"/>
  <c r="H16" i="11"/>
  <c r="G14" i="11"/>
  <c r="G15" i="11"/>
  <c r="AE42" i="14"/>
  <c r="G8" i="11" l="1"/>
  <c r="AL12" i="12"/>
  <c r="H28" i="11"/>
  <c r="H26" i="11"/>
  <c r="H29" i="11"/>
  <c r="H30" i="11"/>
  <c r="H27" i="11"/>
  <c r="AI9" i="2"/>
  <c r="AI12" i="2"/>
  <c r="AK12" i="2" s="1"/>
  <c r="AK9" i="2" l="1"/>
  <c r="H38" i="11"/>
  <c r="H42" i="11"/>
  <c r="H41" i="11"/>
  <c r="H40" i="11"/>
  <c r="H39" i="11"/>
  <c r="E56" i="11" l="1"/>
  <c r="E57" i="11" s="1"/>
  <c r="I39" i="11"/>
  <c r="I41" i="11"/>
  <c r="I40" i="11"/>
  <c r="I42" i="11"/>
  <c r="I38" i="11"/>
</calcChain>
</file>

<file path=xl/sharedStrings.xml><?xml version="1.0" encoding="utf-8"?>
<sst xmlns="http://schemas.openxmlformats.org/spreadsheetml/2006/main" count="807" uniqueCount="290">
  <si>
    <t>TRP</t>
  </si>
  <si>
    <t>UA</t>
  </si>
  <si>
    <t>Limit</t>
  </si>
  <si>
    <t>Unit #</t>
  </si>
  <si>
    <t>Restriction %</t>
  </si>
  <si>
    <t>Income</t>
  </si>
  <si>
    <t>Passes at</t>
  </si>
  <si>
    <t>%</t>
  </si>
  <si>
    <t>USR</t>
  </si>
  <si>
    <t>Rent</t>
  </si>
  <si>
    <t>Assistance</t>
  </si>
  <si>
    <t>Total</t>
  </si>
  <si>
    <t>UNIT #</t>
  </si>
  <si>
    <t>Building BIN</t>
  </si>
  <si>
    <t>Building #</t>
  </si>
  <si>
    <t>MOVE  IN DATE</t>
  </si>
  <si>
    <t>MOVE OUT DATE</t>
  </si>
  <si>
    <t>LAST NAME</t>
  </si>
  <si>
    <t>ANNUAL INCOME</t>
  </si>
  <si>
    <t>TENANT PAID RENT</t>
  </si>
  <si>
    <t>UTILITY ALLOW.</t>
  </si>
  <si>
    <t>HOUSING ASSIST. PAYMENT</t>
  </si>
  <si>
    <t># BRs</t>
  </si>
  <si>
    <t>TIC DATE</t>
  </si>
  <si>
    <t>RE CERT</t>
  </si>
  <si>
    <t>HH SIZE</t>
  </si>
  <si>
    <t xml:space="preserve">UNIT QUALIFICATIONS     </t>
  </si>
  <si>
    <t>Size</t>
  </si>
  <si>
    <t>HH</t>
  </si>
  <si>
    <t>Annual</t>
  </si>
  <si>
    <t>Rent Limits</t>
  </si>
  <si>
    <t>Income Limits</t>
  </si>
  <si>
    <t>30%:</t>
  </si>
  <si>
    <t>40%:</t>
  </si>
  <si>
    <t>50%:</t>
  </si>
  <si>
    <t>60%:</t>
  </si>
  <si>
    <t>80%:</t>
  </si>
  <si>
    <t>Over 80%:</t>
  </si>
  <si>
    <t>Total number of units:</t>
  </si>
  <si>
    <t>40% of units:</t>
  </si>
  <si>
    <t>Units at 50% or below:</t>
  </si>
  <si>
    <t>Requirement met?</t>
  </si>
  <si>
    <t>Project Wide</t>
  </si>
  <si>
    <t>Bldg by Bldg</t>
  </si>
  <si>
    <t xml:space="preserve">40% of units: </t>
  </si>
  <si>
    <t>Units at 50% or less:</t>
  </si>
  <si>
    <t>Building 1:</t>
  </si>
  <si>
    <t>Building 2:</t>
  </si>
  <si>
    <t>Building 3:</t>
  </si>
  <si>
    <t>Building 4:</t>
  </si>
  <si>
    <t>Building 5:</t>
  </si>
  <si>
    <t>Building 6:</t>
  </si>
  <si>
    <t>Building 7:</t>
  </si>
  <si>
    <t>Building 8:</t>
  </si>
  <si>
    <t>Building 9:</t>
  </si>
  <si>
    <t>Building 10:</t>
  </si>
  <si>
    <t>OR</t>
  </si>
  <si>
    <t>Move In</t>
  </si>
  <si>
    <t>Date</t>
  </si>
  <si>
    <t>Fill in items in YELLOW only.</t>
  </si>
  <si>
    <t>AMFI %</t>
  </si>
  <si>
    <t>Number of Bedrooms</t>
  </si>
  <si>
    <t>HOME</t>
  </si>
  <si>
    <t>NSP</t>
  </si>
  <si>
    <t>AMI</t>
  </si>
  <si>
    <t>HTC, TCAP, TCEP, HTF, BOND</t>
  </si>
  <si>
    <t>Number of People</t>
  </si>
  <si>
    <t>HTC, TCAP, TCEP, HTF</t>
  </si>
  <si>
    <t>INCOME Testing</t>
  </si>
  <si>
    <t>RENT Testing</t>
  </si>
  <si>
    <t>Utility Allowance</t>
  </si>
  <si>
    <t>TIC</t>
  </si>
  <si>
    <t>HTC, TCEP, TCAP, HTF</t>
  </si>
  <si>
    <t>BOND</t>
  </si>
  <si>
    <t>Final:</t>
  </si>
  <si>
    <t>HOME Income and Rent Testing</t>
  </si>
  <si>
    <t>NSP Income and Rent Testing</t>
  </si>
  <si>
    <t>Bond Income and Rent Testing</t>
  </si>
  <si>
    <t>A quick way to test for recertifications:</t>
  </si>
  <si>
    <t>1. Copy and paste the USR in this tab (just like the USR tab).</t>
  </si>
  <si>
    <t>2. Sort by TIC DATE column.</t>
  </si>
  <si>
    <t>3. Scroll through and compare the TIC DATE column to the MOVE IN DATE column.</t>
  </si>
  <si>
    <t>4. Verify that all active households have a TIC DATE in the current or prior year.</t>
  </si>
  <si>
    <t>Recertification Testing</t>
  </si>
  <si>
    <t>A</t>
  </si>
  <si>
    <t>B</t>
  </si>
  <si>
    <t>Special Needs</t>
  </si>
  <si>
    <t>Restrictions per USR (%)</t>
  </si>
  <si>
    <t>Income %</t>
  </si>
  <si>
    <t>Rent %</t>
  </si>
  <si>
    <t xml:space="preserve">Over 140% </t>
  </si>
  <si>
    <t>of AMI?</t>
  </si>
  <si>
    <t>Are 40% or more of the units at 50% income or below AMGI?:</t>
  </si>
  <si>
    <t>Passing Tier</t>
  </si>
  <si>
    <t>Set Asides:</t>
  </si>
  <si>
    <t>Income:</t>
  </si>
  <si>
    <t>Rent:</t>
  </si>
  <si>
    <t>Special Needs:</t>
  </si>
  <si>
    <t>Senior/Elderly:</t>
  </si>
  <si>
    <t>Actually Set Aside:</t>
  </si>
  <si>
    <t>Requirement Met?</t>
  </si>
  <si>
    <t>Required?</t>
  </si>
  <si>
    <t>Eligible Tenants</t>
  </si>
  <si>
    <t>HTC/TCEP/TCAP/HTF</t>
  </si>
  <si>
    <r>
      <rPr>
        <b/>
        <sz val="12"/>
        <color indexed="8"/>
        <rFont val="dialog"/>
      </rPr>
      <t>Rent</t>
    </r>
    <r>
      <rPr>
        <sz val="12"/>
        <color indexed="8"/>
        <rFont val="dialog"/>
      </rPr>
      <t xml:space="preserve">  USR Restriction %</t>
    </r>
  </si>
  <si>
    <r>
      <rPr>
        <b/>
        <sz val="12"/>
        <color indexed="8"/>
        <rFont val="dialog"/>
      </rPr>
      <t>Income</t>
    </r>
    <r>
      <rPr>
        <sz val="12"/>
        <color indexed="8"/>
        <rFont val="dialog"/>
      </rPr>
      <t xml:space="preserve"> USR Restriction %</t>
    </r>
  </si>
  <si>
    <t>Delete rows not being used.</t>
  </si>
  <si>
    <t>Does the Development have HOME funds layered with Tax Credits?</t>
  </si>
  <si>
    <t>Check LURA Appendix A: Does the 40/50 Rule applies:</t>
  </si>
  <si>
    <t>XXX Apartments</t>
  </si>
  <si>
    <t>Select One</t>
  </si>
  <si>
    <t>Yes</t>
  </si>
  <si>
    <t>No</t>
  </si>
  <si>
    <t>Over</t>
  </si>
  <si>
    <t>Select one</t>
  </si>
  <si>
    <t>55+/62? (HTC 2000+)</t>
  </si>
  <si>
    <t>NOTES:</t>
  </si>
  <si>
    <t>If LURA requires 80%?</t>
  </si>
  <si>
    <r>
      <t xml:space="preserve">140% of </t>
    </r>
    <r>
      <rPr>
        <b/>
        <sz val="11"/>
        <color indexed="10"/>
        <rFont val="Calibri"/>
        <family val="2"/>
      </rPr>
      <t>50%</t>
    </r>
    <r>
      <rPr>
        <sz val="11"/>
        <color theme="1"/>
        <rFont val="Calibri"/>
        <family val="2"/>
        <scheme val="minor"/>
      </rPr>
      <t>?</t>
    </r>
  </si>
  <si>
    <r>
      <t xml:space="preserve">140% of </t>
    </r>
    <r>
      <rPr>
        <b/>
        <sz val="11"/>
        <color indexed="10"/>
        <rFont val="Calibri"/>
        <family val="2"/>
      </rPr>
      <t>60%</t>
    </r>
    <r>
      <rPr>
        <sz val="11"/>
        <color theme="1"/>
        <rFont val="Calibri"/>
        <family val="2"/>
        <scheme val="minor"/>
      </rPr>
      <t>?</t>
    </r>
  </si>
  <si>
    <t>Total Passing:</t>
  </si>
  <si>
    <t/>
  </si>
  <si>
    <t xml:space="preserve"> </t>
  </si>
  <si>
    <t xml:space="preserve">N </t>
  </si>
  <si>
    <t xml:space="preserve">No </t>
  </si>
  <si>
    <t xml:space="preserve">Yes </t>
  </si>
  <si>
    <t xml:space="preserve">08/30/2019 </t>
  </si>
  <si>
    <t>08/30/2019</t>
  </si>
  <si>
    <t xml:space="preserve">05/12/2020 </t>
  </si>
  <si>
    <t>05/12/2020</t>
  </si>
  <si>
    <t xml:space="preserve">07/18/2018 </t>
  </si>
  <si>
    <t>07/18/2019</t>
  </si>
  <si>
    <t xml:space="preserve">Y </t>
  </si>
  <si>
    <t xml:space="preserve">04/09/2019 </t>
  </si>
  <si>
    <t xml:space="preserve">09/01/2019 </t>
  </si>
  <si>
    <t>04/09/2019</t>
  </si>
  <si>
    <t xml:space="preserve">05/06/2011 </t>
  </si>
  <si>
    <t>05/06/2020</t>
  </si>
  <si>
    <t xml:space="preserve">11/27/2018 </t>
  </si>
  <si>
    <t>11/27/2019</t>
  </si>
  <si>
    <t xml:space="preserve">04/03/2014 </t>
  </si>
  <si>
    <t>04/03/2020</t>
  </si>
  <si>
    <t xml:space="preserve">04/29/2020 </t>
  </si>
  <si>
    <t xml:space="preserve">02/04/2020 </t>
  </si>
  <si>
    <t>02/04/2020</t>
  </si>
  <si>
    <t xml:space="preserve">06/09/2020 </t>
  </si>
  <si>
    <t>06/09/2020</t>
  </si>
  <si>
    <t xml:space="preserve">06/30/2016 </t>
  </si>
  <si>
    <t>06/30/2020</t>
  </si>
  <si>
    <t xml:space="preserve">02/27/2017 </t>
  </si>
  <si>
    <t xml:space="preserve">12/04/2019 </t>
  </si>
  <si>
    <t>02/27/2019</t>
  </si>
  <si>
    <t xml:space="preserve">07/22/2019 </t>
  </si>
  <si>
    <t>07/22/2019</t>
  </si>
  <si>
    <t xml:space="preserve">02/15/2019 </t>
  </si>
  <si>
    <t>02/15/2020</t>
  </si>
  <si>
    <t xml:space="preserve">02/11/2020 </t>
  </si>
  <si>
    <t>02/11/2020</t>
  </si>
  <si>
    <t xml:space="preserve">06/02/2020 </t>
  </si>
  <si>
    <t>06/02/2020</t>
  </si>
  <si>
    <t xml:space="preserve">02/01/2018 </t>
  </si>
  <si>
    <t xml:space="preserve">02/05/2019 </t>
  </si>
  <si>
    <t>02/01/2018</t>
  </si>
  <si>
    <t xml:space="preserve">03/01/2016 </t>
  </si>
  <si>
    <t>03/01/2020</t>
  </si>
  <si>
    <t xml:space="preserve">11/13/2014 </t>
  </si>
  <si>
    <t>11/13/2019</t>
  </si>
  <si>
    <t xml:space="preserve">07/14/2017 </t>
  </si>
  <si>
    <t>07/14/2019</t>
  </si>
  <si>
    <t xml:space="preserve">09/02/2016 </t>
  </si>
  <si>
    <t xml:space="preserve">11/01/2019 </t>
  </si>
  <si>
    <t>09/02/2019</t>
  </si>
  <si>
    <t xml:space="preserve">10/10/2019 </t>
  </si>
  <si>
    <t>10/10/2019</t>
  </si>
  <si>
    <t xml:space="preserve">05/31/2020 </t>
  </si>
  <si>
    <t xml:space="preserve">03/20/2020 </t>
  </si>
  <si>
    <t>03/20/2020</t>
  </si>
  <si>
    <t xml:space="preserve">09/30/2019 </t>
  </si>
  <si>
    <t>09/30/2019</t>
  </si>
  <si>
    <t xml:space="preserve">03/08/2018 </t>
  </si>
  <si>
    <t>03/08/2020</t>
  </si>
  <si>
    <t xml:space="preserve">07/23/2018 </t>
  </si>
  <si>
    <t>07/23/2019</t>
  </si>
  <si>
    <t xml:space="preserve">02/26/2019 </t>
  </si>
  <si>
    <t>02/26/2020</t>
  </si>
  <si>
    <t xml:space="preserve">01/04/2019 </t>
  </si>
  <si>
    <t xml:space="preserve">01/19/2020 </t>
  </si>
  <si>
    <t>10/04/2019</t>
  </si>
  <si>
    <t xml:space="preserve">09/23/2019 </t>
  </si>
  <si>
    <t>09/23/2019</t>
  </si>
  <si>
    <t xml:space="preserve">07/01/2020 </t>
  </si>
  <si>
    <t>07/01/2020</t>
  </si>
  <si>
    <t xml:space="preserve">08/23/2019 </t>
  </si>
  <si>
    <t>08/23/2019</t>
  </si>
  <si>
    <t xml:space="preserve">09/20/2019 </t>
  </si>
  <si>
    <t>09/20/2019</t>
  </si>
  <si>
    <t xml:space="preserve">06/27/2020 </t>
  </si>
  <si>
    <t>06/27/2020</t>
  </si>
  <si>
    <t xml:space="preserve">10/12/2018 </t>
  </si>
  <si>
    <t>10/12/2019</t>
  </si>
  <si>
    <t xml:space="preserve">06/29/2016 </t>
  </si>
  <si>
    <t xml:space="preserve">07/15/2019 </t>
  </si>
  <si>
    <t>06/26/2018</t>
  </si>
  <si>
    <t xml:space="preserve">09/25/2013 </t>
  </si>
  <si>
    <t xml:space="preserve">01/01/2019 </t>
  </si>
  <si>
    <t>09/25/2018</t>
  </si>
  <si>
    <t xml:space="preserve">02/03/2017 </t>
  </si>
  <si>
    <t>02/03/2020</t>
  </si>
  <si>
    <t xml:space="preserve">07/18/2017 </t>
  </si>
  <si>
    <t xml:space="preserve">06/24/2019 </t>
  </si>
  <si>
    <t>07/18/2018</t>
  </si>
  <si>
    <t xml:space="preserve">08/01/2019 </t>
  </si>
  <si>
    <t>08/01/2019</t>
  </si>
  <si>
    <t xml:space="preserve">12/08/2017 </t>
  </si>
  <si>
    <t xml:space="preserve">12/01/2019 </t>
  </si>
  <si>
    <t>12/08/2018</t>
  </si>
  <si>
    <t xml:space="preserve">04/16/2019 </t>
  </si>
  <si>
    <t>04/16/2020</t>
  </si>
  <si>
    <t xml:space="preserve">12/11/2018 </t>
  </si>
  <si>
    <t xml:space="preserve">12/06/2019 </t>
  </si>
  <si>
    <t>12/11/2018</t>
  </si>
  <si>
    <t xml:space="preserve">02/24/2020 </t>
  </si>
  <si>
    <t>02/24/2020</t>
  </si>
  <si>
    <t xml:space="preserve">09/14/2018 </t>
  </si>
  <si>
    <t>09/14/2019</t>
  </si>
  <si>
    <t xml:space="preserve">03/15/2019 </t>
  </si>
  <si>
    <t>03/15/2020</t>
  </si>
  <si>
    <t>02/27/2020</t>
  </si>
  <si>
    <t xml:space="preserve">04/08/2016 </t>
  </si>
  <si>
    <t xml:space="preserve">03/30/2019 </t>
  </si>
  <si>
    <t>04/08/2018</t>
  </si>
  <si>
    <t xml:space="preserve">07/21/2019 </t>
  </si>
  <si>
    <t>07/21/2019</t>
  </si>
  <si>
    <t xml:space="preserve">06/16/2020 </t>
  </si>
  <si>
    <t>06/16/2020</t>
  </si>
  <si>
    <t xml:space="preserve">07/02/2018 </t>
  </si>
  <si>
    <t>07/02/2020</t>
  </si>
  <si>
    <t xml:space="preserve">10/14/2019 </t>
  </si>
  <si>
    <t>10/14/2019</t>
  </si>
  <si>
    <t xml:space="preserve">06/14/2019 </t>
  </si>
  <si>
    <t>06/14/2020</t>
  </si>
  <si>
    <t xml:space="preserve">03/09/2018 </t>
  </si>
  <si>
    <t>03/09/2020</t>
  </si>
  <si>
    <t xml:space="preserve">03/17/2017 </t>
  </si>
  <si>
    <t>03/17/2018</t>
  </si>
  <si>
    <t xml:space="preserve">05/31/2014 </t>
  </si>
  <si>
    <t>05/31/2020</t>
  </si>
  <si>
    <t xml:space="preserve">04/26/2019 </t>
  </si>
  <si>
    <t xml:space="preserve">02/29/2020 </t>
  </si>
  <si>
    <t>04/26/2019</t>
  </si>
  <si>
    <t xml:space="preserve">06/03/2016 </t>
  </si>
  <si>
    <t>06/03/2020</t>
  </si>
  <si>
    <t xml:space="preserve">12/01/2018 </t>
  </si>
  <si>
    <t>12/01/2018</t>
  </si>
  <si>
    <t xml:space="preserve">01/29/2019 </t>
  </si>
  <si>
    <t>01/29/2020</t>
  </si>
  <si>
    <t xml:space="preserve">10/10/2014 </t>
  </si>
  <si>
    <t xml:space="preserve">09/09/2019 </t>
  </si>
  <si>
    <t>10/10/2018</t>
  </si>
  <si>
    <t xml:space="preserve">03/23/2017 </t>
  </si>
  <si>
    <t xml:space="preserve">03/26/2020 </t>
  </si>
  <si>
    <t>03/23/2020</t>
  </si>
  <si>
    <t xml:space="preserve">06/30/2017 </t>
  </si>
  <si>
    <t xml:space="preserve">03/17/2020 </t>
  </si>
  <si>
    <t>03/17/2020</t>
  </si>
  <si>
    <t xml:space="preserve">05/22/2014 </t>
  </si>
  <si>
    <t>05/22/2020</t>
  </si>
  <si>
    <t xml:space="preserve">06/01/2017 </t>
  </si>
  <si>
    <t>06/01/2020</t>
  </si>
  <si>
    <t xml:space="preserve">03/20/2019 </t>
  </si>
  <si>
    <t xml:space="preserve">01/28/2020 </t>
  </si>
  <si>
    <t>01/28/2020</t>
  </si>
  <si>
    <t xml:space="preserve">11/07/2019 </t>
  </si>
  <si>
    <t>11/07/2019</t>
  </si>
  <si>
    <t xml:space="preserve">10/30/2015 </t>
  </si>
  <si>
    <t>10/30/2019</t>
  </si>
  <si>
    <t xml:space="preserve">05/16/2020 </t>
  </si>
  <si>
    <t>05/16/2020</t>
  </si>
  <si>
    <t xml:space="preserve">11/09/2018 </t>
  </si>
  <si>
    <t>11/09/2019</t>
  </si>
  <si>
    <t>Average Income:</t>
  </si>
  <si>
    <t xml:space="preserve">Income HTC: 60  Rent HTC: 60  </t>
  </si>
  <si>
    <t xml:space="preserve">Income HTC: 30  Rent HTC: 30  </t>
  </si>
  <si>
    <t>HTC</t>
  </si>
  <si>
    <t xml:space="preserve">Income HTC: 80  Rent HTC: 80  </t>
  </si>
  <si>
    <r>
      <t xml:space="preserve">Make sure the USR has a </t>
    </r>
    <r>
      <rPr>
        <b/>
        <u/>
        <sz val="16"/>
        <color indexed="8"/>
        <rFont val="Calibri"/>
        <family val="2"/>
      </rPr>
      <t>TIC Date</t>
    </r>
    <r>
      <rPr>
        <sz val="16"/>
        <color indexed="8"/>
        <rFont val="Calibri"/>
        <family val="2"/>
      </rPr>
      <t xml:space="preserve"> in the cell. It will not test correctly if it is blank. Add one if missing.</t>
    </r>
  </si>
  <si>
    <t>HTC  Income and Rent Testing</t>
  </si>
  <si>
    <t>Occupancy Restriction Summary</t>
  </si>
  <si>
    <t>Required%</t>
  </si>
  <si>
    <t xml:space="preserve">Actual Project Average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</si>
</sst>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0.00"/>
    <numFmt numFmtId="166" formatCode="#0"/>
    <numFmt numFmtId="167" formatCode="&quot;$&quot;#,##0"/>
    <numFmt numFmtId="168" formatCode="_(&quot;$&quot;* #,##0_);_(&quot;$&quot;* \(#,##0\);_(&quot;$&quot;* &quot;-&quot;??_);_(@_)"/>
  </numFmts>
  <fonts count="20">
    <font>
      <sz val="11"/>
      <color theme="1"/>
      <name val="Calibri"/>
      <family val="2"/>
      <scheme val="minor"/>
    </font>
    <font>
      <sz val="12"/>
      <color indexed="8"/>
      <name val="dialog"/>
    </font>
    <font>
      <sz val="11"/>
      <color indexed="8"/>
      <name val="Lucida Sans"/>
      <family val="2"/>
    </font>
    <font>
      <sz val="10"/>
      <color indexed="8"/>
      <name val="Lucida Sans"/>
      <family val="2"/>
    </font>
    <font>
      <sz val="11"/>
      <color indexed="8"/>
      <name val="Lucida Sans"/>
      <family val="2"/>
    </font>
    <font>
      <sz val="10"/>
      <color indexed="8"/>
      <name val="Lucida Sans"/>
      <family val="2"/>
    </font>
    <font>
      <b/>
      <sz val="12"/>
      <color indexed="8"/>
      <name val="dialog"/>
    </font>
    <font>
      <sz val="16"/>
      <color indexed="8"/>
      <name val="Calibri"/>
      <family val="2"/>
    </font>
    <font>
      <b/>
      <u/>
      <sz val="16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</cellStyleXfs>
  <cellXfs count="27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2" fillId="2" borderId="0" xfId="0" applyFont="1" applyFill="1" applyAlignment="1"/>
    <xf numFmtId="0" fontId="1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Border="1"/>
    <xf numFmtId="0" fontId="12" fillId="2" borderId="2" xfId="0" applyFont="1" applyFill="1" applyBorder="1" applyAlignment="1"/>
    <xf numFmtId="0" fontId="0" fillId="2" borderId="0" xfId="0" applyFill="1" applyBorder="1" applyAlignment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ont="1" applyFill="1" applyBorder="1"/>
    <xf numFmtId="9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/>
    <xf numFmtId="9" fontId="0" fillId="2" borderId="0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left" vertical="top" wrapText="1"/>
    </xf>
    <xf numFmtId="0" fontId="0" fillId="2" borderId="0" xfId="0" applyFill="1" applyAlignment="1"/>
    <xf numFmtId="0" fontId="0" fillId="3" borderId="0" xfId="0" applyFill="1" applyAlignment="1"/>
    <xf numFmtId="0" fontId="12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 wrapText="1"/>
    </xf>
    <xf numFmtId="3" fontId="0" fillId="2" borderId="0" xfId="0" applyNumberFormat="1" applyFill="1" applyBorder="1"/>
    <xf numFmtId="164" fontId="10" fillId="2" borderId="0" xfId="1" applyNumberFormat="1" applyFont="1" applyFill="1" applyBorder="1"/>
    <xf numFmtId="0" fontId="13" fillId="2" borderId="0" xfId="0" applyFont="1" applyFill="1"/>
    <xf numFmtId="0" fontId="14" fillId="2" borderId="0" xfId="0" applyFont="1" applyFill="1"/>
    <xf numFmtId="0" fontId="14" fillId="2" borderId="7" xfId="0" applyFont="1" applyFill="1" applyBorder="1" applyAlignment="1" applyProtection="1">
      <alignment horizontal="center"/>
      <protection hidden="1"/>
    </xf>
    <xf numFmtId="0" fontId="14" fillId="2" borderId="8" xfId="0" applyFont="1" applyFill="1" applyBorder="1" applyAlignment="1" applyProtection="1">
      <alignment horizontal="center"/>
      <protection hidden="1"/>
    </xf>
    <xf numFmtId="37" fontId="10" fillId="2" borderId="9" xfId="1" applyNumberFormat="1" applyFont="1" applyFill="1" applyBorder="1" applyAlignment="1" applyProtection="1">
      <alignment horizontal="center"/>
      <protection hidden="1"/>
    </xf>
    <xf numFmtId="5" fontId="10" fillId="3" borderId="10" xfId="2" applyNumberFormat="1" applyFont="1" applyFill="1" applyBorder="1" applyAlignment="1" applyProtection="1">
      <alignment horizontal="center"/>
      <protection locked="0" hidden="1"/>
    </xf>
    <xf numFmtId="5" fontId="10" fillId="3" borderId="11" xfId="2" applyNumberFormat="1" applyFont="1" applyFill="1" applyBorder="1" applyAlignment="1" applyProtection="1">
      <alignment horizontal="center"/>
      <protection locked="0" hidden="1"/>
    </xf>
    <xf numFmtId="0" fontId="15" fillId="2" borderId="0" xfId="0" applyFont="1" applyFill="1" applyBorder="1" applyAlignment="1">
      <alignment horizontal="center"/>
    </xf>
    <xf numFmtId="0" fontId="14" fillId="2" borderId="14" xfId="0" applyFont="1" applyFill="1" applyBorder="1" applyAlignment="1" applyProtection="1">
      <alignment horizontal="center"/>
    </xf>
    <xf numFmtId="167" fontId="14" fillId="2" borderId="0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>
      <alignment horizontal="center"/>
    </xf>
    <xf numFmtId="167" fontId="14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0" fontId="12" fillId="2" borderId="0" xfId="0" applyFont="1" applyFill="1" applyAlignment="1">
      <alignment horizontal="center" vertical="center" wrapText="1"/>
    </xf>
    <xf numFmtId="0" fontId="0" fillId="2" borderId="11" xfId="0" applyFill="1" applyBorder="1" applyAlignment="1" applyProtection="1">
      <alignment horizontal="center"/>
      <protection hidden="1"/>
    </xf>
    <xf numFmtId="5" fontId="10" fillId="3" borderId="12" xfId="2" applyNumberFormat="1" applyFont="1" applyFill="1" applyBorder="1" applyAlignment="1" applyProtection="1">
      <alignment horizontal="center"/>
      <protection locked="0" hidden="1"/>
    </xf>
    <xf numFmtId="0" fontId="15" fillId="2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5" fillId="2" borderId="0" xfId="0" applyFont="1" applyFill="1" applyBorder="1" applyAlignment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ont="1" applyFill="1" applyBorder="1"/>
    <xf numFmtId="0" fontId="0" fillId="2" borderId="4" xfId="0" applyFont="1" applyFill="1" applyBorder="1"/>
    <xf numFmtId="0" fontId="15" fillId="2" borderId="4" xfId="0" applyFont="1" applyFill="1" applyBorder="1" applyAlignment="1"/>
    <xf numFmtId="0" fontId="0" fillId="3" borderId="1" xfId="0" applyFill="1" applyBorder="1" applyAlignment="1">
      <alignment horizontal="center"/>
    </xf>
    <xf numFmtId="0" fontId="12" fillId="2" borderId="5" xfId="0" applyFont="1" applyFill="1" applyBorder="1" applyAlignment="1"/>
    <xf numFmtId="0" fontId="2" fillId="3" borderId="0" xfId="0" applyFont="1" applyFill="1" applyAlignment="1">
      <alignment horizontal="left" vertical="top" wrapText="1"/>
    </xf>
    <xf numFmtId="0" fontId="2" fillId="3" borderId="0" xfId="0" applyNumberFormat="1" applyFont="1" applyFill="1" applyAlignment="1">
      <alignment horizontal="left" vertical="top" wrapText="1"/>
    </xf>
    <xf numFmtId="0" fontId="2" fillId="3" borderId="0" xfId="0" applyNumberFormat="1" applyFont="1" applyFill="1" applyAlignment="1">
      <alignment horizontal="right" vertical="top" wrapText="1"/>
    </xf>
    <xf numFmtId="165" fontId="2" fillId="3" borderId="0" xfId="0" applyNumberFormat="1" applyFont="1" applyFill="1" applyAlignment="1">
      <alignment horizontal="right" vertical="top" wrapText="1"/>
    </xf>
    <xf numFmtId="166" fontId="2" fillId="3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0" fillId="4" borderId="0" xfId="0" applyFill="1"/>
    <xf numFmtId="0" fontId="0" fillId="2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0" fillId="2" borderId="9" xfId="0" applyFill="1" applyBorder="1"/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2" fillId="6" borderId="11" xfId="0" applyFont="1" applyFill="1" applyBorder="1" applyAlignment="1"/>
    <xf numFmtId="0" fontId="0" fillId="2" borderId="14" xfId="0" applyFill="1" applyBorder="1" applyAlignment="1">
      <alignment horizontal="center" wrapText="1"/>
    </xf>
    <xf numFmtId="0" fontId="12" fillId="7" borderId="16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15" xfId="0" applyFill="1" applyBorder="1" applyAlignment="1">
      <alignment horizontal="center" wrapText="1"/>
    </xf>
    <xf numFmtId="0" fontId="12" fillId="2" borderId="15" xfId="0" applyFont="1" applyFill="1" applyBorder="1" applyAlignment="1">
      <alignment horizontal="center"/>
    </xf>
    <xf numFmtId="9" fontId="0" fillId="2" borderId="4" xfId="0" applyNumberFormat="1" applyFont="1" applyFill="1" applyBorder="1" applyAlignment="1">
      <alignment horizontal="center"/>
    </xf>
    <xf numFmtId="9" fontId="0" fillId="2" borderId="4" xfId="0" applyNumberForma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9" fontId="0" fillId="2" borderId="3" xfId="0" applyNumberFormat="1" applyFill="1" applyBorder="1" applyAlignment="1">
      <alignment horizontal="center"/>
    </xf>
    <xf numFmtId="0" fontId="0" fillId="2" borderId="1" xfId="0" applyFont="1" applyFill="1" applyBorder="1"/>
    <xf numFmtId="0" fontId="0" fillId="2" borderId="16" xfId="0" applyFont="1" applyFill="1" applyBorder="1" applyAlignment="1">
      <alignment horizontal="center"/>
    </xf>
    <xf numFmtId="0" fontId="0" fillId="2" borderId="11" xfId="0" applyFill="1" applyBorder="1" applyAlignment="1"/>
    <xf numFmtId="3" fontId="11" fillId="2" borderId="16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3" fontId="0" fillId="3" borderId="16" xfId="0" applyNumberFormat="1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2" fillId="2" borderId="17" xfId="0" applyFont="1" applyFill="1" applyBorder="1" applyAlignment="1"/>
    <xf numFmtId="0" fontId="0" fillId="8" borderId="0" xfId="0" applyFill="1" applyAlignment="1"/>
    <xf numFmtId="0" fontId="0" fillId="3" borderId="15" xfId="0" applyFill="1" applyBorder="1" applyAlignment="1"/>
    <xf numFmtId="0" fontId="0" fillId="3" borderId="4" xfId="0" applyFill="1" applyBorder="1" applyAlignment="1"/>
    <xf numFmtId="0" fontId="1" fillId="2" borderId="1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4" fillId="3" borderId="0" xfId="0" applyFont="1" applyFill="1" applyAlignment="1">
      <alignment horizontal="left" vertical="top" wrapText="1"/>
    </xf>
    <xf numFmtId="0" fontId="4" fillId="3" borderId="0" xfId="0" applyNumberFormat="1" applyFont="1" applyFill="1" applyAlignment="1">
      <alignment horizontal="left" vertical="top" wrapText="1"/>
    </xf>
    <xf numFmtId="0" fontId="4" fillId="3" borderId="0" xfId="0" applyNumberFormat="1" applyFont="1" applyFill="1" applyAlignment="1">
      <alignment horizontal="right" vertical="top" wrapText="1"/>
    </xf>
    <xf numFmtId="165" fontId="4" fillId="3" borderId="0" xfId="0" applyNumberFormat="1" applyFont="1" applyFill="1" applyAlignment="1">
      <alignment horizontal="right" vertical="top" wrapText="1"/>
    </xf>
    <xf numFmtId="166" fontId="4" fillId="3" borderId="0" xfId="0" applyNumberFormat="1" applyFont="1" applyFill="1" applyAlignment="1">
      <alignment horizontal="right" vertical="top" wrapText="1"/>
    </xf>
    <xf numFmtId="0" fontId="5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0" fillId="5" borderId="1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 vertical="top" wrapText="1"/>
    </xf>
    <xf numFmtId="0" fontId="0" fillId="8" borderId="0" xfId="0" applyFill="1"/>
    <xf numFmtId="0" fontId="1" fillId="8" borderId="1" xfId="0" applyFont="1" applyFill="1" applyBorder="1" applyAlignment="1">
      <alignment horizontal="left" vertical="top" wrapText="1"/>
    </xf>
    <xf numFmtId="3" fontId="0" fillId="2" borderId="0" xfId="0" applyNumberFormat="1" applyFill="1" applyBorder="1" applyAlignment="1">
      <alignment horizontal="center"/>
    </xf>
    <xf numFmtId="164" fontId="10" fillId="2" borderId="5" xfId="1" applyNumberFormat="1" applyFont="1" applyFill="1" applyBorder="1" applyAlignment="1">
      <alignment horizontal="center"/>
    </xf>
    <xf numFmtId="164" fontId="10" fillId="2" borderId="0" xfId="1" applyNumberFormat="1" applyFon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164" fontId="10" fillId="2" borderId="6" xfId="1" applyNumberFormat="1" applyFont="1" applyFill="1" applyBorder="1" applyAlignment="1">
      <alignment horizontal="center"/>
    </xf>
    <xf numFmtId="0" fontId="0" fillId="5" borderId="0" xfId="0" applyNumberFormat="1" applyFill="1" applyAlignment="1">
      <alignment horizontal="center"/>
    </xf>
    <xf numFmtId="0" fontId="0" fillId="5" borderId="1" xfId="0" applyFill="1" applyBorder="1" applyAlignment="1">
      <alignment horizontal="center"/>
    </xf>
    <xf numFmtId="164" fontId="10" fillId="2" borderId="15" xfId="1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0" fillId="2" borderId="7" xfId="0" applyFill="1" applyBorder="1"/>
    <xf numFmtId="0" fontId="1" fillId="2" borderId="1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7" fillId="4" borderId="0" xfId="0" applyFont="1" applyFill="1"/>
    <xf numFmtId="0" fontId="18" fillId="4" borderId="0" xfId="0" applyFont="1" applyFill="1"/>
    <xf numFmtId="0" fontId="15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37" fontId="10" fillId="2" borderId="15" xfId="1" applyNumberFormat="1" applyFont="1" applyFill="1" applyBorder="1" applyAlignment="1" applyProtection="1">
      <alignment horizontal="center"/>
      <protection hidden="1"/>
    </xf>
    <xf numFmtId="37" fontId="10" fillId="2" borderId="14" xfId="1" applyNumberFormat="1" applyFont="1" applyFill="1" applyBorder="1" applyAlignment="1" applyProtection="1">
      <alignment horizontal="center"/>
      <protection hidden="1"/>
    </xf>
    <xf numFmtId="0" fontId="0" fillId="2" borderId="5" xfId="0" applyFill="1" applyBorder="1" applyAlignment="1">
      <alignment horizontal="center"/>
    </xf>
    <xf numFmtId="5" fontId="10" fillId="7" borderId="13" xfId="2" applyNumberFormat="1" applyFont="1" applyFill="1" applyBorder="1" applyAlignment="1" applyProtection="1">
      <alignment horizontal="center"/>
      <protection hidden="1"/>
    </xf>
    <xf numFmtId="5" fontId="10" fillId="7" borderId="7" xfId="2" applyNumberFormat="1" applyFont="1" applyFill="1" applyBorder="1" applyAlignment="1" applyProtection="1">
      <alignment horizontal="center"/>
      <protection hidden="1"/>
    </xf>
    <xf numFmtId="5" fontId="10" fillId="7" borderId="8" xfId="2" applyNumberFormat="1" applyFont="1" applyFill="1" applyBorder="1" applyAlignment="1" applyProtection="1">
      <alignment horizontal="center"/>
      <protection hidden="1"/>
    </xf>
    <xf numFmtId="5" fontId="10" fillId="7" borderId="4" xfId="2" applyNumberFormat="1" applyFont="1" applyFill="1" applyBorder="1" applyAlignment="1" applyProtection="1">
      <alignment horizontal="center"/>
      <protection hidden="1"/>
    </xf>
    <xf numFmtId="5" fontId="10" fillId="7" borderId="0" xfId="2" applyNumberFormat="1" applyFont="1" applyFill="1" applyBorder="1" applyAlignment="1" applyProtection="1">
      <alignment horizontal="center"/>
      <protection hidden="1"/>
    </xf>
    <xf numFmtId="5" fontId="10" fillId="7" borderId="5" xfId="2" applyNumberFormat="1" applyFont="1" applyFill="1" applyBorder="1" applyAlignment="1" applyProtection="1">
      <alignment horizontal="center"/>
      <protection hidden="1"/>
    </xf>
    <xf numFmtId="5" fontId="10" fillId="5" borderId="4" xfId="2" applyNumberFormat="1" applyFont="1" applyFill="1" applyBorder="1" applyAlignment="1" applyProtection="1">
      <alignment horizontal="center"/>
      <protection hidden="1"/>
    </xf>
    <xf numFmtId="5" fontId="10" fillId="5" borderId="0" xfId="2" applyNumberFormat="1" applyFont="1" applyFill="1" applyBorder="1" applyAlignment="1" applyProtection="1">
      <alignment horizontal="center"/>
      <protection hidden="1"/>
    </xf>
    <xf numFmtId="5" fontId="10" fillId="5" borderId="5" xfId="2" applyNumberFormat="1" applyFont="1" applyFill="1" applyBorder="1" applyAlignment="1" applyProtection="1">
      <alignment horizontal="center"/>
      <protection hidden="1"/>
    </xf>
    <xf numFmtId="5" fontId="10" fillId="7" borderId="3" xfId="2" applyNumberFormat="1" applyFont="1" applyFill="1" applyBorder="1" applyAlignment="1" applyProtection="1">
      <alignment horizontal="center"/>
      <protection hidden="1"/>
    </xf>
    <xf numFmtId="5" fontId="10" fillId="7" borderId="1" xfId="2" applyNumberFormat="1" applyFont="1" applyFill="1" applyBorder="1" applyAlignment="1" applyProtection="1">
      <alignment horizontal="center"/>
      <protection hidden="1"/>
    </xf>
    <xf numFmtId="5" fontId="10" fillId="7" borderId="6" xfId="2" applyNumberFormat="1" applyFont="1" applyFill="1" applyBorder="1" applyAlignment="1" applyProtection="1">
      <alignment horizontal="center"/>
      <protection hidden="1"/>
    </xf>
    <xf numFmtId="168" fontId="10" fillId="7" borderId="15" xfId="2" applyNumberFormat="1" applyFont="1" applyFill="1" applyBorder="1" applyProtection="1">
      <protection hidden="1"/>
    </xf>
    <xf numFmtId="168" fontId="10" fillId="7" borderId="5" xfId="2" applyNumberFormat="1" applyFont="1" applyFill="1" applyBorder="1" applyProtection="1">
      <protection hidden="1"/>
    </xf>
    <xf numFmtId="167" fontId="11" fillId="0" borderId="0" xfId="0" applyNumberFormat="1" applyFont="1" applyFill="1" applyBorder="1" applyAlignment="1" applyProtection="1">
      <alignment horizontal="center"/>
      <protection hidden="1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right" vertical="top" wrapText="1"/>
    </xf>
    <xf numFmtId="165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3" borderId="0" xfId="0" applyFill="1"/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 wrapText="1"/>
      <protection hidden="1"/>
    </xf>
    <xf numFmtId="3" fontId="0" fillId="2" borderId="6" xfId="0" applyNumberFormat="1" applyFill="1" applyBorder="1"/>
    <xf numFmtId="0" fontId="14" fillId="10" borderId="0" xfId="0" applyFont="1" applyFill="1" applyAlignment="1">
      <alignment horizontal="center"/>
    </xf>
    <xf numFmtId="0" fontId="14" fillId="10" borderId="0" xfId="0" applyFont="1" applyFill="1"/>
    <xf numFmtId="0" fontId="14" fillId="10" borderId="4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3" fontId="14" fillId="10" borderId="0" xfId="0" applyNumberFormat="1" applyFont="1" applyFill="1" applyBorder="1" applyAlignment="1">
      <alignment horizontal="center"/>
    </xf>
    <xf numFmtId="164" fontId="14" fillId="10" borderId="5" xfId="1" applyNumberFormat="1" applyFont="1" applyFill="1" applyBorder="1" applyAlignment="1">
      <alignment horizontal="center"/>
    </xf>
    <xf numFmtId="164" fontId="14" fillId="10" borderId="0" xfId="1" applyNumberFormat="1" applyFont="1" applyFill="1" applyAlignment="1">
      <alignment horizontal="center"/>
    </xf>
    <xf numFmtId="0" fontId="14" fillId="10" borderId="5" xfId="0" applyFont="1" applyFill="1" applyBorder="1" applyAlignment="1">
      <alignment horizontal="center"/>
    </xf>
    <xf numFmtId="164" fontId="14" fillId="10" borderId="15" xfId="1" applyNumberFormat="1" applyFont="1" applyFill="1" applyBorder="1" applyAlignment="1">
      <alignment horizontal="center"/>
    </xf>
    <xf numFmtId="0" fontId="14" fillId="10" borderId="15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12" fillId="2" borderId="1" xfId="0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2" fillId="2" borderId="10" xfId="0" applyFont="1" applyFill="1" applyBorder="1" applyAlignment="1" applyProtection="1">
      <alignment horizontal="center"/>
      <protection hidden="1"/>
    </xf>
    <xf numFmtId="0" fontId="12" fillId="2" borderId="11" xfId="0" applyFont="1" applyFill="1" applyBorder="1" applyAlignment="1" applyProtection="1">
      <alignment horizontal="center"/>
      <protection hidden="1"/>
    </xf>
    <xf numFmtId="0" fontId="12" fillId="2" borderId="12" xfId="0" applyFont="1" applyFill="1" applyBorder="1" applyAlignment="1" applyProtection="1">
      <alignment horizontal="center"/>
      <protection hidden="1"/>
    </xf>
    <xf numFmtId="0" fontId="12" fillId="2" borderId="9" xfId="0" applyFont="1" applyFill="1" applyBorder="1" applyAlignment="1" applyProtection="1">
      <alignment horizontal="center" wrapText="1"/>
      <protection hidden="1"/>
    </xf>
    <xf numFmtId="0" fontId="12" fillId="2" borderId="15" xfId="0" applyFont="1" applyFill="1" applyBorder="1" applyAlignment="1" applyProtection="1">
      <alignment horizontal="center" wrapText="1"/>
      <protection hidden="1"/>
    </xf>
    <xf numFmtId="14" fontId="14" fillId="2" borderId="0" xfId="0" applyNumberFormat="1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/>
    </xf>
    <xf numFmtId="14" fontId="13" fillId="2" borderId="0" xfId="0" applyNumberFormat="1" applyFont="1" applyFill="1" applyAlignment="1" applyProtection="1">
      <alignment horizontal="center"/>
    </xf>
    <xf numFmtId="0" fontId="12" fillId="2" borderId="14" xfId="0" applyFont="1" applyFill="1" applyBorder="1" applyAlignment="1" applyProtection="1">
      <alignment horizontal="center" wrapText="1"/>
      <protection hidden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9" borderId="10" xfId="0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12" xfId="0" applyFont="1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12" fillId="6" borderId="10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0" fontId="12" fillId="7" borderId="10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12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4" xfId="3"/>
  </cellStyles>
  <dxfs count="71">
    <dxf>
      <font>
        <color rgb="FFFF0000"/>
        <name val="Cambria"/>
        <scheme val="none"/>
      </font>
      <fill>
        <patternFill>
          <bgColor theme="0"/>
        </patternFill>
      </fill>
    </dxf>
    <dxf>
      <font>
        <color rgb="FFFF0000"/>
        <name val="Cambria"/>
        <scheme val="none"/>
      </font>
      <fill>
        <patternFill>
          <bgColor theme="0"/>
        </patternFill>
      </fill>
    </dxf>
    <dxf>
      <font>
        <color rgb="FFFF0000"/>
      </font>
    </dxf>
    <dxf>
      <font>
        <color rgb="FFFF0000"/>
        <name val="Cambria"/>
        <scheme val="none"/>
      </font>
      <fill>
        <patternFill>
          <bgColor theme="0"/>
        </patternFill>
      </fill>
    </dxf>
    <dxf>
      <font>
        <color rgb="FFFF0000"/>
        <name val="Cambria"/>
        <scheme val="none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/>
        <name val="Cambria"/>
        <scheme val="none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  <name val="Cambria"/>
        <scheme val="none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  <border>
        <bottom style="thin">
          <color indexed="64"/>
        </bottom>
      </border>
    </dxf>
    <dxf>
      <font>
        <color theme="1"/>
      </font>
      <fill>
        <patternFill>
          <bgColor theme="6" tint="0.79998168889431442"/>
        </patternFill>
      </fill>
      <border>
        <bottom style="thin">
          <color indexed="64"/>
        </bottom>
      </border>
    </dxf>
    <dxf>
      <font>
        <color theme="1"/>
      </font>
      <fill>
        <patternFill>
          <bgColor theme="6" tint="0.79998168889431442"/>
        </patternFill>
      </fill>
      <border>
        <bottom style="thin">
          <color indexed="64"/>
        </bottom>
      </border>
    </dxf>
    <dxf>
      <font>
        <color theme="1"/>
      </font>
      <fill>
        <patternFill>
          <bgColor theme="6" tint="0.79998168889431442"/>
        </patternFill>
      </fill>
      <border>
        <bottom style="thin">
          <color indexed="64"/>
        </bottom>
      </border>
    </dxf>
    <dxf>
      <font>
        <color theme="0" tint="-0.24994659260841701"/>
      </font>
      <fill>
        <patternFill>
          <bgColor theme="0" tint="-0.24994659260841701"/>
        </patternFill>
      </fill>
      <border>
        <right/>
        <top style="thin">
          <color indexed="64"/>
        </top>
      </border>
    </dxf>
    <dxf>
      <font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02"/>
  <sheetViews>
    <sheetView view="pageBreakPreview" topLeftCell="B3" zoomScaleNormal="100" zoomScaleSheetLayoutView="100" workbookViewId="0">
      <selection activeCell="B3" sqref="B3"/>
    </sheetView>
  </sheetViews>
  <sheetFormatPr defaultColWidth="9.140625" defaultRowHeight="15"/>
  <cols>
    <col min="1" max="1" width="16.140625" style="2" customWidth="1"/>
    <col min="2" max="2" width="13.28515625" style="2" customWidth="1"/>
    <col min="3" max="3" width="9.140625" style="2"/>
    <col min="4" max="4" width="13.7109375" style="2" bestFit="1" customWidth="1"/>
    <col min="5" max="5" width="14.28515625" style="2" customWidth="1"/>
    <col min="6" max="6" width="15.140625" style="2" customWidth="1"/>
    <col min="7" max="8" width="11.140625" style="2" customWidth="1"/>
    <col min="9" max="9" width="9.140625" style="2"/>
    <col min="10" max="10" width="13.42578125" style="2" customWidth="1"/>
    <col min="11" max="11" width="9.140625" style="2"/>
    <col min="12" max="12" width="12" style="2" bestFit="1" customWidth="1"/>
    <col min="13" max="14" width="9.140625" style="2"/>
    <col min="15" max="15" width="61.85546875" style="2" customWidth="1"/>
    <col min="16" max="16" width="9.85546875" style="2" bestFit="1" customWidth="1"/>
    <col min="17" max="17" width="3.7109375" style="2" customWidth="1"/>
    <col min="18" max="18" width="17.28515625" style="2" customWidth="1"/>
    <col min="19" max="19" width="16.28515625" style="2" customWidth="1"/>
    <col min="20" max="20" width="3.7109375" style="2" customWidth="1"/>
    <col min="21" max="21" width="17.28515625" style="2" hidden="1" customWidth="1"/>
    <col min="22" max="22" width="16.28515625" style="2" hidden="1" customWidth="1"/>
    <col min="23" max="23" width="3.7109375" style="2" hidden="1" customWidth="1"/>
    <col min="24" max="24" width="17.28515625" style="2" hidden="1" customWidth="1"/>
    <col min="25" max="25" width="16.28515625" style="2" hidden="1" customWidth="1"/>
    <col min="26" max="26" width="3.7109375" style="2" hidden="1" customWidth="1"/>
    <col min="27" max="27" width="17.28515625" style="2" hidden="1" customWidth="1"/>
    <col min="28" max="28" width="16.28515625" style="2" hidden="1" customWidth="1"/>
    <col min="29" max="30" width="9.140625" style="2"/>
    <col min="31" max="31" width="5.5703125" style="2" customWidth="1"/>
    <col min="32" max="32" width="3.7109375" style="2" customWidth="1"/>
    <col min="33" max="33" width="9.140625" style="2"/>
    <col min="34" max="34" width="5.28515625" style="2" customWidth="1"/>
    <col min="35" max="35" width="3.5703125" style="2" customWidth="1"/>
    <col min="36" max="36" width="9.140625" style="2"/>
    <col min="37" max="37" width="37.140625" style="2" customWidth="1"/>
    <col min="38" max="16384" width="9.140625" style="2"/>
  </cols>
  <sheetData>
    <row r="2" spans="1:31" ht="21">
      <c r="C2" s="159" t="s">
        <v>116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31" ht="21">
      <c r="C3" s="16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31" ht="21">
      <c r="C4" s="160" t="s">
        <v>285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6" spans="1:31"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26"/>
      <c r="Q6" s="144"/>
      <c r="R6" s="210" t="s">
        <v>103</v>
      </c>
      <c r="S6" s="211"/>
      <c r="T6" s="155"/>
      <c r="U6" s="210" t="s">
        <v>73</v>
      </c>
      <c r="V6" s="211"/>
      <c r="W6" s="155"/>
      <c r="X6" s="210" t="s">
        <v>63</v>
      </c>
      <c r="Y6" s="211"/>
      <c r="Z6" s="155"/>
      <c r="AA6" s="210" t="s">
        <v>62</v>
      </c>
      <c r="AB6" s="211"/>
    </row>
    <row r="7" spans="1:31" ht="45">
      <c r="A7" s="20" t="s">
        <v>13</v>
      </c>
      <c r="B7" s="20" t="s">
        <v>14</v>
      </c>
      <c r="C7" s="20" t="s">
        <v>12</v>
      </c>
      <c r="D7" s="20" t="s">
        <v>15</v>
      </c>
      <c r="E7" s="20" t="s">
        <v>16</v>
      </c>
      <c r="F7" s="20" t="s">
        <v>17</v>
      </c>
      <c r="G7" s="20" t="s">
        <v>18</v>
      </c>
      <c r="H7" s="20" t="s">
        <v>19</v>
      </c>
      <c r="I7" s="20" t="s">
        <v>20</v>
      </c>
      <c r="J7" s="20" t="s">
        <v>21</v>
      </c>
      <c r="K7" s="20" t="s">
        <v>22</v>
      </c>
      <c r="L7" s="20" t="s">
        <v>23</v>
      </c>
      <c r="M7" s="20" t="s">
        <v>24</v>
      </c>
      <c r="N7" s="20" t="s">
        <v>25</v>
      </c>
      <c r="O7" s="20" t="s">
        <v>26</v>
      </c>
      <c r="P7" s="143" t="s">
        <v>86</v>
      </c>
      <c r="Q7" s="145"/>
      <c r="R7" s="157" t="s">
        <v>105</v>
      </c>
      <c r="S7" s="158" t="s">
        <v>104</v>
      </c>
      <c r="T7" s="132"/>
      <c r="U7" s="157" t="s">
        <v>105</v>
      </c>
      <c r="V7" s="158" t="s">
        <v>104</v>
      </c>
      <c r="W7" s="132"/>
      <c r="X7" s="157" t="s">
        <v>105</v>
      </c>
      <c r="Y7" s="158" t="s">
        <v>104</v>
      </c>
      <c r="Z7" s="132"/>
      <c r="AA7" s="157" t="s">
        <v>105</v>
      </c>
      <c r="AB7" s="158" t="s">
        <v>104</v>
      </c>
    </row>
    <row r="8" spans="1:31" customFormat="1" ht="27" customHeight="1">
      <c r="A8" s="187"/>
      <c r="B8" s="188">
        <v>1</v>
      </c>
      <c r="C8" s="189">
        <v>101</v>
      </c>
      <c r="D8" s="187" t="s">
        <v>130</v>
      </c>
      <c r="E8" s="187" t="s">
        <v>122</v>
      </c>
      <c r="F8" s="187"/>
      <c r="G8" s="190">
        <v>24205</v>
      </c>
      <c r="H8" s="190">
        <v>705</v>
      </c>
      <c r="I8" s="190">
        <v>51</v>
      </c>
      <c r="J8" s="190">
        <v>0</v>
      </c>
      <c r="K8" s="191">
        <v>2</v>
      </c>
      <c r="L8" s="192" t="s">
        <v>131</v>
      </c>
      <c r="M8" s="193" t="s">
        <v>132</v>
      </c>
      <c r="N8" s="191">
        <v>3</v>
      </c>
      <c r="O8" s="187" t="s">
        <v>281</v>
      </c>
      <c r="P8" s="193" t="s">
        <v>124</v>
      </c>
      <c r="Q8" s="144"/>
      <c r="R8" s="194">
        <v>60</v>
      </c>
      <c r="S8" s="194">
        <v>60</v>
      </c>
    </row>
    <row r="9" spans="1:31" customFormat="1" ht="16.149999999999999" customHeight="1">
      <c r="A9" s="187"/>
      <c r="B9" s="188">
        <v>1</v>
      </c>
      <c r="C9" s="189">
        <v>102</v>
      </c>
      <c r="D9" s="187" t="s">
        <v>133</v>
      </c>
      <c r="E9" s="187" t="s">
        <v>134</v>
      </c>
      <c r="F9" s="187"/>
      <c r="G9" s="190">
        <v>27040</v>
      </c>
      <c r="H9" s="190">
        <v>705</v>
      </c>
      <c r="I9" s="190">
        <v>51</v>
      </c>
      <c r="J9" s="190">
        <v>0</v>
      </c>
      <c r="K9" s="191">
        <v>2</v>
      </c>
      <c r="L9" s="192" t="s">
        <v>135</v>
      </c>
      <c r="M9" s="193" t="s">
        <v>123</v>
      </c>
      <c r="N9" s="191">
        <v>2</v>
      </c>
      <c r="O9" s="187" t="s">
        <v>281</v>
      </c>
      <c r="P9" s="193" t="s">
        <v>125</v>
      </c>
      <c r="Q9" s="144"/>
      <c r="R9" s="194">
        <v>60</v>
      </c>
      <c r="S9" s="194">
        <v>60</v>
      </c>
    </row>
    <row r="10" spans="1:31" customFormat="1" ht="16.149999999999999" customHeight="1">
      <c r="A10" s="187"/>
      <c r="B10" s="188">
        <v>1</v>
      </c>
      <c r="C10" s="189">
        <v>103</v>
      </c>
      <c r="D10" s="187" t="s">
        <v>136</v>
      </c>
      <c r="E10" s="187" t="s">
        <v>122</v>
      </c>
      <c r="F10" s="187"/>
      <c r="G10" s="190">
        <v>8112</v>
      </c>
      <c r="H10" s="190">
        <v>295</v>
      </c>
      <c r="I10" s="190">
        <v>45</v>
      </c>
      <c r="J10" s="190">
        <v>0</v>
      </c>
      <c r="K10" s="191">
        <v>1</v>
      </c>
      <c r="L10" s="192" t="s">
        <v>137</v>
      </c>
      <c r="M10" s="193" t="s">
        <v>132</v>
      </c>
      <c r="N10" s="191">
        <v>1</v>
      </c>
      <c r="O10" s="187" t="s">
        <v>282</v>
      </c>
      <c r="P10" s="193" t="s">
        <v>122</v>
      </c>
      <c r="Q10" s="144"/>
      <c r="R10" s="194">
        <v>30</v>
      </c>
      <c r="S10" s="194">
        <v>30</v>
      </c>
    </row>
    <row r="11" spans="1:31" customFormat="1" ht="16.149999999999999" customHeight="1">
      <c r="A11" s="187"/>
      <c r="B11" s="188">
        <v>1</v>
      </c>
      <c r="C11" s="189">
        <v>104</v>
      </c>
      <c r="D11" s="187" t="s">
        <v>138</v>
      </c>
      <c r="E11" s="187" t="s">
        <v>122</v>
      </c>
      <c r="F11" s="187"/>
      <c r="G11" s="190">
        <v>24048</v>
      </c>
      <c r="H11" s="190">
        <v>592</v>
      </c>
      <c r="I11" s="190">
        <v>45</v>
      </c>
      <c r="J11" s="190">
        <v>0</v>
      </c>
      <c r="K11" s="191">
        <v>1</v>
      </c>
      <c r="L11" s="192" t="s">
        <v>139</v>
      </c>
      <c r="M11" s="193" t="s">
        <v>132</v>
      </c>
      <c r="N11" s="191">
        <v>1</v>
      </c>
      <c r="O11" s="187" t="s">
        <v>281</v>
      </c>
      <c r="P11" s="193" t="s">
        <v>124</v>
      </c>
      <c r="Q11" s="144"/>
      <c r="R11" s="194">
        <v>60</v>
      </c>
      <c r="S11" s="194">
        <v>60</v>
      </c>
    </row>
    <row r="12" spans="1:31" customFormat="1" ht="16.149999999999999" customHeight="1">
      <c r="A12" s="187"/>
      <c r="B12" s="188">
        <v>1</v>
      </c>
      <c r="C12" s="189">
        <v>105</v>
      </c>
      <c r="D12" s="187" t="s">
        <v>140</v>
      </c>
      <c r="E12" s="187" t="s">
        <v>122</v>
      </c>
      <c r="F12" s="187"/>
      <c r="G12" s="190">
        <v>23987</v>
      </c>
      <c r="H12" s="190">
        <v>705</v>
      </c>
      <c r="I12" s="190">
        <v>51</v>
      </c>
      <c r="J12" s="190">
        <v>0</v>
      </c>
      <c r="K12" s="191">
        <v>2</v>
      </c>
      <c r="L12" s="192" t="s">
        <v>141</v>
      </c>
      <c r="M12" s="193" t="s">
        <v>132</v>
      </c>
      <c r="N12" s="191">
        <v>2</v>
      </c>
      <c r="O12" s="187" t="s">
        <v>281</v>
      </c>
      <c r="P12" s="193" t="s">
        <v>122</v>
      </c>
      <c r="Q12" s="144"/>
      <c r="R12" s="194">
        <v>60</v>
      </c>
      <c r="S12" s="194">
        <v>60</v>
      </c>
      <c r="AD12" s="187"/>
    </row>
    <row r="13" spans="1:31" customFormat="1">
      <c r="A13" s="187"/>
      <c r="B13" s="188">
        <v>1</v>
      </c>
      <c r="C13" s="189">
        <v>106</v>
      </c>
      <c r="D13" s="187" t="s">
        <v>126</v>
      </c>
      <c r="E13" s="187" t="s">
        <v>142</v>
      </c>
      <c r="F13" s="187"/>
      <c r="G13" s="190">
        <v>35643</v>
      </c>
      <c r="H13" s="190">
        <v>733</v>
      </c>
      <c r="I13" s="190">
        <v>51</v>
      </c>
      <c r="J13" s="190">
        <v>0</v>
      </c>
      <c r="K13" s="191">
        <v>2</v>
      </c>
      <c r="L13" s="192" t="s">
        <v>127</v>
      </c>
      <c r="M13" s="193" t="s">
        <v>123</v>
      </c>
      <c r="N13" s="191">
        <v>4</v>
      </c>
      <c r="O13" s="187" t="s">
        <v>281</v>
      </c>
      <c r="P13" s="193" t="s">
        <v>122</v>
      </c>
      <c r="Q13" s="144"/>
      <c r="R13" s="194">
        <v>60</v>
      </c>
      <c r="S13" s="194">
        <v>60</v>
      </c>
      <c r="AD13" s="187"/>
    </row>
    <row r="14" spans="1:31" s="21" customFormat="1" ht="15" customHeight="1">
      <c r="A14" s="187"/>
      <c r="B14" s="188">
        <v>1</v>
      </c>
      <c r="C14" s="189">
        <v>107</v>
      </c>
      <c r="D14" s="187" t="s">
        <v>143</v>
      </c>
      <c r="E14" s="187" t="s">
        <v>122</v>
      </c>
      <c r="F14" s="187"/>
      <c r="G14" s="190">
        <v>30456</v>
      </c>
      <c r="H14" s="190">
        <v>733</v>
      </c>
      <c r="I14" s="190">
        <v>45</v>
      </c>
      <c r="J14" s="190">
        <v>0</v>
      </c>
      <c r="K14" s="191">
        <v>1</v>
      </c>
      <c r="L14" s="192" t="s">
        <v>144</v>
      </c>
      <c r="M14" s="193" t="s">
        <v>123</v>
      </c>
      <c r="N14" s="191">
        <v>2</v>
      </c>
      <c r="O14" s="187" t="s">
        <v>281</v>
      </c>
      <c r="P14" s="193" t="s">
        <v>122</v>
      </c>
      <c r="Q14" s="129"/>
      <c r="R14" s="130">
        <v>60</v>
      </c>
      <c r="S14" s="130">
        <v>60</v>
      </c>
      <c r="U14" s="131"/>
      <c r="V14" s="130"/>
      <c r="X14" s="130"/>
      <c r="Y14" s="130"/>
      <c r="AA14" s="130"/>
      <c r="AB14" s="130"/>
      <c r="AD14" s="187"/>
    </row>
    <row r="15" spans="1:31" s="21" customFormat="1" ht="15" customHeight="1">
      <c r="A15" s="187"/>
      <c r="B15" s="188">
        <v>1</v>
      </c>
      <c r="C15" s="189">
        <v>108</v>
      </c>
      <c r="D15" s="187" t="s">
        <v>145</v>
      </c>
      <c r="E15" s="187" t="s">
        <v>122</v>
      </c>
      <c r="F15" s="187"/>
      <c r="G15" s="190">
        <v>19893</v>
      </c>
      <c r="H15" s="190">
        <v>655</v>
      </c>
      <c r="I15" s="190">
        <v>45</v>
      </c>
      <c r="J15" s="190">
        <v>0</v>
      </c>
      <c r="K15" s="191">
        <v>1</v>
      </c>
      <c r="L15" s="192" t="s">
        <v>146</v>
      </c>
      <c r="M15" s="193" t="s">
        <v>123</v>
      </c>
      <c r="N15" s="191">
        <v>1</v>
      </c>
      <c r="O15" s="187" t="s">
        <v>281</v>
      </c>
      <c r="P15" s="193" t="s">
        <v>125</v>
      </c>
      <c r="Q15" s="129"/>
      <c r="R15" s="130">
        <v>60</v>
      </c>
      <c r="S15" s="130">
        <v>60</v>
      </c>
      <c r="U15" s="131"/>
      <c r="V15" s="130"/>
      <c r="X15" s="130"/>
      <c r="Y15" s="130"/>
      <c r="AA15" s="130"/>
      <c r="AB15" s="130"/>
      <c r="AD15" s="187"/>
      <c r="AE15" s="187"/>
    </row>
    <row r="16" spans="1:31" s="21" customFormat="1" ht="15" customHeight="1">
      <c r="A16" s="187"/>
      <c r="B16" s="188">
        <v>1</v>
      </c>
      <c r="C16" s="189">
        <v>109</v>
      </c>
      <c r="D16" s="187" t="s">
        <v>147</v>
      </c>
      <c r="E16" s="187" t="s">
        <v>122</v>
      </c>
      <c r="F16" s="187"/>
      <c r="G16" s="190">
        <v>9857</v>
      </c>
      <c r="H16" s="190">
        <v>419</v>
      </c>
      <c r="I16" s="190">
        <v>57</v>
      </c>
      <c r="J16" s="190">
        <v>0</v>
      </c>
      <c r="K16" s="191">
        <v>3</v>
      </c>
      <c r="L16" s="192" t="s">
        <v>148</v>
      </c>
      <c r="M16" s="193" t="s">
        <v>132</v>
      </c>
      <c r="N16" s="191">
        <v>2</v>
      </c>
      <c r="O16" s="187" t="s">
        <v>282</v>
      </c>
      <c r="P16" s="193" t="s">
        <v>125</v>
      </c>
      <c r="Q16" s="129"/>
      <c r="R16" s="130">
        <v>30</v>
      </c>
      <c r="S16" s="130">
        <v>30</v>
      </c>
      <c r="U16" s="131"/>
      <c r="V16" s="130"/>
      <c r="X16" s="130"/>
      <c r="Y16" s="130"/>
      <c r="AA16" s="130"/>
      <c r="AB16" s="130"/>
      <c r="AD16" s="187"/>
      <c r="AE16" s="187"/>
    </row>
    <row r="17" spans="1:31" s="21" customFormat="1" ht="15" customHeight="1">
      <c r="A17" s="187"/>
      <c r="B17" s="188">
        <v>1</v>
      </c>
      <c r="C17" s="189">
        <v>110</v>
      </c>
      <c r="D17" s="187" t="s">
        <v>149</v>
      </c>
      <c r="E17" s="187" t="s">
        <v>150</v>
      </c>
      <c r="F17" s="187"/>
      <c r="G17" s="190">
        <v>0.1</v>
      </c>
      <c r="H17" s="190">
        <v>207</v>
      </c>
      <c r="I17" s="190">
        <v>57</v>
      </c>
      <c r="J17" s="190">
        <v>601</v>
      </c>
      <c r="K17" s="191">
        <v>3</v>
      </c>
      <c r="L17" s="192" t="s">
        <v>151</v>
      </c>
      <c r="M17" s="193" t="s">
        <v>132</v>
      </c>
      <c r="N17" s="191">
        <v>5</v>
      </c>
      <c r="O17" s="187" t="s">
        <v>281</v>
      </c>
      <c r="P17" s="193" t="s">
        <v>122</v>
      </c>
      <c r="Q17" s="129"/>
      <c r="R17" s="130">
        <v>60</v>
      </c>
      <c r="S17" s="130">
        <v>60</v>
      </c>
      <c r="U17" s="131"/>
      <c r="V17" s="130"/>
      <c r="X17" s="130"/>
      <c r="Y17" s="130"/>
      <c r="AA17" s="130"/>
      <c r="AB17" s="130"/>
      <c r="AD17" s="187"/>
      <c r="AE17" s="187"/>
    </row>
    <row r="18" spans="1:31" s="21" customFormat="1" ht="15" customHeight="1">
      <c r="A18" s="187"/>
      <c r="B18" s="188">
        <v>1</v>
      </c>
      <c r="C18" s="189">
        <v>111</v>
      </c>
      <c r="D18" s="187" t="s">
        <v>152</v>
      </c>
      <c r="E18" s="187" t="s">
        <v>122</v>
      </c>
      <c r="F18" s="187"/>
      <c r="G18" s="190">
        <v>25474</v>
      </c>
      <c r="H18" s="190">
        <v>685</v>
      </c>
      <c r="I18" s="190">
        <v>51</v>
      </c>
      <c r="J18" s="190">
        <v>0</v>
      </c>
      <c r="K18" s="191">
        <v>2</v>
      </c>
      <c r="L18" s="192" t="s">
        <v>153</v>
      </c>
      <c r="M18" s="193" t="s">
        <v>123</v>
      </c>
      <c r="N18" s="191">
        <v>4</v>
      </c>
      <c r="O18" s="187" t="s">
        <v>281</v>
      </c>
      <c r="P18" s="193" t="s">
        <v>124</v>
      </c>
      <c r="Q18" s="129"/>
      <c r="R18" s="130">
        <v>60</v>
      </c>
      <c r="S18" s="130">
        <v>60</v>
      </c>
      <c r="U18" s="131"/>
      <c r="V18" s="130"/>
      <c r="X18" s="130"/>
      <c r="Y18" s="130"/>
      <c r="AA18" s="130"/>
      <c r="AB18" s="130"/>
      <c r="AD18" s="187"/>
      <c r="AE18" s="187"/>
    </row>
    <row r="19" spans="1:31" s="21" customFormat="1" ht="15" customHeight="1">
      <c r="A19" s="187"/>
      <c r="B19" s="188">
        <v>1</v>
      </c>
      <c r="C19" s="189">
        <v>112</v>
      </c>
      <c r="D19" s="187" t="s">
        <v>154</v>
      </c>
      <c r="E19" s="187" t="s">
        <v>122</v>
      </c>
      <c r="F19" s="187"/>
      <c r="G19" s="190">
        <v>26772</v>
      </c>
      <c r="H19" s="190">
        <v>705</v>
      </c>
      <c r="I19" s="190">
        <v>51</v>
      </c>
      <c r="J19" s="190">
        <v>0</v>
      </c>
      <c r="K19" s="191">
        <v>2</v>
      </c>
      <c r="L19" s="192" t="s">
        <v>155</v>
      </c>
      <c r="M19" s="193" t="s">
        <v>132</v>
      </c>
      <c r="N19" s="191">
        <v>2</v>
      </c>
      <c r="O19" s="187" t="s">
        <v>281</v>
      </c>
      <c r="P19" s="193" t="s">
        <v>125</v>
      </c>
      <c r="Q19" s="129"/>
      <c r="R19" s="130">
        <v>60</v>
      </c>
      <c r="S19" s="130">
        <v>60</v>
      </c>
      <c r="U19" s="131"/>
      <c r="V19" s="130"/>
      <c r="X19" s="130"/>
      <c r="Y19" s="130"/>
      <c r="AA19" s="130"/>
      <c r="AB19" s="130"/>
      <c r="AD19" s="187"/>
      <c r="AE19" s="187"/>
    </row>
    <row r="20" spans="1:31" s="21" customFormat="1" ht="15" customHeight="1">
      <c r="A20" s="187"/>
      <c r="B20" s="188">
        <v>1</v>
      </c>
      <c r="C20" s="189">
        <v>113</v>
      </c>
      <c r="D20" s="187" t="s">
        <v>156</v>
      </c>
      <c r="E20" s="187" t="s">
        <v>122</v>
      </c>
      <c r="F20" s="187"/>
      <c r="G20" s="190">
        <v>36720</v>
      </c>
      <c r="H20" s="190">
        <v>815</v>
      </c>
      <c r="I20" s="190">
        <v>57</v>
      </c>
      <c r="J20" s="190">
        <v>0</v>
      </c>
      <c r="K20" s="191">
        <v>3</v>
      </c>
      <c r="L20" s="192" t="s">
        <v>157</v>
      </c>
      <c r="M20" s="193" t="s">
        <v>123</v>
      </c>
      <c r="N20" s="191">
        <v>5</v>
      </c>
      <c r="O20" s="187" t="s">
        <v>281</v>
      </c>
      <c r="P20" s="193" t="s">
        <v>124</v>
      </c>
      <c r="Q20" s="129"/>
      <c r="R20" s="130">
        <v>60</v>
      </c>
      <c r="S20" s="130">
        <v>60</v>
      </c>
      <c r="U20" s="131"/>
      <c r="V20" s="130"/>
      <c r="X20" s="130"/>
      <c r="Y20" s="130"/>
      <c r="AA20" s="130"/>
      <c r="AB20" s="130"/>
      <c r="AD20" s="187"/>
      <c r="AE20" s="187"/>
    </row>
    <row r="21" spans="1:31" s="21" customFormat="1" ht="15" customHeight="1">
      <c r="A21" s="187"/>
      <c r="B21" s="188">
        <v>1</v>
      </c>
      <c r="C21" s="189">
        <v>114</v>
      </c>
      <c r="D21" s="187" t="s">
        <v>158</v>
      </c>
      <c r="E21" s="187" t="s">
        <v>122</v>
      </c>
      <c r="F21" s="187"/>
      <c r="G21" s="190">
        <v>38080</v>
      </c>
      <c r="H21" s="190">
        <v>990</v>
      </c>
      <c r="I21" s="190">
        <v>57</v>
      </c>
      <c r="J21" s="190">
        <v>0</v>
      </c>
      <c r="K21" s="191">
        <v>3</v>
      </c>
      <c r="L21" s="192" t="s">
        <v>159</v>
      </c>
      <c r="M21" s="193" t="s">
        <v>123</v>
      </c>
      <c r="N21" s="191">
        <v>4</v>
      </c>
      <c r="O21" s="187" t="s">
        <v>281</v>
      </c>
      <c r="P21" s="193" t="s">
        <v>122</v>
      </c>
      <c r="Q21" s="129"/>
      <c r="R21" s="130">
        <v>60</v>
      </c>
      <c r="S21" s="130">
        <v>60</v>
      </c>
      <c r="U21" s="131"/>
      <c r="V21" s="130"/>
      <c r="X21" s="130"/>
      <c r="Y21" s="130"/>
      <c r="AA21" s="130"/>
      <c r="AB21" s="130"/>
      <c r="AD21" s="187"/>
      <c r="AE21" s="187"/>
    </row>
    <row r="22" spans="1:31" s="21" customFormat="1" ht="15" customHeight="1">
      <c r="A22" s="187"/>
      <c r="B22" s="188">
        <v>1</v>
      </c>
      <c r="C22" s="189">
        <v>115</v>
      </c>
      <c r="D22" s="187" t="s">
        <v>160</v>
      </c>
      <c r="E22" s="187" t="s">
        <v>161</v>
      </c>
      <c r="F22" s="187"/>
      <c r="G22" s="190">
        <v>0.01</v>
      </c>
      <c r="H22" s="190">
        <v>172</v>
      </c>
      <c r="I22" s="190">
        <v>51</v>
      </c>
      <c r="J22" s="190">
        <v>508</v>
      </c>
      <c r="K22" s="191">
        <v>2</v>
      </c>
      <c r="L22" s="192" t="s">
        <v>162</v>
      </c>
      <c r="M22" s="193" t="s">
        <v>123</v>
      </c>
      <c r="N22" s="191">
        <v>2</v>
      </c>
      <c r="O22" s="187" t="s">
        <v>284</v>
      </c>
      <c r="P22" s="193" t="s">
        <v>122</v>
      </c>
      <c r="Q22" s="129"/>
      <c r="R22" s="130">
        <v>80</v>
      </c>
      <c r="S22" s="130">
        <v>80</v>
      </c>
      <c r="U22" s="131"/>
      <c r="V22" s="130"/>
      <c r="X22" s="130"/>
      <c r="Y22" s="130"/>
      <c r="AA22" s="130"/>
      <c r="AB22" s="130"/>
      <c r="AD22" s="187"/>
      <c r="AE22" s="187"/>
    </row>
    <row r="23" spans="1:31" s="21" customFormat="1" ht="15" customHeight="1">
      <c r="A23" s="187"/>
      <c r="B23" s="188">
        <v>1</v>
      </c>
      <c r="C23" s="189">
        <v>116</v>
      </c>
      <c r="D23" s="187" t="s">
        <v>163</v>
      </c>
      <c r="E23" s="187" t="s">
        <v>122</v>
      </c>
      <c r="F23" s="187"/>
      <c r="G23" s="190">
        <v>10034</v>
      </c>
      <c r="H23" s="190">
        <v>318</v>
      </c>
      <c r="I23" s="190">
        <v>51</v>
      </c>
      <c r="J23" s="190">
        <v>0</v>
      </c>
      <c r="K23" s="191">
        <v>2</v>
      </c>
      <c r="L23" s="192" t="s">
        <v>164</v>
      </c>
      <c r="M23" s="193" t="s">
        <v>132</v>
      </c>
      <c r="N23" s="191">
        <v>1</v>
      </c>
      <c r="O23" s="187" t="s">
        <v>282</v>
      </c>
      <c r="P23" s="193" t="s">
        <v>125</v>
      </c>
      <c r="Q23" s="129"/>
      <c r="R23" s="130">
        <v>30</v>
      </c>
      <c r="S23" s="130">
        <v>30</v>
      </c>
      <c r="U23" s="131"/>
      <c r="V23" s="130"/>
      <c r="X23" s="130"/>
      <c r="Y23" s="130"/>
      <c r="AA23" s="130"/>
      <c r="AB23" s="130"/>
      <c r="AD23" s="187"/>
      <c r="AE23" s="187"/>
    </row>
    <row r="24" spans="1:31" s="21" customFormat="1" ht="15" customHeight="1">
      <c r="A24" s="187"/>
      <c r="B24" s="188">
        <v>2</v>
      </c>
      <c r="C24" s="189">
        <v>201</v>
      </c>
      <c r="D24" s="187" t="s">
        <v>165</v>
      </c>
      <c r="E24" s="187" t="s">
        <v>122</v>
      </c>
      <c r="F24" s="187"/>
      <c r="G24" s="190">
        <v>1</v>
      </c>
      <c r="H24" s="190">
        <v>0</v>
      </c>
      <c r="I24" s="190">
        <v>51</v>
      </c>
      <c r="J24" s="190">
        <v>733</v>
      </c>
      <c r="K24" s="191">
        <v>2</v>
      </c>
      <c r="L24" s="192" t="s">
        <v>166</v>
      </c>
      <c r="M24" s="193" t="s">
        <v>123</v>
      </c>
      <c r="N24" s="191">
        <v>3</v>
      </c>
      <c r="O24" s="187" t="s">
        <v>281</v>
      </c>
      <c r="P24" s="193" t="s">
        <v>122</v>
      </c>
      <c r="Q24" s="129"/>
      <c r="R24" s="130">
        <v>60</v>
      </c>
      <c r="S24" s="130">
        <v>60</v>
      </c>
      <c r="U24" s="131"/>
      <c r="V24" s="130"/>
      <c r="X24" s="130"/>
      <c r="Y24" s="130"/>
      <c r="AA24" s="130"/>
      <c r="AB24" s="130"/>
      <c r="AD24" s="187"/>
      <c r="AE24" s="187"/>
    </row>
    <row r="25" spans="1:31" s="21" customFormat="1" ht="15" customHeight="1">
      <c r="A25" s="187"/>
      <c r="B25" s="188">
        <v>2</v>
      </c>
      <c r="C25" s="189">
        <v>202</v>
      </c>
      <c r="D25" s="187" t="s">
        <v>167</v>
      </c>
      <c r="E25" s="187" t="s">
        <v>122</v>
      </c>
      <c r="F25" s="187"/>
      <c r="G25" s="190">
        <v>12759</v>
      </c>
      <c r="H25" s="190">
        <v>310</v>
      </c>
      <c r="I25" s="190">
        <v>51</v>
      </c>
      <c r="J25" s="190">
        <v>0</v>
      </c>
      <c r="K25" s="191">
        <v>2</v>
      </c>
      <c r="L25" s="192" t="s">
        <v>168</v>
      </c>
      <c r="M25" s="193" t="s">
        <v>132</v>
      </c>
      <c r="N25" s="191">
        <v>3</v>
      </c>
      <c r="O25" s="187" t="s">
        <v>282</v>
      </c>
      <c r="P25" s="193" t="s">
        <v>124</v>
      </c>
      <c r="Q25" s="129"/>
      <c r="R25" s="130">
        <v>30</v>
      </c>
      <c r="S25" s="130">
        <v>30</v>
      </c>
      <c r="U25" s="131"/>
      <c r="V25" s="130"/>
      <c r="X25" s="130"/>
      <c r="Y25" s="130"/>
      <c r="AA25" s="130"/>
      <c r="AB25" s="130"/>
      <c r="AD25" s="187"/>
      <c r="AE25" s="187"/>
    </row>
    <row r="26" spans="1:31" s="21" customFormat="1" ht="15" customHeight="1">
      <c r="A26" s="187"/>
      <c r="B26" s="188">
        <v>2</v>
      </c>
      <c r="C26" s="189">
        <v>203</v>
      </c>
      <c r="D26" s="187" t="s">
        <v>169</v>
      </c>
      <c r="E26" s="187" t="s">
        <v>170</v>
      </c>
      <c r="F26" s="187"/>
      <c r="G26" s="190">
        <v>35100</v>
      </c>
      <c r="H26" s="190">
        <v>808</v>
      </c>
      <c r="I26" s="190">
        <v>57</v>
      </c>
      <c r="J26" s="190">
        <v>0</v>
      </c>
      <c r="K26" s="191">
        <v>3</v>
      </c>
      <c r="L26" s="192" t="s">
        <v>171</v>
      </c>
      <c r="M26" s="193" t="s">
        <v>132</v>
      </c>
      <c r="N26" s="191">
        <v>5</v>
      </c>
      <c r="O26" s="187" t="s">
        <v>284</v>
      </c>
      <c r="P26" s="193" t="s">
        <v>122</v>
      </c>
      <c r="Q26" s="129"/>
      <c r="R26" s="130">
        <v>80</v>
      </c>
      <c r="S26" s="130">
        <v>80</v>
      </c>
      <c r="U26" s="131"/>
      <c r="V26" s="130"/>
      <c r="X26" s="130"/>
      <c r="Y26" s="130"/>
      <c r="AA26" s="130"/>
      <c r="AB26" s="130"/>
      <c r="AD26" s="187"/>
      <c r="AE26" s="187"/>
    </row>
    <row r="27" spans="1:31" s="21" customFormat="1" ht="15" customHeight="1">
      <c r="A27" s="187"/>
      <c r="B27" s="188">
        <v>2</v>
      </c>
      <c r="C27" s="189">
        <v>204</v>
      </c>
      <c r="D27" s="187" t="s">
        <v>172</v>
      </c>
      <c r="E27" s="187" t="s">
        <v>122</v>
      </c>
      <c r="F27" s="187"/>
      <c r="G27" s="190">
        <v>34330</v>
      </c>
      <c r="H27" s="190">
        <v>754</v>
      </c>
      <c r="I27" s="190">
        <v>57</v>
      </c>
      <c r="J27" s="190">
        <v>0</v>
      </c>
      <c r="K27" s="191">
        <v>3</v>
      </c>
      <c r="L27" s="192" t="s">
        <v>173</v>
      </c>
      <c r="M27" s="193" t="s">
        <v>123</v>
      </c>
      <c r="N27" s="191">
        <v>4</v>
      </c>
      <c r="O27" s="187" t="s">
        <v>281</v>
      </c>
      <c r="P27" s="193" t="s">
        <v>124</v>
      </c>
      <c r="Q27" s="129"/>
      <c r="R27" s="130">
        <v>60</v>
      </c>
      <c r="S27" s="130">
        <v>60</v>
      </c>
      <c r="U27" s="131"/>
      <c r="V27" s="130"/>
      <c r="X27" s="130"/>
      <c r="Y27" s="130"/>
      <c r="AA27" s="130"/>
      <c r="AB27" s="130"/>
      <c r="AD27" s="187"/>
      <c r="AE27" s="187"/>
    </row>
    <row r="28" spans="1:31" s="21" customFormat="1" ht="15" customHeight="1">
      <c r="A28" s="187"/>
      <c r="B28" s="188">
        <v>2</v>
      </c>
      <c r="C28" s="189">
        <v>205</v>
      </c>
      <c r="D28" s="187" t="s">
        <v>172</v>
      </c>
      <c r="E28" s="187" t="s">
        <v>174</v>
      </c>
      <c r="F28" s="187"/>
      <c r="G28" s="190">
        <v>3433</v>
      </c>
      <c r="H28" s="190">
        <v>672</v>
      </c>
      <c r="I28" s="190">
        <v>51</v>
      </c>
      <c r="J28" s="190">
        <v>0</v>
      </c>
      <c r="K28" s="191">
        <v>2</v>
      </c>
      <c r="L28" s="192" t="s">
        <v>173</v>
      </c>
      <c r="M28" s="193" t="s">
        <v>123</v>
      </c>
      <c r="N28" s="191">
        <v>4</v>
      </c>
      <c r="O28" s="187" t="s">
        <v>281</v>
      </c>
      <c r="P28" s="193" t="s">
        <v>122</v>
      </c>
      <c r="Q28" s="129"/>
      <c r="R28" s="130">
        <v>60</v>
      </c>
      <c r="S28" s="130">
        <v>60</v>
      </c>
      <c r="U28" s="131"/>
      <c r="V28" s="130"/>
      <c r="X28" s="130"/>
      <c r="Y28" s="130"/>
      <c r="AA28" s="130"/>
      <c r="AB28" s="130"/>
      <c r="AD28" s="187"/>
      <c r="AE28" s="187"/>
    </row>
    <row r="29" spans="1:31" s="21" customFormat="1" ht="15" customHeight="1">
      <c r="A29" s="187"/>
      <c r="B29" s="188">
        <v>2</v>
      </c>
      <c r="C29" s="189">
        <v>206</v>
      </c>
      <c r="D29" s="187" t="s">
        <v>175</v>
      </c>
      <c r="E29" s="187" t="s">
        <v>122</v>
      </c>
      <c r="F29" s="187"/>
      <c r="G29" s="190">
        <v>24535.16</v>
      </c>
      <c r="H29" s="190">
        <v>685</v>
      </c>
      <c r="I29" s="190">
        <v>51</v>
      </c>
      <c r="J29" s="190">
        <v>0</v>
      </c>
      <c r="K29" s="191">
        <v>2</v>
      </c>
      <c r="L29" s="192" t="s">
        <v>176</v>
      </c>
      <c r="M29" s="193" t="s">
        <v>123</v>
      </c>
      <c r="N29" s="191">
        <v>1</v>
      </c>
      <c r="O29" s="187" t="s">
        <v>281</v>
      </c>
      <c r="P29" s="193" t="s">
        <v>124</v>
      </c>
      <c r="Q29" s="129"/>
      <c r="R29" s="130">
        <v>60</v>
      </c>
      <c r="S29" s="130">
        <v>60</v>
      </c>
      <c r="U29" s="131"/>
      <c r="V29" s="130"/>
      <c r="X29" s="130"/>
      <c r="Y29" s="130"/>
      <c r="AA29" s="130"/>
      <c r="AB29" s="130"/>
      <c r="AD29" s="187"/>
      <c r="AE29" s="187"/>
    </row>
    <row r="30" spans="1:31" s="21" customFormat="1" ht="15" customHeight="1">
      <c r="A30" s="187"/>
      <c r="B30" s="188">
        <v>2</v>
      </c>
      <c r="C30" s="189">
        <v>207</v>
      </c>
      <c r="D30" s="187" t="s">
        <v>177</v>
      </c>
      <c r="E30" s="187" t="s">
        <v>122</v>
      </c>
      <c r="F30" s="187"/>
      <c r="G30" s="190">
        <v>27040</v>
      </c>
      <c r="H30" s="190">
        <v>842</v>
      </c>
      <c r="I30" s="190">
        <v>57</v>
      </c>
      <c r="J30" s="190">
        <v>0</v>
      </c>
      <c r="K30" s="191">
        <v>3</v>
      </c>
      <c r="L30" s="192" t="s">
        <v>178</v>
      </c>
      <c r="M30" s="193" t="s">
        <v>123</v>
      </c>
      <c r="N30" s="191">
        <v>3</v>
      </c>
      <c r="O30" s="187" t="s">
        <v>281</v>
      </c>
      <c r="P30" s="193" t="s">
        <v>124</v>
      </c>
      <c r="Q30" s="129"/>
      <c r="R30" s="130">
        <v>60</v>
      </c>
      <c r="S30" s="130">
        <v>60</v>
      </c>
      <c r="U30" s="131"/>
      <c r="V30" s="130"/>
      <c r="X30" s="130"/>
      <c r="Y30" s="130"/>
      <c r="AA30" s="130"/>
      <c r="AB30" s="130"/>
      <c r="AD30" s="187"/>
      <c r="AE30" s="187"/>
    </row>
    <row r="31" spans="1:31" s="21" customFormat="1" ht="15" customHeight="1">
      <c r="A31" s="187"/>
      <c r="B31" s="188">
        <v>2</v>
      </c>
      <c r="C31" s="189">
        <v>208</v>
      </c>
      <c r="D31" s="187" t="s">
        <v>179</v>
      </c>
      <c r="E31" s="187" t="s">
        <v>122</v>
      </c>
      <c r="F31" s="187"/>
      <c r="G31" s="190">
        <v>22289</v>
      </c>
      <c r="H31" s="190">
        <v>815</v>
      </c>
      <c r="I31" s="190">
        <v>57</v>
      </c>
      <c r="J31" s="190">
        <v>0</v>
      </c>
      <c r="K31" s="191">
        <v>3</v>
      </c>
      <c r="L31" s="192" t="s">
        <v>180</v>
      </c>
      <c r="M31" s="193" t="s">
        <v>132</v>
      </c>
      <c r="N31" s="191">
        <v>3</v>
      </c>
      <c r="O31" s="187" t="s">
        <v>281</v>
      </c>
      <c r="P31" s="193" t="s">
        <v>124</v>
      </c>
      <c r="Q31" s="129"/>
      <c r="R31" s="130">
        <v>60</v>
      </c>
      <c r="S31" s="130">
        <v>60</v>
      </c>
      <c r="U31" s="131"/>
      <c r="V31" s="130"/>
      <c r="X31" s="130"/>
      <c r="Y31" s="130"/>
      <c r="AA31" s="130"/>
      <c r="AB31" s="130"/>
      <c r="AD31" s="187"/>
      <c r="AE31" s="187"/>
    </row>
    <row r="32" spans="1:31" s="21" customFormat="1" ht="15" customHeight="1">
      <c r="A32" s="187"/>
      <c r="B32" s="188">
        <v>2</v>
      </c>
      <c r="C32" s="189">
        <v>209</v>
      </c>
      <c r="D32" s="187" t="s">
        <v>181</v>
      </c>
      <c r="E32" s="187" t="s">
        <v>122</v>
      </c>
      <c r="F32" s="187"/>
      <c r="G32" s="190">
        <v>11249</v>
      </c>
      <c r="H32" s="190">
        <v>275</v>
      </c>
      <c r="I32" s="190">
        <v>45</v>
      </c>
      <c r="J32" s="190">
        <v>0</v>
      </c>
      <c r="K32" s="191">
        <v>1</v>
      </c>
      <c r="L32" s="192" t="s">
        <v>182</v>
      </c>
      <c r="M32" s="193" t="s">
        <v>132</v>
      </c>
      <c r="N32" s="191">
        <v>1</v>
      </c>
      <c r="O32" s="187" t="s">
        <v>282</v>
      </c>
      <c r="P32" s="193" t="s">
        <v>124</v>
      </c>
      <c r="Q32" s="129"/>
      <c r="R32" s="130">
        <v>30</v>
      </c>
      <c r="S32" s="130">
        <v>30</v>
      </c>
      <c r="U32" s="131"/>
      <c r="V32" s="130"/>
      <c r="X32" s="130"/>
      <c r="Y32" s="130"/>
      <c r="AA32" s="130"/>
      <c r="AB32" s="130"/>
      <c r="AD32" s="187"/>
      <c r="AE32" s="187"/>
    </row>
    <row r="33" spans="1:31" s="21" customFormat="1" ht="15" customHeight="1">
      <c r="A33" s="187"/>
      <c r="B33" s="188">
        <v>2</v>
      </c>
      <c r="C33" s="189">
        <v>210</v>
      </c>
      <c r="D33" s="187" t="s">
        <v>183</v>
      </c>
      <c r="E33" s="187" t="s">
        <v>122</v>
      </c>
      <c r="F33" s="187"/>
      <c r="G33" s="190">
        <v>9432</v>
      </c>
      <c r="H33" s="190">
        <v>287</v>
      </c>
      <c r="I33" s="190">
        <v>45</v>
      </c>
      <c r="J33" s="190">
        <v>0</v>
      </c>
      <c r="K33" s="191">
        <v>1</v>
      </c>
      <c r="L33" s="192" t="s">
        <v>184</v>
      </c>
      <c r="M33" s="193" t="s">
        <v>132</v>
      </c>
      <c r="N33" s="191">
        <v>1</v>
      </c>
      <c r="O33" s="187" t="s">
        <v>282</v>
      </c>
      <c r="P33" s="193" t="s">
        <v>125</v>
      </c>
      <c r="Q33" s="129"/>
      <c r="R33" s="130">
        <v>30</v>
      </c>
      <c r="S33" s="130">
        <v>30</v>
      </c>
      <c r="U33" s="131"/>
      <c r="V33" s="130"/>
      <c r="X33" s="130"/>
      <c r="Y33" s="130"/>
      <c r="AA33" s="130"/>
      <c r="AB33" s="130"/>
      <c r="AD33" s="187"/>
      <c r="AE33" s="187"/>
    </row>
    <row r="34" spans="1:31" s="21" customFormat="1" ht="15" customHeight="1">
      <c r="A34" s="187"/>
      <c r="B34" s="188">
        <v>2</v>
      </c>
      <c r="C34" s="189">
        <v>211</v>
      </c>
      <c r="D34" s="187" t="s">
        <v>185</v>
      </c>
      <c r="E34" s="187" t="s">
        <v>186</v>
      </c>
      <c r="F34" s="187"/>
      <c r="G34" s="190">
        <v>17954.400000000001</v>
      </c>
      <c r="H34" s="190">
        <v>672</v>
      </c>
      <c r="I34" s="190">
        <v>51</v>
      </c>
      <c r="J34" s="190">
        <v>0</v>
      </c>
      <c r="K34" s="191">
        <v>2</v>
      </c>
      <c r="L34" s="192" t="s">
        <v>187</v>
      </c>
      <c r="M34" s="193" t="s">
        <v>123</v>
      </c>
      <c r="N34" s="191">
        <v>3</v>
      </c>
      <c r="O34" s="187" t="s">
        <v>281</v>
      </c>
      <c r="P34" s="193" t="s">
        <v>122</v>
      </c>
      <c r="Q34" s="129"/>
      <c r="R34" s="130">
        <v>60</v>
      </c>
      <c r="S34" s="130">
        <v>60</v>
      </c>
      <c r="U34" s="131"/>
      <c r="V34" s="130"/>
      <c r="X34" s="130"/>
      <c r="Y34" s="130"/>
      <c r="AA34" s="130"/>
      <c r="AB34" s="130"/>
      <c r="AD34" s="187"/>
      <c r="AE34" s="187"/>
    </row>
    <row r="35" spans="1:31" s="21" customFormat="1" ht="15" customHeight="1">
      <c r="A35" s="187"/>
      <c r="B35" s="188">
        <v>2</v>
      </c>
      <c r="C35" s="189">
        <v>212</v>
      </c>
      <c r="D35" s="187" t="s">
        <v>188</v>
      </c>
      <c r="E35" s="187" t="s">
        <v>122</v>
      </c>
      <c r="F35" s="187"/>
      <c r="G35" s="190">
        <v>29197</v>
      </c>
      <c r="H35" s="190">
        <v>672</v>
      </c>
      <c r="I35" s="190">
        <v>51</v>
      </c>
      <c r="J35" s="190">
        <v>0</v>
      </c>
      <c r="K35" s="191">
        <v>2</v>
      </c>
      <c r="L35" s="192" t="s">
        <v>189</v>
      </c>
      <c r="M35" s="193" t="s">
        <v>123</v>
      </c>
      <c r="N35" s="191">
        <v>3</v>
      </c>
      <c r="O35" s="187" t="s">
        <v>281</v>
      </c>
      <c r="P35" s="193" t="s">
        <v>124</v>
      </c>
      <c r="Q35" s="129"/>
      <c r="R35" s="130">
        <v>60</v>
      </c>
      <c r="S35" s="130">
        <v>60</v>
      </c>
      <c r="U35" s="131"/>
      <c r="V35" s="130"/>
      <c r="X35" s="130"/>
      <c r="Y35" s="130"/>
      <c r="AA35" s="130"/>
      <c r="AB35" s="130"/>
      <c r="AD35" s="187"/>
      <c r="AE35" s="187"/>
    </row>
    <row r="36" spans="1:31" s="21" customFormat="1" ht="15" customHeight="1">
      <c r="A36" s="187"/>
      <c r="B36" s="188">
        <v>2</v>
      </c>
      <c r="C36" s="189">
        <v>213</v>
      </c>
      <c r="D36" s="187" t="s">
        <v>190</v>
      </c>
      <c r="E36" s="187" t="s">
        <v>122</v>
      </c>
      <c r="F36" s="187"/>
      <c r="G36" s="190">
        <v>24440</v>
      </c>
      <c r="H36" s="190">
        <v>655</v>
      </c>
      <c r="I36" s="190">
        <v>45</v>
      </c>
      <c r="J36" s="190">
        <v>0</v>
      </c>
      <c r="K36" s="191">
        <v>1</v>
      </c>
      <c r="L36" s="192" t="s">
        <v>191</v>
      </c>
      <c r="M36" s="193" t="s">
        <v>123</v>
      </c>
      <c r="N36" s="191">
        <v>1</v>
      </c>
      <c r="O36" s="187" t="s">
        <v>281</v>
      </c>
      <c r="P36" s="193" t="s">
        <v>122</v>
      </c>
      <c r="Q36" s="129"/>
      <c r="R36" s="130">
        <v>60</v>
      </c>
      <c r="S36" s="130">
        <v>60</v>
      </c>
      <c r="U36" s="131"/>
      <c r="V36" s="130"/>
      <c r="X36" s="130"/>
      <c r="Y36" s="130"/>
      <c r="AA36" s="130"/>
      <c r="AB36" s="130"/>
      <c r="AD36" s="187"/>
      <c r="AE36" s="187"/>
    </row>
    <row r="37" spans="1:31" s="21" customFormat="1" ht="15" customHeight="1">
      <c r="A37" s="187"/>
      <c r="B37" s="188">
        <v>2</v>
      </c>
      <c r="C37" s="189">
        <v>214</v>
      </c>
      <c r="D37" s="187" t="s">
        <v>192</v>
      </c>
      <c r="E37" s="187" t="s">
        <v>122</v>
      </c>
      <c r="F37" s="187"/>
      <c r="G37" s="190">
        <v>23680</v>
      </c>
      <c r="H37" s="190">
        <v>616</v>
      </c>
      <c r="I37" s="190">
        <v>45</v>
      </c>
      <c r="J37" s="190">
        <v>0</v>
      </c>
      <c r="K37" s="191">
        <v>1</v>
      </c>
      <c r="L37" s="192" t="s">
        <v>193</v>
      </c>
      <c r="M37" s="193" t="s">
        <v>123</v>
      </c>
      <c r="N37" s="191">
        <v>1</v>
      </c>
      <c r="O37" s="187" t="s">
        <v>281</v>
      </c>
      <c r="P37" s="193" t="s">
        <v>124</v>
      </c>
      <c r="Q37" s="129"/>
      <c r="R37" s="130">
        <v>60</v>
      </c>
      <c r="S37" s="130">
        <v>60</v>
      </c>
      <c r="U37" s="131"/>
      <c r="V37" s="130"/>
      <c r="X37" s="130"/>
      <c r="Y37" s="130"/>
      <c r="AA37" s="130"/>
      <c r="AB37" s="130"/>
      <c r="AD37" s="187"/>
      <c r="AE37" s="187"/>
    </row>
    <row r="38" spans="1:31" s="21" customFormat="1" ht="15" customHeight="1">
      <c r="A38" s="187"/>
      <c r="B38" s="188">
        <v>2</v>
      </c>
      <c r="C38" s="189">
        <v>215</v>
      </c>
      <c r="D38" s="187" t="s">
        <v>194</v>
      </c>
      <c r="E38" s="187" t="s">
        <v>122</v>
      </c>
      <c r="F38" s="187"/>
      <c r="G38" s="190">
        <v>18720</v>
      </c>
      <c r="H38" s="190">
        <v>672</v>
      </c>
      <c r="I38" s="190">
        <v>51</v>
      </c>
      <c r="J38" s="190">
        <v>0</v>
      </c>
      <c r="K38" s="191">
        <v>2</v>
      </c>
      <c r="L38" s="192" t="s">
        <v>195</v>
      </c>
      <c r="M38" s="193" t="s">
        <v>123</v>
      </c>
      <c r="N38" s="191">
        <v>4</v>
      </c>
      <c r="O38" s="187" t="s">
        <v>281</v>
      </c>
      <c r="P38" s="193" t="s">
        <v>124</v>
      </c>
      <c r="Q38" s="129"/>
      <c r="R38" s="130">
        <v>60</v>
      </c>
      <c r="S38" s="130">
        <v>60</v>
      </c>
      <c r="U38" s="131"/>
      <c r="V38" s="130"/>
      <c r="X38" s="130"/>
      <c r="Y38" s="130"/>
      <c r="AA38" s="130"/>
      <c r="AB38" s="130"/>
      <c r="AD38" s="187"/>
      <c r="AE38" s="187"/>
    </row>
    <row r="39" spans="1:31" s="21" customFormat="1" ht="15" customHeight="1">
      <c r="A39" s="187"/>
      <c r="B39" s="188">
        <v>2</v>
      </c>
      <c r="C39" s="189">
        <v>216</v>
      </c>
      <c r="D39" s="187" t="s">
        <v>196</v>
      </c>
      <c r="E39" s="187" t="s">
        <v>122</v>
      </c>
      <c r="F39" s="187"/>
      <c r="G39" s="190">
        <v>23280</v>
      </c>
      <c r="H39" s="190">
        <v>750</v>
      </c>
      <c r="I39" s="190">
        <v>51</v>
      </c>
      <c r="J39" s="190">
        <v>0</v>
      </c>
      <c r="K39" s="191">
        <v>2</v>
      </c>
      <c r="L39" s="192" t="s">
        <v>197</v>
      </c>
      <c r="M39" s="193" t="s">
        <v>123</v>
      </c>
      <c r="N39" s="191">
        <v>2</v>
      </c>
      <c r="O39" s="187" t="s">
        <v>281</v>
      </c>
      <c r="P39" s="193" t="s">
        <v>122</v>
      </c>
      <c r="Q39" s="129"/>
      <c r="R39" s="130">
        <v>60</v>
      </c>
      <c r="S39" s="130">
        <v>60</v>
      </c>
      <c r="U39" s="131"/>
      <c r="V39" s="130"/>
      <c r="X39" s="130"/>
      <c r="Y39" s="130"/>
      <c r="AA39" s="130"/>
      <c r="AB39" s="130"/>
      <c r="AD39" s="187"/>
      <c r="AE39" s="187"/>
    </row>
    <row r="40" spans="1:31" s="21" customFormat="1" ht="15" customHeight="1">
      <c r="A40" s="187"/>
      <c r="B40" s="188">
        <v>3</v>
      </c>
      <c r="C40" s="189">
        <v>301</v>
      </c>
      <c r="D40" s="187" t="s">
        <v>198</v>
      </c>
      <c r="E40" s="187" t="s">
        <v>122</v>
      </c>
      <c r="F40" s="187"/>
      <c r="G40" s="190">
        <v>23300</v>
      </c>
      <c r="H40" s="190">
        <v>733</v>
      </c>
      <c r="I40" s="190">
        <v>51</v>
      </c>
      <c r="J40" s="190">
        <v>0</v>
      </c>
      <c r="K40" s="191">
        <v>2</v>
      </c>
      <c r="L40" s="192" t="s">
        <v>199</v>
      </c>
      <c r="M40" s="193" t="s">
        <v>132</v>
      </c>
      <c r="N40" s="191">
        <v>4</v>
      </c>
      <c r="O40" s="187" t="s">
        <v>281</v>
      </c>
      <c r="P40" s="193" t="s">
        <v>124</v>
      </c>
      <c r="Q40" s="129"/>
      <c r="R40" s="130">
        <v>60</v>
      </c>
      <c r="S40" s="130">
        <v>60</v>
      </c>
      <c r="U40" s="131"/>
      <c r="V40" s="130"/>
      <c r="X40" s="130"/>
      <c r="Y40" s="130"/>
      <c r="AA40" s="130"/>
      <c r="AB40" s="130"/>
      <c r="AD40" s="187"/>
      <c r="AE40" s="187"/>
    </row>
    <row r="41" spans="1:31" s="21" customFormat="1" ht="15" customHeight="1">
      <c r="A41" s="187"/>
      <c r="B41" s="188">
        <v>3</v>
      </c>
      <c r="C41" s="189">
        <v>302</v>
      </c>
      <c r="D41" s="187" t="s">
        <v>200</v>
      </c>
      <c r="E41" s="187" t="s">
        <v>201</v>
      </c>
      <c r="F41" s="187"/>
      <c r="G41" s="190">
        <v>9205</v>
      </c>
      <c r="H41" s="190">
        <v>270</v>
      </c>
      <c r="I41" s="190">
        <v>51</v>
      </c>
      <c r="J41" s="190">
        <v>41</v>
      </c>
      <c r="K41" s="191">
        <v>2</v>
      </c>
      <c r="L41" s="192" t="s">
        <v>202</v>
      </c>
      <c r="M41" s="193" t="s">
        <v>132</v>
      </c>
      <c r="N41" s="191">
        <v>1</v>
      </c>
      <c r="O41" s="187" t="s">
        <v>281</v>
      </c>
      <c r="P41" s="193" t="s">
        <v>122</v>
      </c>
      <c r="Q41" s="129"/>
      <c r="R41" s="130">
        <v>60</v>
      </c>
      <c r="S41" s="130">
        <v>60</v>
      </c>
      <c r="U41" s="131"/>
      <c r="V41" s="130"/>
      <c r="X41" s="130"/>
      <c r="Y41" s="130"/>
      <c r="AA41" s="130"/>
      <c r="AB41" s="130"/>
      <c r="AD41" s="187"/>
      <c r="AE41" s="187"/>
    </row>
    <row r="42" spans="1:31" s="21" customFormat="1" ht="15" customHeight="1">
      <c r="A42" s="187"/>
      <c r="B42" s="188">
        <v>3</v>
      </c>
      <c r="C42" s="189">
        <v>303</v>
      </c>
      <c r="D42" s="187" t="s">
        <v>203</v>
      </c>
      <c r="E42" s="187" t="s">
        <v>204</v>
      </c>
      <c r="F42" s="187"/>
      <c r="G42" s="190">
        <v>8520</v>
      </c>
      <c r="H42" s="190">
        <v>310</v>
      </c>
      <c r="I42" s="190">
        <v>51</v>
      </c>
      <c r="J42" s="190">
        <v>0</v>
      </c>
      <c r="K42" s="191">
        <v>2</v>
      </c>
      <c r="L42" s="192" t="s">
        <v>205</v>
      </c>
      <c r="M42" s="193" t="s">
        <v>132</v>
      </c>
      <c r="N42" s="191">
        <v>1</v>
      </c>
      <c r="O42" s="187" t="s">
        <v>281</v>
      </c>
      <c r="P42" s="193" t="s">
        <v>125</v>
      </c>
      <c r="Q42" s="129"/>
      <c r="R42" s="130">
        <v>60</v>
      </c>
      <c r="S42" s="130">
        <v>60</v>
      </c>
      <c r="U42" s="131"/>
      <c r="V42" s="130"/>
      <c r="X42" s="130"/>
      <c r="Y42" s="130"/>
      <c r="AA42" s="130"/>
      <c r="AB42" s="130"/>
      <c r="AD42" s="187"/>
      <c r="AE42" s="187"/>
    </row>
    <row r="43" spans="1:31" s="21" customFormat="1" ht="15" customHeight="1">
      <c r="A43" s="187"/>
      <c r="B43" s="188">
        <v>3</v>
      </c>
      <c r="C43" s="189">
        <v>304</v>
      </c>
      <c r="D43" s="187" t="s">
        <v>206</v>
      </c>
      <c r="E43" s="187" t="s">
        <v>122</v>
      </c>
      <c r="F43" s="187"/>
      <c r="G43" s="190">
        <v>1</v>
      </c>
      <c r="H43" s="190">
        <v>298</v>
      </c>
      <c r="I43" s="190">
        <v>51</v>
      </c>
      <c r="J43" s="190">
        <v>435</v>
      </c>
      <c r="K43" s="191">
        <v>2</v>
      </c>
      <c r="L43" s="192" t="s">
        <v>207</v>
      </c>
      <c r="M43" s="193" t="s">
        <v>132</v>
      </c>
      <c r="N43" s="191">
        <v>2</v>
      </c>
      <c r="O43" s="187" t="s">
        <v>281</v>
      </c>
      <c r="P43" s="193" t="s">
        <v>122</v>
      </c>
      <c r="Q43" s="129"/>
      <c r="R43" s="130">
        <v>60</v>
      </c>
      <c r="S43" s="130">
        <v>60</v>
      </c>
      <c r="U43" s="131"/>
      <c r="V43" s="130"/>
      <c r="X43" s="130"/>
      <c r="Y43" s="130"/>
      <c r="AA43" s="130"/>
      <c r="AB43" s="130"/>
      <c r="AD43" s="187"/>
      <c r="AE43" s="187"/>
    </row>
    <row r="44" spans="1:31" s="21" customFormat="1" ht="15" customHeight="1">
      <c r="A44" s="187"/>
      <c r="B44" s="188">
        <v>3</v>
      </c>
      <c r="C44" s="189">
        <v>305</v>
      </c>
      <c r="D44" s="187" t="s">
        <v>208</v>
      </c>
      <c r="E44" s="187" t="s">
        <v>209</v>
      </c>
      <c r="F44" s="187"/>
      <c r="G44" s="190">
        <v>20580</v>
      </c>
      <c r="H44" s="190">
        <v>688</v>
      </c>
      <c r="I44" s="190">
        <v>51</v>
      </c>
      <c r="J44" s="190">
        <v>0</v>
      </c>
      <c r="K44" s="191">
        <v>2</v>
      </c>
      <c r="L44" s="192" t="s">
        <v>210</v>
      </c>
      <c r="M44" s="193" t="s">
        <v>132</v>
      </c>
      <c r="N44" s="191">
        <v>1</v>
      </c>
      <c r="O44" s="187" t="s">
        <v>281</v>
      </c>
      <c r="P44" s="193" t="s">
        <v>124</v>
      </c>
      <c r="Q44" s="129"/>
      <c r="R44" s="130">
        <v>60</v>
      </c>
      <c r="S44" s="130">
        <v>60</v>
      </c>
      <c r="U44" s="131"/>
      <c r="V44" s="130"/>
      <c r="X44" s="130"/>
      <c r="Y44" s="130"/>
      <c r="AA44" s="130"/>
      <c r="AB44" s="130"/>
      <c r="AD44" s="187"/>
      <c r="AE44" s="187"/>
    </row>
    <row r="45" spans="1:31" s="21" customFormat="1" ht="15" customHeight="1">
      <c r="A45" s="187"/>
      <c r="B45" s="188">
        <v>3</v>
      </c>
      <c r="C45" s="189">
        <v>306</v>
      </c>
      <c r="D45" s="187" t="s">
        <v>211</v>
      </c>
      <c r="E45" s="187" t="s">
        <v>122</v>
      </c>
      <c r="F45" s="187"/>
      <c r="G45" s="190">
        <v>9816</v>
      </c>
      <c r="H45" s="190">
        <v>324</v>
      </c>
      <c r="I45" s="190">
        <v>51</v>
      </c>
      <c r="J45" s="190">
        <v>0</v>
      </c>
      <c r="K45" s="191">
        <v>2</v>
      </c>
      <c r="L45" s="192" t="s">
        <v>212</v>
      </c>
      <c r="M45" s="193" t="s">
        <v>123</v>
      </c>
      <c r="N45" s="191">
        <v>1</v>
      </c>
      <c r="O45" s="187" t="s">
        <v>282</v>
      </c>
      <c r="P45" s="193" t="s">
        <v>124</v>
      </c>
      <c r="Q45" s="129"/>
      <c r="R45" s="130">
        <v>30</v>
      </c>
      <c r="S45" s="130">
        <v>30</v>
      </c>
      <c r="U45" s="131"/>
      <c r="V45" s="130"/>
      <c r="X45" s="130"/>
      <c r="Y45" s="130"/>
      <c r="AA45" s="130"/>
      <c r="AB45" s="130"/>
      <c r="AD45" s="187"/>
      <c r="AE45" s="187"/>
    </row>
    <row r="46" spans="1:31" s="21" customFormat="1" ht="15" customHeight="1">
      <c r="A46" s="187"/>
      <c r="B46" s="188">
        <v>3</v>
      </c>
      <c r="C46" s="189">
        <v>307</v>
      </c>
      <c r="D46" s="187" t="s">
        <v>213</v>
      </c>
      <c r="E46" s="187" t="s">
        <v>214</v>
      </c>
      <c r="F46" s="187"/>
      <c r="G46" s="190">
        <v>25570</v>
      </c>
      <c r="H46" s="190">
        <v>705</v>
      </c>
      <c r="I46" s="190">
        <v>51</v>
      </c>
      <c r="J46" s="190">
        <v>0</v>
      </c>
      <c r="K46" s="191">
        <v>2</v>
      </c>
      <c r="L46" s="192" t="s">
        <v>215</v>
      </c>
      <c r="M46" s="193" t="s">
        <v>132</v>
      </c>
      <c r="N46" s="191">
        <v>2</v>
      </c>
      <c r="O46" s="187" t="s">
        <v>281</v>
      </c>
      <c r="P46" s="193" t="s">
        <v>122</v>
      </c>
      <c r="Q46" s="129"/>
      <c r="R46" s="130">
        <v>60</v>
      </c>
      <c r="S46" s="130">
        <v>60</v>
      </c>
      <c r="U46" s="131"/>
      <c r="V46" s="130"/>
      <c r="X46" s="130"/>
      <c r="Y46" s="130"/>
      <c r="AA46" s="130"/>
      <c r="AB46" s="130"/>
      <c r="AD46" s="187"/>
      <c r="AE46" s="187"/>
    </row>
    <row r="47" spans="1:31" s="21" customFormat="1" ht="15" customHeight="1">
      <c r="A47" s="187"/>
      <c r="B47" s="188">
        <v>3</v>
      </c>
      <c r="C47" s="189">
        <v>308</v>
      </c>
      <c r="D47" s="187" t="s">
        <v>216</v>
      </c>
      <c r="E47" s="187" t="s">
        <v>122</v>
      </c>
      <c r="F47" s="187"/>
      <c r="G47" s="190">
        <v>14300</v>
      </c>
      <c r="H47" s="190">
        <v>318</v>
      </c>
      <c r="I47" s="190">
        <v>51</v>
      </c>
      <c r="J47" s="190">
        <v>0</v>
      </c>
      <c r="K47" s="191">
        <v>2</v>
      </c>
      <c r="L47" s="192" t="s">
        <v>217</v>
      </c>
      <c r="M47" s="193" t="s">
        <v>132</v>
      </c>
      <c r="N47" s="191">
        <v>3</v>
      </c>
      <c r="O47" s="187" t="s">
        <v>282</v>
      </c>
      <c r="P47" s="193" t="s">
        <v>124</v>
      </c>
      <c r="Q47" s="129"/>
      <c r="R47" s="130">
        <v>30</v>
      </c>
      <c r="S47" s="130">
        <v>30</v>
      </c>
      <c r="U47" s="131"/>
      <c r="V47" s="130"/>
      <c r="X47" s="130"/>
      <c r="Y47" s="130"/>
      <c r="AA47" s="130"/>
      <c r="AB47" s="130"/>
      <c r="AD47" s="187"/>
      <c r="AE47" s="187"/>
    </row>
    <row r="48" spans="1:31" s="21" customFormat="1" ht="15" customHeight="1">
      <c r="A48" s="187"/>
      <c r="B48" s="188">
        <v>3</v>
      </c>
      <c r="C48" s="189">
        <v>309</v>
      </c>
      <c r="D48" s="187" t="s">
        <v>218</v>
      </c>
      <c r="E48" s="187" t="s">
        <v>219</v>
      </c>
      <c r="F48" s="187"/>
      <c r="G48" s="190">
        <v>18000</v>
      </c>
      <c r="H48" s="190">
        <v>705</v>
      </c>
      <c r="I48" s="190">
        <v>51</v>
      </c>
      <c r="J48" s="190">
        <v>0</v>
      </c>
      <c r="K48" s="191">
        <v>2</v>
      </c>
      <c r="L48" s="192" t="s">
        <v>220</v>
      </c>
      <c r="M48" s="193" t="s">
        <v>123</v>
      </c>
      <c r="N48" s="191">
        <v>1</v>
      </c>
      <c r="O48" s="187" t="s">
        <v>281</v>
      </c>
      <c r="P48" s="193" t="s">
        <v>125</v>
      </c>
      <c r="Q48" s="129"/>
      <c r="R48" s="130">
        <v>60</v>
      </c>
      <c r="S48" s="130">
        <v>60</v>
      </c>
      <c r="U48" s="131"/>
      <c r="V48" s="130"/>
      <c r="X48" s="130"/>
      <c r="Y48" s="130"/>
      <c r="AA48" s="130"/>
      <c r="AB48" s="130"/>
      <c r="AD48" s="187"/>
      <c r="AE48" s="187"/>
    </row>
    <row r="49" spans="1:31" s="21" customFormat="1" ht="15" customHeight="1">
      <c r="A49" s="187"/>
      <c r="B49" s="188">
        <v>3</v>
      </c>
      <c r="C49" s="189">
        <v>310</v>
      </c>
      <c r="D49" s="187" t="s">
        <v>221</v>
      </c>
      <c r="E49" s="187" t="s">
        <v>122</v>
      </c>
      <c r="F49" s="187"/>
      <c r="G49" s="190">
        <v>21000</v>
      </c>
      <c r="H49" s="190">
        <v>633</v>
      </c>
      <c r="I49" s="190">
        <v>51</v>
      </c>
      <c r="J49" s="190">
        <v>0</v>
      </c>
      <c r="K49" s="191">
        <v>2</v>
      </c>
      <c r="L49" s="192" t="s">
        <v>222</v>
      </c>
      <c r="M49" s="193" t="s">
        <v>123</v>
      </c>
      <c r="N49" s="191">
        <v>2</v>
      </c>
      <c r="O49" s="187" t="s">
        <v>281</v>
      </c>
      <c r="P49" s="193" t="s">
        <v>124</v>
      </c>
      <c r="Q49" s="129"/>
      <c r="R49" s="130">
        <v>60</v>
      </c>
      <c r="S49" s="130">
        <v>60</v>
      </c>
      <c r="U49" s="131"/>
      <c r="V49" s="130"/>
      <c r="X49" s="130"/>
      <c r="Y49" s="130"/>
      <c r="AA49" s="130"/>
      <c r="AB49" s="130"/>
      <c r="AD49" s="187"/>
      <c r="AE49" s="187"/>
    </row>
    <row r="50" spans="1:31" s="21" customFormat="1" ht="15" customHeight="1">
      <c r="A50" s="187"/>
      <c r="B50" s="188">
        <v>3</v>
      </c>
      <c r="C50" s="189">
        <v>311</v>
      </c>
      <c r="D50" s="187" t="s">
        <v>223</v>
      </c>
      <c r="E50" s="187" t="s">
        <v>122</v>
      </c>
      <c r="F50" s="187"/>
      <c r="G50" s="190">
        <v>12040</v>
      </c>
      <c r="H50" s="190">
        <v>310</v>
      </c>
      <c r="I50" s="190">
        <v>51</v>
      </c>
      <c r="J50" s="190">
        <v>0</v>
      </c>
      <c r="K50" s="191">
        <v>2</v>
      </c>
      <c r="L50" s="192" t="s">
        <v>224</v>
      </c>
      <c r="M50" s="193" t="s">
        <v>132</v>
      </c>
      <c r="N50" s="191">
        <v>3</v>
      </c>
      <c r="O50" s="187" t="s">
        <v>282</v>
      </c>
      <c r="P50" s="193" t="s">
        <v>124</v>
      </c>
      <c r="Q50" s="129"/>
      <c r="R50" s="130">
        <v>30</v>
      </c>
      <c r="S50" s="130">
        <v>30</v>
      </c>
      <c r="U50" s="131"/>
      <c r="V50" s="130"/>
      <c r="X50" s="130"/>
      <c r="Y50" s="130"/>
      <c r="AA50" s="130"/>
      <c r="AB50" s="130"/>
      <c r="AD50" s="187"/>
      <c r="AE50" s="187"/>
    </row>
    <row r="51" spans="1:31" s="21" customFormat="1" ht="15" customHeight="1">
      <c r="A51" s="187"/>
      <c r="B51" s="188">
        <v>3</v>
      </c>
      <c r="C51" s="189">
        <v>312</v>
      </c>
      <c r="D51" s="187" t="s">
        <v>225</v>
      </c>
      <c r="E51" s="187" t="s">
        <v>122</v>
      </c>
      <c r="F51" s="187"/>
      <c r="G51" s="190">
        <v>19797</v>
      </c>
      <c r="H51" s="190">
        <v>685</v>
      </c>
      <c r="I51" s="190">
        <v>51</v>
      </c>
      <c r="J51" s="190">
        <v>0</v>
      </c>
      <c r="K51" s="191">
        <v>2</v>
      </c>
      <c r="L51" s="192" t="s">
        <v>226</v>
      </c>
      <c r="M51" s="193" t="s">
        <v>132</v>
      </c>
      <c r="N51" s="191">
        <v>2</v>
      </c>
      <c r="O51" s="187" t="s">
        <v>281</v>
      </c>
      <c r="P51" s="193" t="s">
        <v>124</v>
      </c>
      <c r="Q51" s="129"/>
      <c r="R51" s="130">
        <v>60</v>
      </c>
      <c r="S51" s="130">
        <v>60</v>
      </c>
      <c r="U51" s="131"/>
      <c r="V51" s="130"/>
      <c r="X51" s="130"/>
      <c r="Y51" s="130"/>
      <c r="AA51" s="130"/>
      <c r="AB51" s="130"/>
      <c r="AD51" s="187"/>
      <c r="AE51" s="187"/>
    </row>
    <row r="52" spans="1:31" s="21" customFormat="1" ht="15" customHeight="1">
      <c r="A52" s="187"/>
      <c r="B52" s="188">
        <v>4</v>
      </c>
      <c r="C52" s="189">
        <v>401</v>
      </c>
      <c r="D52" s="187" t="s">
        <v>149</v>
      </c>
      <c r="E52" s="187" t="s">
        <v>122</v>
      </c>
      <c r="F52" s="187"/>
      <c r="G52" s="190">
        <v>1</v>
      </c>
      <c r="H52" s="190">
        <v>413</v>
      </c>
      <c r="I52" s="190">
        <v>51</v>
      </c>
      <c r="J52" s="190">
        <v>320</v>
      </c>
      <c r="K52" s="191">
        <v>2</v>
      </c>
      <c r="L52" s="192" t="s">
        <v>227</v>
      </c>
      <c r="M52" s="193" t="s">
        <v>132</v>
      </c>
      <c r="N52" s="191">
        <v>2</v>
      </c>
      <c r="O52" s="187" t="s">
        <v>281</v>
      </c>
      <c r="P52" s="193" t="s">
        <v>122</v>
      </c>
      <c r="Q52" s="129"/>
      <c r="R52" s="130">
        <v>60</v>
      </c>
      <c r="S52" s="130">
        <v>60</v>
      </c>
      <c r="U52" s="131"/>
      <c r="V52" s="130"/>
      <c r="X52" s="130"/>
      <c r="Y52" s="130"/>
      <c r="AA52" s="130"/>
      <c r="AB52" s="130"/>
      <c r="AD52" s="187"/>
      <c r="AE52" s="187"/>
    </row>
    <row r="53" spans="1:31" s="21" customFormat="1" ht="15" customHeight="1">
      <c r="A53" s="187"/>
      <c r="B53" s="188">
        <v>4</v>
      </c>
      <c r="C53" s="189">
        <v>402</v>
      </c>
      <c r="D53" s="187" t="s">
        <v>228</v>
      </c>
      <c r="E53" s="187" t="s">
        <v>229</v>
      </c>
      <c r="F53" s="187"/>
      <c r="G53" s="190">
        <v>21600</v>
      </c>
      <c r="H53" s="190">
        <v>688</v>
      </c>
      <c r="I53" s="190">
        <v>51</v>
      </c>
      <c r="J53" s="190">
        <v>0</v>
      </c>
      <c r="K53" s="191">
        <v>2</v>
      </c>
      <c r="L53" s="192" t="s">
        <v>230</v>
      </c>
      <c r="M53" s="193" t="s">
        <v>132</v>
      </c>
      <c r="N53" s="191">
        <v>2</v>
      </c>
      <c r="O53" s="187" t="s">
        <v>281</v>
      </c>
      <c r="P53" s="193" t="s">
        <v>122</v>
      </c>
      <c r="Q53" s="129"/>
      <c r="R53" s="130">
        <v>60</v>
      </c>
      <c r="S53" s="130">
        <v>60</v>
      </c>
      <c r="U53" s="131"/>
      <c r="V53" s="130"/>
      <c r="X53" s="130"/>
      <c r="Y53" s="130"/>
      <c r="AA53" s="130"/>
      <c r="AB53" s="130"/>
      <c r="AD53" s="187"/>
      <c r="AE53" s="187"/>
    </row>
    <row r="54" spans="1:31" s="21" customFormat="1" ht="15" customHeight="1">
      <c r="A54" s="187"/>
      <c r="B54" s="188">
        <v>4</v>
      </c>
      <c r="C54" s="189">
        <v>403</v>
      </c>
      <c r="D54" s="187" t="s">
        <v>231</v>
      </c>
      <c r="E54" s="187" t="s">
        <v>122</v>
      </c>
      <c r="F54" s="187"/>
      <c r="G54" s="190">
        <v>8484</v>
      </c>
      <c r="H54" s="190">
        <v>275</v>
      </c>
      <c r="I54" s="190">
        <v>45</v>
      </c>
      <c r="J54" s="190">
        <v>0</v>
      </c>
      <c r="K54" s="191">
        <v>1</v>
      </c>
      <c r="L54" s="192" t="s">
        <v>232</v>
      </c>
      <c r="M54" s="193" t="s">
        <v>123</v>
      </c>
      <c r="N54" s="191">
        <v>1</v>
      </c>
      <c r="O54" s="187" t="s">
        <v>282</v>
      </c>
      <c r="P54" s="193" t="s">
        <v>125</v>
      </c>
      <c r="Q54" s="129"/>
      <c r="R54" s="130">
        <v>30</v>
      </c>
      <c r="S54" s="130">
        <v>30</v>
      </c>
      <c r="U54" s="131"/>
      <c r="V54" s="130"/>
      <c r="X54" s="130"/>
      <c r="Y54" s="130"/>
      <c r="AA54" s="130"/>
      <c r="AB54" s="130"/>
      <c r="AD54" s="187"/>
      <c r="AE54" s="187"/>
    </row>
    <row r="55" spans="1:31" s="21" customFormat="1" ht="15" customHeight="1">
      <c r="A55" s="187"/>
      <c r="B55" s="188">
        <v>4</v>
      </c>
      <c r="C55" s="189">
        <v>404</v>
      </c>
      <c r="D55" s="187" t="s">
        <v>233</v>
      </c>
      <c r="E55" s="187" t="s">
        <v>122</v>
      </c>
      <c r="F55" s="187"/>
      <c r="G55" s="190">
        <v>9463</v>
      </c>
      <c r="H55" s="190">
        <v>305</v>
      </c>
      <c r="I55" s="190">
        <v>45</v>
      </c>
      <c r="J55" s="190">
        <v>0</v>
      </c>
      <c r="K55" s="191">
        <v>1</v>
      </c>
      <c r="L55" s="192" t="s">
        <v>234</v>
      </c>
      <c r="M55" s="193" t="s">
        <v>123</v>
      </c>
      <c r="N55" s="191">
        <v>1</v>
      </c>
      <c r="O55" s="187" t="s">
        <v>282</v>
      </c>
      <c r="P55" s="193" t="s">
        <v>125</v>
      </c>
      <c r="Q55" s="129"/>
      <c r="R55" s="130">
        <v>30</v>
      </c>
      <c r="S55" s="130">
        <v>30</v>
      </c>
      <c r="U55" s="131"/>
      <c r="V55" s="130"/>
      <c r="X55" s="130"/>
      <c r="Y55" s="130"/>
      <c r="AA55" s="130"/>
      <c r="AB55" s="130"/>
      <c r="AD55" s="187"/>
      <c r="AE55" s="187"/>
    </row>
    <row r="56" spans="1:31" s="21" customFormat="1" ht="15" customHeight="1">
      <c r="A56" s="187"/>
      <c r="B56" s="188">
        <v>4</v>
      </c>
      <c r="C56" s="189">
        <v>405</v>
      </c>
      <c r="D56" s="187" t="s">
        <v>235</v>
      </c>
      <c r="E56" s="187" t="s">
        <v>122</v>
      </c>
      <c r="F56" s="187"/>
      <c r="G56" s="190">
        <v>24097</v>
      </c>
      <c r="H56" s="190">
        <v>755</v>
      </c>
      <c r="I56" s="190">
        <v>51</v>
      </c>
      <c r="J56" s="190">
        <v>0</v>
      </c>
      <c r="K56" s="191">
        <v>2</v>
      </c>
      <c r="L56" s="192" t="s">
        <v>236</v>
      </c>
      <c r="M56" s="193" t="s">
        <v>132</v>
      </c>
      <c r="N56" s="191">
        <v>2</v>
      </c>
      <c r="O56" s="187" t="s">
        <v>281</v>
      </c>
      <c r="P56" s="193" t="s">
        <v>124</v>
      </c>
      <c r="Q56" s="129"/>
      <c r="R56" s="130">
        <v>60</v>
      </c>
      <c r="S56" s="130">
        <v>60</v>
      </c>
      <c r="U56" s="131"/>
      <c r="V56" s="130"/>
      <c r="X56" s="130"/>
      <c r="Y56" s="130"/>
      <c r="AA56" s="130"/>
      <c r="AB56" s="130"/>
      <c r="AD56" s="187"/>
      <c r="AE56" s="187"/>
    </row>
    <row r="57" spans="1:31" s="21" customFormat="1" ht="15" customHeight="1">
      <c r="A57" s="187"/>
      <c r="B57" s="188">
        <v>4</v>
      </c>
      <c r="C57" s="189">
        <v>406</v>
      </c>
      <c r="D57" s="187" t="s">
        <v>237</v>
      </c>
      <c r="E57" s="187" t="s">
        <v>122</v>
      </c>
      <c r="F57" s="187"/>
      <c r="G57" s="190">
        <v>10316.5</v>
      </c>
      <c r="H57" s="190">
        <v>324</v>
      </c>
      <c r="I57" s="190">
        <v>51</v>
      </c>
      <c r="J57" s="190">
        <v>0</v>
      </c>
      <c r="K57" s="191">
        <v>2</v>
      </c>
      <c r="L57" s="192" t="s">
        <v>238</v>
      </c>
      <c r="M57" s="193" t="s">
        <v>123</v>
      </c>
      <c r="N57" s="191">
        <v>1</v>
      </c>
      <c r="O57" s="187" t="s">
        <v>282</v>
      </c>
      <c r="P57" s="193" t="s">
        <v>124</v>
      </c>
      <c r="Q57" s="129"/>
      <c r="R57" s="130">
        <v>30</v>
      </c>
      <c r="S57" s="130">
        <v>30</v>
      </c>
      <c r="U57" s="131"/>
      <c r="V57" s="130"/>
      <c r="X57" s="130"/>
      <c r="Y57" s="130"/>
      <c r="AA57" s="130"/>
      <c r="AB57" s="130"/>
      <c r="AD57" s="187"/>
      <c r="AE57" s="187"/>
    </row>
    <row r="58" spans="1:31" s="21" customFormat="1" ht="15" customHeight="1">
      <c r="A58" s="187"/>
      <c r="B58" s="188">
        <v>4</v>
      </c>
      <c r="C58" s="189">
        <v>407</v>
      </c>
      <c r="D58" s="187" t="s">
        <v>239</v>
      </c>
      <c r="E58" s="187" t="s">
        <v>122</v>
      </c>
      <c r="F58" s="187"/>
      <c r="G58" s="190">
        <v>24462</v>
      </c>
      <c r="H58" s="190">
        <v>636</v>
      </c>
      <c r="I58" s="190">
        <v>45</v>
      </c>
      <c r="J58" s="190">
        <v>0</v>
      </c>
      <c r="K58" s="191">
        <v>1</v>
      </c>
      <c r="L58" s="192" t="s">
        <v>240</v>
      </c>
      <c r="M58" s="193" t="s">
        <v>132</v>
      </c>
      <c r="N58" s="191">
        <v>1</v>
      </c>
      <c r="O58" s="187" t="s">
        <v>281</v>
      </c>
      <c r="P58" s="193" t="s">
        <v>124</v>
      </c>
      <c r="Q58" s="129"/>
      <c r="R58" s="130">
        <v>60</v>
      </c>
      <c r="S58" s="130">
        <v>60</v>
      </c>
      <c r="U58" s="131"/>
      <c r="V58" s="130"/>
      <c r="X58" s="130"/>
      <c r="Y58" s="130"/>
      <c r="AA58" s="130"/>
      <c r="AB58" s="130"/>
      <c r="AD58" s="187"/>
      <c r="AE58" s="187"/>
    </row>
    <row r="59" spans="1:31" s="21" customFormat="1" ht="15" customHeight="1">
      <c r="A59" s="187"/>
      <c r="B59" s="188">
        <v>4</v>
      </c>
      <c r="C59" s="189">
        <v>408</v>
      </c>
      <c r="D59" s="187" t="s">
        <v>190</v>
      </c>
      <c r="E59" s="187" t="s">
        <v>122</v>
      </c>
      <c r="F59" s="187"/>
      <c r="G59" s="190">
        <v>18720</v>
      </c>
      <c r="H59" s="190">
        <v>655</v>
      </c>
      <c r="I59" s="190">
        <v>45</v>
      </c>
      <c r="J59" s="190">
        <v>0</v>
      </c>
      <c r="K59" s="191">
        <v>1</v>
      </c>
      <c r="L59" s="192" t="s">
        <v>191</v>
      </c>
      <c r="M59" s="193" t="s">
        <v>123</v>
      </c>
      <c r="N59" s="191">
        <v>2</v>
      </c>
      <c r="O59" s="187" t="s">
        <v>281</v>
      </c>
      <c r="P59" s="193" t="s">
        <v>122</v>
      </c>
      <c r="Q59" s="129"/>
      <c r="R59" s="130">
        <v>60</v>
      </c>
      <c r="S59" s="130">
        <v>60</v>
      </c>
      <c r="U59" s="131"/>
      <c r="V59" s="130"/>
      <c r="X59" s="130"/>
      <c r="Y59" s="130"/>
      <c r="AA59" s="130"/>
      <c r="AB59" s="130"/>
      <c r="AD59" s="187"/>
      <c r="AE59" s="187"/>
    </row>
    <row r="60" spans="1:31" s="21" customFormat="1" ht="15" customHeight="1">
      <c r="A60" s="187"/>
      <c r="B60" s="188">
        <v>4</v>
      </c>
      <c r="C60" s="189">
        <v>409</v>
      </c>
      <c r="D60" s="187" t="s">
        <v>241</v>
      </c>
      <c r="E60" s="187" t="s">
        <v>122</v>
      </c>
      <c r="F60" s="187"/>
      <c r="G60" s="190">
        <v>13118</v>
      </c>
      <c r="H60" s="190">
        <v>360</v>
      </c>
      <c r="I60" s="190">
        <v>57</v>
      </c>
      <c r="J60" s="190">
        <v>0</v>
      </c>
      <c r="K60" s="191">
        <v>3</v>
      </c>
      <c r="L60" s="192" t="s">
        <v>242</v>
      </c>
      <c r="M60" s="193" t="s">
        <v>132</v>
      </c>
      <c r="N60" s="191">
        <v>2</v>
      </c>
      <c r="O60" s="187" t="s">
        <v>282</v>
      </c>
      <c r="P60" s="193" t="s">
        <v>122</v>
      </c>
      <c r="Q60" s="129"/>
      <c r="R60" s="130">
        <v>30</v>
      </c>
      <c r="S60" s="130">
        <v>30</v>
      </c>
      <c r="U60" s="131"/>
      <c r="V60" s="130"/>
      <c r="X60" s="130"/>
      <c r="Y60" s="130"/>
      <c r="AA60" s="130"/>
      <c r="AB60" s="130"/>
      <c r="AD60" s="187"/>
      <c r="AE60" s="187"/>
    </row>
    <row r="61" spans="1:31" s="21" customFormat="1" ht="15" customHeight="1">
      <c r="A61" s="187"/>
      <c r="B61" s="188">
        <v>4</v>
      </c>
      <c r="C61" s="189">
        <v>410</v>
      </c>
      <c r="D61" s="187" t="s">
        <v>243</v>
      </c>
      <c r="E61" s="187" t="s">
        <v>177</v>
      </c>
      <c r="F61" s="187"/>
      <c r="G61" s="190">
        <v>32006</v>
      </c>
      <c r="H61" s="190">
        <v>789</v>
      </c>
      <c r="I61" s="190">
        <v>57</v>
      </c>
      <c r="J61" s="190">
        <v>0</v>
      </c>
      <c r="K61" s="191">
        <v>3</v>
      </c>
      <c r="L61" s="192" t="s">
        <v>244</v>
      </c>
      <c r="M61" s="193" t="s">
        <v>132</v>
      </c>
      <c r="N61" s="191">
        <v>4</v>
      </c>
      <c r="O61" s="187" t="s">
        <v>281</v>
      </c>
      <c r="P61" s="193" t="s">
        <v>122</v>
      </c>
      <c r="Q61" s="129"/>
      <c r="R61" s="130">
        <v>60</v>
      </c>
      <c r="S61" s="130">
        <v>60</v>
      </c>
      <c r="U61" s="131"/>
      <c r="V61" s="130"/>
      <c r="X61" s="130"/>
      <c r="Y61" s="130"/>
      <c r="AA61" s="130"/>
      <c r="AB61" s="130"/>
      <c r="AD61" s="187"/>
      <c r="AE61" s="187"/>
    </row>
    <row r="62" spans="1:31" s="21" customFormat="1" ht="15" customHeight="1">
      <c r="A62" s="187"/>
      <c r="B62" s="188">
        <v>4</v>
      </c>
      <c r="C62" s="189">
        <v>411</v>
      </c>
      <c r="D62" s="187" t="s">
        <v>245</v>
      </c>
      <c r="E62" s="187" t="s">
        <v>122</v>
      </c>
      <c r="F62" s="187"/>
      <c r="G62" s="190">
        <v>21911</v>
      </c>
      <c r="H62" s="190">
        <v>705</v>
      </c>
      <c r="I62" s="190">
        <v>51</v>
      </c>
      <c r="J62" s="190">
        <v>0</v>
      </c>
      <c r="K62" s="191">
        <v>2</v>
      </c>
      <c r="L62" s="192" t="s">
        <v>246</v>
      </c>
      <c r="M62" s="193" t="s">
        <v>132</v>
      </c>
      <c r="N62" s="191">
        <v>2</v>
      </c>
      <c r="O62" s="187" t="s">
        <v>281</v>
      </c>
      <c r="P62" s="193" t="s">
        <v>122</v>
      </c>
      <c r="Q62" s="129"/>
      <c r="R62" s="130">
        <v>60</v>
      </c>
      <c r="S62" s="130">
        <v>60</v>
      </c>
      <c r="U62" s="131"/>
      <c r="V62" s="130"/>
      <c r="X62" s="130"/>
      <c r="Y62" s="130"/>
      <c r="AA62" s="130"/>
      <c r="AB62" s="130"/>
      <c r="AD62" s="187"/>
      <c r="AE62" s="187"/>
    </row>
    <row r="63" spans="1:31" s="21" customFormat="1" ht="15" customHeight="1">
      <c r="A63" s="187"/>
      <c r="B63" s="188">
        <v>4</v>
      </c>
      <c r="C63" s="189">
        <v>412</v>
      </c>
      <c r="D63" s="187" t="s">
        <v>143</v>
      </c>
      <c r="E63" s="187" t="s">
        <v>122</v>
      </c>
      <c r="F63" s="187"/>
      <c r="G63" s="190">
        <v>30456</v>
      </c>
      <c r="H63" s="190">
        <v>733</v>
      </c>
      <c r="I63" s="190">
        <v>51</v>
      </c>
      <c r="J63" s="190">
        <v>0</v>
      </c>
      <c r="K63" s="191">
        <v>2</v>
      </c>
      <c r="L63" s="192" t="s">
        <v>144</v>
      </c>
      <c r="M63" s="193" t="s">
        <v>123</v>
      </c>
      <c r="N63" s="191">
        <v>2</v>
      </c>
      <c r="O63" s="187" t="s">
        <v>281</v>
      </c>
      <c r="P63" s="193" t="s">
        <v>122</v>
      </c>
      <c r="Q63" s="129"/>
      <c r="R63" s="130">
        <v>60</v>
      </c>
      <c r="S63" s="130">
        <v>60</v>
      </c>
      <c r="U63" s="131"/>
      <c r="V63" s="130"/>
      <c r="X63" s="130"/>
      <c r="Y63" s="130"/>
      <c r="AA63" s="130"/>
      <c r="AB63" s="130"/>
      <c r="AD63" s="187"/>
      <c r="AE63" s="187"/>
    </row>
    <row r="64" spans="1:31" s="21" customFormat="1" ht="15" customHeight="1">
      <c r="A64" s="187"/>
      <c r="B64" s="188">
        <v>4</v>
      </c>
      <c r="C64" s="189">
        <v>413</v>
      </c>
      <c r="D64" s="187" t="s">
        <v>247</v>
      </c>
      <c r="E64" s="187" t="s">
        <v>248</v>
      </c>
      <c r="F64" s="187"/>
      <c r="G64" s="190">
        <v>30977</v>
      </c>
      <c r="H64" s="190">
        <v>808</v>
      </c>
      <c r="I64" s="190">
        <v>57</v>
      </c>
      <c r="J64" s="190">
        <v>0</v>
      </c>
      <c r="K64" s="191">
        <v>3</v>
      </c>
      <c r="L64" s="192" t="s">
        <v>249</v>
      </c>
      <c r="M64" s="193" t="s">
        <v>123</v>
      </c>
      <c r="N64" s="191">
        <v>4</v>
      </c>
      <c r="O64" s="187" t="s">
        <v>281</v>
      </c>
      <c r="P64" s="193" t="s">
        <v>124</v>
      </c>
      <c r="Q64" s="129"/>
      <c r="R64" s="130">
        <v>60</v>
      </c>
      <c r="S64" s="130">
        <v>60</v>
      </c>
      <c r="U64" s="131"/>
      <c r="V64" s="130"/>
      <c r="X64" s="130"/>
      <c r="Y64" s="130"/>
      <c r="AA64" s="130"/>
      <c r="AB64" s="130"/>
      <c r="AD64" s="187"/>
      <c r="AE64" s="187"/>
    </row>
    <row r="65" spans="1:31" s="21" customFormat="1" ht="15" customHeight="1">
      <c r="A65" s="187"/>
      <c r="B65" s="188">
        <v>4</v>
      </c>
      <c r="C65" s="189">
        <v>414</v>
      </c>
      <c r="D65" s="187" t="s">
        <v>250</v>
      </c>
      <c r="E65" s="187" t="s">
        <v>122</v>
      </c>
      <c r="F65" s="187"/>
      <c r="G65" s="190">
        <v>20792</v>
      </c>
      <c r="H65" s="190">
        <v>858</v>
      </c>
      <c r="I65" s="190">
        <v>57</v>
      </c>
      <c r="J65" s="190">
        <v>0</v>
      </c>
      <c r="K65" s="191">
        <v>3</v>
      </c>
      <c r="L65" s="192" t="s">
        <v>251</v>
      </c>
      <c r="M65" s="193" t="s">
        <v>132</v>
      </c>
      <c r="N65" s="191">
        <v>5</v>
      </c>
      <c r="O65" s="187" t="s">
        <v>281</v>
      </c>
      <c r="P65" s="193" t="s">
        <v>122</v>
      </c>
      <c r="Q65" s="129"/>
      <c r="R65" s="130">
        <v>60</v>
      </c>
      <c r="S65" s="130">
        <v>60</v>
      </c>
      <c r="U65" s="131"/>
      <c r="V65" s="130"/>
      <c r="X65" s="130"/>
      <c r="Y65" s="130"/>
      <c r="AA65" s="130"/>
      <c r="AB65" s="130"/>
      <c r="AD65" s="187"/>
      <c r="AE65" s="187"/>
    </row>
    <row r="66" spans="1:31" s="21" customFormat="1" ht="15" customHeight="1">
      <c r="A66" s="187"/>
      <c r="B66" s="188">
        <v>4</v>
      </c>
      <c r="C66" s="189">
        <v>415</v>
      </c>
      <c r="D66" s="187" t="s">
        <v>128</v>
      </c>
      <c r="E66" s="187" t="s">
        <v>122</v>
      </c>
      <c r="F66" s="187"/>
      <c r="G66" s="190">
        <v>33853</v>
      </c>
      <c r="H66" s="190">
        <v>765</v>
      </c>
      <c r="I66" s="190">
        <v>51</v>
      </c>
      <c r="J66" s="190">
        <v>0</v>
      </c>
      <c r="K66" s="191">
        <v>2</v>
      </c>
      <c r="L66" s="192" t="s">
        <v>129</v>
      </c>
      <c r="M66" s="193" t="s">
        <v>123</v>
      </c>
      <c r="N66" s="191">
        <v>3</v>
      </c>
      <c r="O66" s="187" t="s">
        <v>281</v>
      </c>
      <c r="P66" s="193" t="s">
        <v>122</v>
      </c>
      <c r="Q66" s="129"/>
      <c r="R66" s="130">
        <v>60</v>
      </c>
      <c r="S66" s="130">
        <v>60</v>
      </c>
      <c r="U66" s="131"/>
      <c r="V66" s="130"/>
      <c r="X66" s="130"/>
      <c r="Y66" s="130"/>
      <c r="AA66" s="130"/>
      <c r="AB66" s="130"/>
      <c r="AD66" s="187"/>
      <c r="AE66" s="187"/>
    </row>
    <row r="67" spans="1:31" s="21" customFormat="1" ht="15" customHeight="1">
      <c r="A67" s="187"/>
      <c r="B67" s="188">
        <v>4</v>
      </c>
      <c r="C67" s="189">
        <v>416</v>
      </c>
      <c r="D67" s="187" t="s">
        <v>252</v>
      </c>
      <c r="E67" s="187" t="s">
        <v>214</v>
      </c>
      <c r="F67" s="187"/>
      <c r="G67" s="190">
        <v>24004</v>
      </c>
      <c r="H67" s="190">
        <v>705</v>
      </c>
      <c r="I67" s="190">
        <v>51</v>
      </c>
      <c r="J67" s="190">
        <v>0</v>
      </c>
      <c r="K67" s="191">
        <v>2</v>
      </c>
      <c r="L67" s="192" t="s">
        <v>253</v>
      </c>
      <c r="M67" s="193" t="s">
        <v>123</v>
      </c>
      <c r="N67" s="191">
        <v>3</v>
      </c>
      <c r="O67" s="187" t="s">
        <v>281</v>
      </c>
      <c r="P67" s="193" t="s">
        <v>124</v>
      </c>
      <c r="Q67" s="129"/>
      <c r="R67" s="130">
        <v>60</v>
      </c>
      <c r="S67" s="130">
        <v>60</v>
      </c>
      <c r="U67" s="131"/>
      <c r="V67" s="130"/>
      <c r="X67" s="130"/>
      <c r="Y67" s="130"/>
      <c r="AA67" s="130"/>
      <c r="AB67" s="130"/>
      <c r="AD67" s="187"/>
      <c r="AE67" s="187"/>
    </row>
    <row r="68" spans="1:31" s="21" customFormat="1" ht="15" customHeight="1">
      <c r="A68" s="187"/>
      <c r="B68" s="188">
        <v>5</v>
      </c>
      <c r="C68" s="189">
        <v>501</v>
      </c>
      <c r="D68" s="187" t="s">
        <v>254</v>
      </c>
      <c r="E68" s="187" t="s">
        <v>122</v>
      </c>
      <c r="F68" s="187"/>
      <c r="G68" s="190">
        <v>23692</v>
      </c>
      <c r="H68" s="190">
        <v>733</v>
      </c>
      <c r="I68" s="190">
        <v>51</v>
      </c>
      <c r="J68" s="190">
        <v>0</v>
      </c>
      <c r="K68" s="191">
        <v>2</v>
      </c>
      <c r="L68" s="192" t="s">
        <v>255</v>
      </c>
      <c r="M68" s="193" t="s">
        <v>132</v>
      </c>
      <c r="N68" s="191">
        <v>1</v>
      </c>
      <c r="O68" s="187" t="s">
        <v>281</v>
      </c>
      <c r="P68" s="193" t="s">
        <v>122</v>
      </c>
      <c r="Q68" s="129"/>
      <c r="R68" s="130">
        <v>60</v>
      </c>
      <c r="S68" s="130">
        <v>60</v>
      </c>
      <c r="U68" s="131"/>
      <c r="V68" s="130"/>
      <c r="X68" s="130"/>
      <c r="Y68" s="130"/>
      <c r="AA68" s="130"/>
      <c r="AB68" s="130"/>
      <c r="AD68" s="187"/>
      <c r="AE68" s="187"/>
    </row>
    <row r="69" spans="1:31" s="21" customFormat="1" ht="15" customHeight="1">
      <c r="A69" s="187"/>
      <c r="B69" s="188">
        <v>5</v>
      </c>
      <c r="C69" s="189">
        <v>502</v>
      </c>
      <c r="D69" s="187" t="s">
        <v>256</v>
      </c>
      <c r="E69" s="187" t="s">
        <v>257</v>
      </c>
      <c r="F69" s="187"/>
      <c r="G69" s="190">
        <v>18950</v>
      </c>
      <c r="H69" s="190">
        <v>705</v>
      </c>
      <c r="I69" s="190">
        <v>51</v>
      </c>
      <c r="J69" s="190">
        <v>0</v>
      </c>
      <c r="K69" s="191">
        <v>2</v>
      </c>
      <c r="L69" s="192" t="s">
        <v>258</v>
      </c>
      <c r="M69" s="193" t="s">
        <v>132</v>
      </c>
      <c r="N69" s="191">
        <v>3</v>
      </c>
      <c r="O69" s="187" t="s">
        <v>281</v>
      </c>
      <c r="P69" s="193" t="s">
        <v>122</v>
      </c>
      <c r="Q69" s="129"/>
      <c r="R69" s="130">
        <v>60</v>
      </c>
      <c r="S69" s="130">
        <v>60</v>
      </c>
      <c r="U69" s="131"/>
      <c r="V69" s="130"/>
      <c r="X69" s="130"/>
      <c r="Y69" s="130"/>
      <c r="AA69" s="130"/>
      <c r="AB69" s="130"/>
      <c r="AD69" s="187"/>
      <c r="AE69" s="187"/>
    </row>
    <row r="70" spans="1:31" s="21" customFormat="1" ht="15" customHeight="1">
      <c r="A70" s="187"/>
      <c r="B70" s="188">
        <v>5</v>
      </c>
      <c r="C70" s="189">
        <v>503</v>
      </c>
      <c r="D70" s="187" t="s">
        <v>259</v>
      </c>
      <c r="E70" s="187" t="s">
        <v>260</v>
      </c>
      <c r="F70" s="187"/>
      <c r="G70" s="190">
        <v>0.1</v>
      </c>
      <c r="H70" s="190">
        <v>180</v>
      </c>
      <c r="I70" s="190">
        <v>57</v>
      </c>
      <c r="J70" s="190">
        <v>628</v>
      </c>
      <c r="K70" s="191">
        <v>3</v>
      </c>
      <c r="L70" s="192" t="s">
        <v>261</v>
      </c>
      <c r="M70" s="193" t="s">
        <v>132</v>
      </c>
      <c r="N70" s="191">
        <v>3</v>
      </c>
      <c r="O70" s="187" t="s">
        <v>281</v>
      </c>
      <c r="P70" s="193" t="s">
        <v>122</v>
      </c>
      <c r="Q70" s="129"/>
      <c r="R70" s="130">
        <v>60</v>
      </c>
      <c r="S70" s="130">
        <v>60</v>
      </c>
      <c r="U70" s="131"/>
      <c r="V70" s="130"/>
      <c r="X70" s="130"/>
      <c r="Y70" s="130"/>
      <c r="AA70" s="130"/>
      <c r="AB70" s="130"/>
      <c r="AD70" s="187"/>
      <c r="AE70" s="187"/>
    </row>
    <row r="71" spans="1:31" s="21" customFormat="1" ht="15" customHeight="1">
      <c r="A71" s="187"/>
      <c r="B71" s="188">
        <v>5</v>
      </c>
      <c r="C71" s="189">
        <v>504</v>
      </c>
      <c r="D71" s="187" t="s">
        <v>262</v>
      </c>
      <c r="E71" s="187" t="s">
        <v>122</v>
      </c>
      <c r="F71" s="187"/>
      <c r="G71" s="190">
        <v>12891</v>
      </c>
      <c r="H71" s="190">
        <v>402</v>
      </c>
      <c r="I71" s="190">
        <v>57</v>
      </c>
      <c r="J71" s="190">
        <v>0</v>
      </c>
      <c r="K71" s="191">
        <v>3</v>
      </c>
      <c r="L71" s="192" t="s">
        <v>148</v>
      </c>
      <c r="M71" s="193" t="s">
        <v>132</v>
      </c>
      <c r="N71" s="191">
        <v>5</v>
      </c>
      <c r="O71" s="187" t="s">
        <v>282</v>
      </c>
      <c r="P71" s="193" t="s">
        <v>124</v>
      </c>
      <c r="Q71" s="129"/>
      <c r="R71" s="130">
        <v>30</v>
      </c>
      <c r="S71" s="130">
        <v>30</v>
      </c>
      <c r="U71" s="131"/>
      <c r="V71" s="130"/>
      <c r="X71" s="130"/>
      <c r="Y71" s="130"/>
      <c r="AA71" s="130"/>
      <c r="AB71" s="130"/>
      <c r="AD71" s="187"/>
      <c r="AE71" s="187"/>
    </row>
    <row r="72" spans="1:31" s="21" customFormat="1" ht="15" customHeight="1">
      <c r="A72" s="187"/>
      <c r="B72" s="188">
        <v>5</v>
      </c>
      <c r="C72" s="189">
        <v>505</v>
      </c>
      <c r="D72" s="187" t="s">
        <v>233</v>
      </c>
      <c r="E72" s="187" t="s">
        <v>122</v>
      </c>
      <c r="F72" s="187"/>
      <c r="G72" s="190">
        <v>38080</v>
      </c>
      <c r="H72" s="190">
        <v>930</v>
      </c>
      <c r="I72" s="190">
        <v>51</v>
      </c>
      <c r="J72" s="190">
        <v>0</v>
      </c>
      <c r="K72" s="191">
        <v>2</v>
      </c>
      <c r="L72" s="192" t="s">
        <v>234</v>
      </c>
      <c r="M72" s="193" t="s">
        <v>123</v>
      </c>
      <c r="N72" s="191">
        <v>2</v>
      </c>
      <c r="O72" s="187" t="s">
        <v>284</v>
      </c>
      <c r="P72" s="193" t="s">
        <v>124</v>
      </c>
      <c r="Q72" s="129"/>
      <c r="R72" s="130">
        <v>80</v>
      </c>
      <c r="S72" s="130">
        <v>80</v>
      </c>
      <c r="U72" s="131"/>
      <c r="V72" s="130"/>
      <c r="X72" s="130"/>
      <c r="Y72" s="130"/>
      <c r="AA72" s="130"/>
      <c r="AB72" s="130"/>
      <c r="AD72" s="187"/>
      <c r="AE72" s="187"/>
    </row>
    <row r="73" spans="1:31" s="21" customFormat="1" ht="15" customHeight="1">
      <c r="A73" s="187"/>
      <c r="B73" s="188">
        <v>5</v>
      </c>
      <c r="C73" s="189">
        <v>506</v>
      </c>
      <c r="D73" s="187" t="s">
        <v>263</v>
      </c>
      <c r="E73" s="187" t="s">
        <v>122</v>
      </c>
      <c r="F73" s="187"/>
      <c r="G73" s="190">
        <v>28080</v>
      </c>
      <c r="H73" s="190">
        <v>765</v>
      </c>
      <c r="I73" s="190">
        <v>51</v>
      </c>
      <c r="J73" s="190">
        <v>0</v>
      </c>
      <c r="K73" s="191">
        <v>2</v>
      </c>
      <c r="L73" s="192" t="s">
        <v>264</v>
      </c>
      <c r="M73" s="193" t="s">
        <v>123</v>
      </c>
      <c r="N73" s="191">
        <v>1</v>
      </c>
      <c r="O73" s="187" t="s">
        <v>281</v>
      </c>
      <c r="P73" s="193" t="s">
        <v>122</v>
      </c>
      <c r="Q73" s="129"/>
      <c r="R73" s="130">
        <v>60</v>
      </c>
      <c r="S73" s="130">
        <v>60</v>
      </c>
      <c r="U73" s="131"/>
      <c r="V73" s="130"/>
      <c r="X73" s="130"/>
      <c r="Y73" s="130"/>
      <c r="AA73" s="130"/>
      <c r="AB73" s="130"/>
      <c r="AD73" s="187"/>
      <c r="AE73" s="187"/>
    </row>
    <row r="74" spans="1:31" s="21" customFormat="1" ht="15" customHeight="1">
      <c r="A74" s="187"/>
      <c r="B74" s="188">
        <v>5</v>
      </c>
      <c r="C74" s="189">
        <v>507</v>
      </c>
      <c r="D74" s="187" t="s">
        <v>265</v>
      </c>
      <c r="E74" s="187" t="s">
        <v>122</v>
      </c>
      <c r="F74" s="187"/>
      <c r="G74" s="190">
        <v>1</v>
      </c>
      <c r="H74" s="190">
        <v>815</v>
      </c>
      <c r="I74" s="190">
        <v>57</v>
      </c>
      <c r="J74" s="190">
        <v>0</v>
      </c>
      <c r="K74" s="191">
        <v>3</v>
      </c>
      <c r="L74" s="192" t="s">
        <v>266</v>
      </c>
      <c r="M74" s="193" t="s">
        <v>132</v>
      </c>
      <c r="N74" s="191">
        <v>3</v>
      </c>
      <c r="O74" s="187" t="s">
        <v>281</v>
      </c>
      <c r="P74" s="193" t="s">
        <v>122</v>
      </c>
      <c r="Q74" s="129"/>
      <c r="R74" s="130">
        <v>60</v>
      </c>
      <c r="S74" s="130">
        <v>60</v>
      </c>
      <c r="U74" s="131"/>
      <c r="V74" s="130"/>
      <c r="X74" s="130"/>
      <c r="Y74" s="130"/>
      <c r="AA74" s="130"/>
      <c r="AB74" s="130"/>
      <c r="AD74" s="187"/>
      <c r="AE74" s="187"/>
    </row>
    <row r="75" spans="1:31" s="21" customFormat="1" ht="15" customHeight="1">
      <c r="A75" s="187"/>
      <c r="B75" s="188">
        <v>5</v>
      </c>
      <c r="C75" s="189">
        <v>508</v>
      </c>
      <c r="D75" s="187" t="s">
        <v>259</v>
      </c>
      <c r="E75" s="187" t="s">
        <v>122</v>
      </c>
      <c r="F75" s="187"/>
      <c r="G75" s="190">
        <v>1</v>
      </c>
      <c r="H75" s="190">
        <v>372</v>
      </c>
      <c r="I75" s="190">
        <v>57</v>
      </c>
      <c r="J75" s="190">
        <v>443</v>
      </c>
      <c r="K75" s="191">
        <v>3</v>
      </c>
      <c r="L75" s="192" t="s">
        <v>261</v>
      </c>
      <c r="M75" s="193" t="s">
        <v>132</v>
      </c>
      <c r="N75" s="191">
        <v>3</v>
      </c>
      <c r="O75" s="187" t="s">
        <v>281</v>
      </c>
      <c r="P75" s="193" t="s">
        <v>122</v>
      </c>
      <c r="Q75" s="129"/>
      <c r="R75" s="130">
        <v>60</v>
      </c>
      <c r="S75" s="130">
        <v>60</v>
      </c>
      <c r="U75" s="131"/>
      <c r="V75" s="130"/>
      <c r="X75" s="130"/>
      <c r="Y75" s="130"/>
      <c r="AA75" s="130"/>
      <c r="AB75" s="130"/>
      <c r="AD75" s="187"/>
      <c r="AE75" s="187"/>
    </row>
    <row r="76" spans="1:31" s="21" customFormat="1" ht="15" customHeight="1">
      <c r="A76" s="187"/>
      <c r="B76" s="188">
        <v>5</v>
      </c>
      <c r="C76" s="189">
        <v>509</v>
      </c>
      <c r="D76" s="187" t="s">
        <v>267</v>
      </c>
      <c r="E76" s="187" t="s">
        <v>122</v>
      </c>
      <c r="F76" s="187"/>
      <c r="G76" s="190">
        <v>10400</v>
      </c>
      <c r="H76" s="190">
        <v>295</v>
      </c>
      <c r="I76" s="190">
        <v>45</v>
      </c>
      <c r="J76" s="190">
        <v>0</v>
      </c>
      <c r="K76" s="191">
        <v>1</v>
      </c>
      <c r="L76" s="192" t="s">
        <v>268</v>
      </c>
      <c r="M76" s="193" t="s">
        <v>132</v>
      </c>
      <c r="N76" s="191">
        <v>1</v>
      </c>
      <c r="O76" s="187" t="s">
        <v>282</v>
      </c>
      <c r="P76" s="193" t="s">
        <v>122</v>
      </c>
      <c r="Q76" s="129"/>
      <c r="R76" s="130">
        <v>30</v>
      </c>
      <c r="S76" s="130">
        <v>30</v>
      </c>
      <c r="U76" s="131"/>
      <c r="V76" s="130"/>
      <c r="X76" s="130"/>
      <c r="Y76" s="130"/>
      <c r="AA76" s="130"/>
      <c r="AB76" s="130"/>
      <c r="AD76" s="187"/>
      <c r="AE76" s="187"/>
    </row>
    <row r="77" spans="1:31" s="21" customFormat="1" ht="15" customHeight="1">
      <c r="A77" s="187"/>
      <c r="B77" s="188">
        <v>5</v>
      </c>
      <c r="C77" s="189">
        <v>510</v>
      </c>
      <c r="D77" s="187" t="s">
        <v>269</v>
      </c>
      <c r="E77" s="187" t="s">
        <v>122</v>
      </c>
      <c r="F77" s="187"/>
      <c r="G77" s="190">
        <v>23313</v>
      </c>
      <c r="H77" s="190">
        <v>616</v>
      </c>
      <c r="I77" s="190">
        <v>45</v>
      </c>
      <c r="J77" s="190">
        <v>0</v>
      </c>
      <c r="K77" s="191">
        <v>1</v>
      </c>
      <c r="L77" s="192" t="s">
        <v>176</v>
      </c>
      <c r="M77" s="193" t="s">
        <v>132</v>
      </c>
      <c r="N77" s="191">
        <v>1</v>
      </c>
      <c r="O77" s="187" t="s">
        <v>281</v>
      </c>
      <c r="P77" s="193" t="s">
        <v>122</v>
      </c>
      <c r="Q77" s="129"/>
      <c r="R77" s="130">
        <v>60</v>
      </c>
      <c r="S77" s="130">
        <v>60</v>
      </c>
      <c r="U77" s="131"/>
      <c r="V77" s="130"/>
      <c r="X77" s="130"/>
      <c r="Y77" s="130"/>
      <c r="AA77" s="130"/>
      <c r="AB77" s="130"/>
      <c r="AD77" s="187"/>
      <c r="AE77" s="187"/>
    </row>
    <row r="78" spans="1:31" s="21" customFormat="1" ht="15" customHeight="1">
      <c r="A78" s="187"/>
      <c r="B78" s="188">
        <v>5</v>
      </c>
      <c r="C78" s="189">
        <v>511</v>
      </c>
      <c r="D78" s="187" t="s">
        <v>270</v>
      </c>
      <c r="E78" s="187" t="s">
        <v>122</v>
      </c>
      <c r="F78" s="187"/>
      <c r="G78" s="190">
        <v>30850</v>
      </c>
      <c r="H78" s="190">
        <v>633</v>
      </c>
      <c r="I78" s="190">
        <v>51</v>
      </c>
      <c r="J78" s="190">
        <v>0</v>
      </c>
      <c r="K78" s="191">
        <v>2</v>
      </c>
      <c r="L78" s="192" t="s">
        <v>271</v>
      </c>
      <c r="M78" s="193" t="s">
        <v>123</v>
      </c>
      <c r="N78" s="191">
        <v>2</v>
      </c>
      <c r="O78" s="187" t="s">
        <v>281</v>
      </c>
      <c r="P78" s="193" t="s">
        <v>125</v>
      </c>
      <c r="Q78" s="129"/>
      <c r="R78" s="130">
        <v>60</v>
      </c>
      <c r="S78" s="130">
        <v>60</v>
      </c>
      <c r="U78" s="131"/>
      <c r="V78" s="130"/>
      <c r="X78" s="130"/>
      <c r="Y78" s="130"/>
      <c r="AA78" s="130"/>
      <c r="AB78" s="130"/>
      <c r="AD78" s="187"/>
      <c r="AE78" s="187"/>
    </row>
    <row r="79" spans="1:31" s="21" customFormat="1" ht="15" customHeight="1">
      <c r="A79" s="187"/>
      <c r="B79" s="188">
        <v>5</v>
      </c>
      <c r="C79" s="189">
        <v>512</v>
      </c>
      <c r="D79" s="187" t="s">
        <v>272</v>
      </c>
      <c r="E79" s="187" t="s">
        <v>122</v>
      </c>
      <c r="F79" s="187"/>
      <c r="G79" s="190">
        <v>18720</v>
      </c>
      <c r="H79" s="190">
        <v>733</v>
      </c>
      <c r="I79" s="190">
        <v>51</v>
      </c>
      <c r="J79" s="190">
        <v>0</v>
      </c>
      <c r="K79" s="191">
        <v>2</v>
      </c>
      <c r="L79" s="192" t="s">
        <v>273</v>
      </c>
      <c r="M79" s="193" t="s">
        <v>123</v>
      </c>
      <c r="N79" s="191">
        <v>4</v>
      </c>
      <c r="O79" s="187" t="s">
        <v>281</v>
      </c>
      <c r="P79" s="193" t="s">
        <v>122</v>
      </c>
      <c r="Q79" s="129"/>
      <c r="R79" s="130">
        <v>60</v>
      </c>
      <c r="S79" s="130">
        <v>60</v>
      </c>
      <c r="U79" s="131"/>
      <c r="V79" s="130"/>
      <c r="X79" s="130"/>
      <c r="Y79" s="130"/>
      <c r="AA79" s="130"/>
      <c r="AB79" s="130"/>
      <c r="AD79" s="187"/>
      <c r="AE79" s="187"/>
    </row>
    <row r="80" spans="1:31" s="21" customFormat="1" ht="15" customHeight="1">
      <c r="A80" s="187"/>
      <c r="B80" s="188">
        <v>5</v>
      </c>
      <c r="C80" s="189">
        <v>513</v>
      </c>
      <c r="D80" s="187" t="s">
        <v>274</v>
      </c>
      <c r="E80" s="187" t="s">
        <v>122</v>
      </c>
      <c r="F80" s="187"/>
      <c r="G80" s="190">
        <v>1</v>
      </c>
      <c r="H80" s="190">
        <v>167</v>
      </c>
      <c r="I80" s="190">
        <v>45</v>
      </c>
      <c r="J80" s="190">
        <v>403</v>
      </c>
      <c r="K80" s="191">
        <v>1</v>
      </c>
      <c r="L80" s="192" t="s">
        <v>275</v>
      </c>
      <c r="M80" s="193" t="s">
        <v>132</v>
      </c>
      <c r="N80" s="191">
        <v>1</v>
      </c>
      <c r="O80" s="187" t="s">
        <v>281</v>
      </c>
      <c r="P80" s="193" t="s">
        <v>125</v>
      </c>
      <c r="Q80" s="129"/>
      <c r="R80" s="130">
        <v>60</v>
      </c>
      <c r="S80" s="130">
        <v>60</v>
      </c>
      <c r="U80" s="131"/>
      <c r="V80" s="130"/>
      <c r="X80" s="130"/>
      <c r="Y80" s="130"/>
      <c r="AA80" s="130"/>
      <c r="AB80" s="130"/>
      <c r="AD80" s="187"/>
      <c r="AE80" s="187"/>
    </row>
    <row r="81" spans="1:31" s="21" customFormat="1" ht="15" customHeight="1">
      <c r="A81" s="187"/>
      <c r="B81" s="188">
        <v>5</v>
      </c>
      <c r="C81" s="189">
        <v>514</v>
      </c>
      <c r="D81" s="187" t="s">
        <v>158</v>
      </c>
      <c r="E81" s="187" t="s">
        <v>122</v>
      </c>
      <c r="F81" s="187"/>
      <c r="G81" s="190">
        <v>19975</v>
      </c>
      <c r="H81" s="190">
        <v>655</v>
      </c>
      <c r="I81" s="190">
        <v>45</v>
      </c>
      <c r="J81" s="190">
        <v>0</v>
      </c>
      <c r="K81" s="191">
        <v>1</v>
      </c>
      <c r="L81" s="192" t="s">
        <v>159</v>
      </c>
      <c r="M81" s="193" t="s">
        <v>123</v>
      </c>
      <c r="N81" s="191">
        <v>2</v>
      </c>
      <c r="O81" s="187" t="s">
        <v>281</v>
      </c>
      <c r="P81" s="193" t="s">
        <v>124</v>
      </c>
      <c r="Q81" s="129"/>
      <c r="R81" s="130">
        <v>60</v>
      </c>
      <c r="S81" s="130">
        <v>60</v>
      </c>
      <c r="U81" s="131"/>
      <c r="V81" s="130"/>
      <c r="X81" s="130"/>
      <c r="Y81" s="130"/>
      <c r="AA81" s="130"/>
      <c r="AB81" s="130"/>
      <c r="AD81" s="187"/>
      <c r="AE81" s="187"/>
    </row>
    <row r="82" spans="1:31" s="21" customFormat="1" ht="15" customHeight="1">
      <c r="A82" s="187"/>
      <c r="B82" s="188">
        <v>5</v>
      </c>
      <c r="C82" s="189">
        <v>515</v>
      </c>
      <c r="D82" s="187" t="s">
        <v>276</v>
      </c>
      <c r="E82" s="187" t="s">
        <v>122</v>
      </c>
      <c r="F82" s="187"/>
      <c r="G82" s="190">
        <v>39411.24</v>
      </c>
      <c r="H82" s="190">
        <v>930</v>
      </c>
      <c r="I82" s="190">
        <v>51</v>
      </c>
      <c r="J82" s="190">
        <v>0</v>
      </c>
      <c r="K82" s="191">
        <v>2</v>
      </c>
      <c r="L82" s="192" t="s">
        <v>277</v>
      </c>
      <c r="M82" s="193" t="s">
        <v>123</v>
      </c>
      <c r="N82" s="191">
        <v>3</v>
      </c>
      <c r="O82" s="187" t="s">
        <v>284</v>
      </c>
      <c r="P82" s="193" t="s">
        <v>122</v>
      </c>
      <c r="Q82" s="129"/>
      <c r="R82" s="130">
        <v>80</v>
      </c>
      <c r="S82" s="130">
        <v>80</v>
      </c>
      <c r="U82" s="131"/>
      <c r="V82" s="130"/>
      <c r="X82" s="130"/>
      <c r="Y82" s="130"/>
      <c r="AA82" s="130"/>
      <c r="AB82" s="130"/>
      <c r="AD82" s="187"/>
      <c r="AE82" s="187"/>
    </row>
    <row r="83" spans="1:31" s="21" customFormat="1" ht="15" customHeight="1">
      <c r="A83" s="187"/>
      <c r="B83" s="188">
        <v>5</v>
      </c>
      <c r="C83" s="189">
        <v>516</v>
      </c>
      <c r="D83" s="187" t="s">
        <v>278</v>
      </c>
      <c r="E83" s="187" t="s">
        <v>122</v>
      </c>
      <c r="F83" s="187"/>
      <c r="G83" s="190">
        <v>9464</v>
      </c>
      <c r="H83" s="190">
        <v>324</v>
      </c>
      <c r="I83" s="190">
        <v>51</v>
      </c>
      <c r="J83" s="190">
        <v>0</v>
      </c>
      <c r="K83" s="191">
        <v>2</v>
      </c>
      <c r="L83" s="192" t="s">
        <v>279</v>
      </c>
      <c r="M83" s="193" t="s">
        <v>132</v>
      </c>
      <c r="N83" s="191">
        <v>1</v>
      </c>
      <c r="O83" s="187" t="s">
        <v>282</v>
      </c>
      <c r="P83" s="193" t="s">
        <v>125</v>
      </c>
      <c r="Q83" s="129"/>
      <c r="R83" s="130">
        <v>30</v>
      </c>
      <c r="S83" s="130">
        <v>30</v>
      </c>
      <c r="U83" s="131"/>
      <c r="V83" s="130"/>
      <c r="X83" s="130"/>
      <c r="Y83" s="130"/>
      <c r="AA83" s="130"/>
      <c r="AB83" s="130"/>
      <c r="AD83" s="187"/>
      <c r="AE83" s="187"/>
    </row>
    <row r="84" spans="1:31" s="21" customForma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AD84" s="187"/>
      <c r="AE84" s="187"/>
    </row>
    <row r="85" spans="1:31" s="21" customForma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AD85" s="187"/>
      <c r="AE85" s="187"/>
    </row>
    <row r="86" spans="1:31" s="21" customForma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AD86" s="187"/>
      <c r="AE86" s="187"/>
    </row>
    <row r="87" spans="1:31" s="21" customForma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AD87" s="187"/>
      <c r="AE87" s="187"/>
    </row>
    <row r="88" spans="1:31" s="21" customForma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AE88" s="187"/>
    </row>
    <row r="89" spans="1:31" s="21" customForma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AE89" s="187"/>
    </row>
    <row r="90" spans="1:31" s="21" customForma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AE90" s="187"/>
    </row>
    <row r="91" spans="1:31" s="21" customForma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31" s="21" customFormat="1"/>
    <row r="93" spans="1:31" s="21" customFormat="1"/>
    <row r="94" spans="1:31" s="21" customFormat="1"/>
    <row r="95" spans="1:31" s="21" customFormat="1"/>
    <row r="96" spans="1:31" s="21" customFormat="1"/>
    <row r="97" s="21" customFormat="1"/>
    <row r="98" s="21" customFormat="1"/>
    <row r="99" s="21" customFormat="1"/>
    <row r="100" s="21" customFormat="1"/>
    <row r="101" s="21" customFormat="1"/>
    <row r="102" s="21" customFormat="1"/>
  </sheetData>
  <mergeCells count="4">
    <mergeCell ref="AA6:AB6"/>
    <mergeCell ref="X6:Y6"/>
    <mergeCell ref="U6:V6"/>
    <mergeCell ref="R6:S6"/>
  </mergeCells>
  <pageMargins left="0.7" right="0.7" top="0.75" bottom="0.75" header="0.3" footer="0.3"/>
  <pageSetup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1"/>
  <sheetViews>
    <sheetView view="pageBreakPreview" zoomScale="110" zoomScaleNormal="100" zoomScaleSheetLayoutView="110" workbookViewId="0">
      <pane ySplit="2" topLeftCell="A3" activePane="bottomLeft" state="frozen"/>
      <selection pane="bottomLeft" activeCell="P30" sqref="P30"/>
    </sheetView>
  </sheetViews>
  <sheetFormatPr defaultRowHeight="15"/>
  <cols>
    <col min="1" max="1" width="10.28515625" style="2" bestFit="1" customWidth="1"/>
    <col min="2" max="2" width="4.28515625" customWidth="1"/>
    <col min="3" max="26" width="8.7109375" customWidth="1"/>
    <col min="27" max="27" width="8.7109375" style="2" customWidth="1"/>
    <col min="28" max="31" width="9.140625" style="2"/>
  </cols>
  <sheetData>
    <row r="1" spans="2:31" ht="15" customHeight="1" thickBot="1">
      <c r="B1" s="2"/>
      <c r="C1" s="2"/>
      <c r="D1" s="2"/>
      <c r="E1" s="2"/>
      <c r="F1" s="218"/>
      <c r="G1" s="219"/>
      <c r="H1" s="219"/>
      <c r="I1" s="219"/>
      <c r="J1" s="219"/>
      <c r="K1" s="219"/>
      <c r="L1" s="9"/>
      <c r="M1" s="226"/>
      <c r="N1" s="226"/>
      <c r="O1" s="226"/>
      <c r="P1" s="226"/>
      <c r="Q1" s="226"/>
      <c r="R1" s="226"/>
      <c r="S1" s="227"/>
      <c r="T1" s="42"/>
      <c r="U1" s="223" t="s">
        <v>59</v>
      </c>
      <c r="V1" s="223"/>
      <c r="W1" s="223"/>
      <c r="X1" s="223"/>
      <c r="Y1" s="223"/>
      <c r="Z1" s="223"/>
      <c r="AA1" s="3"/>
    </row>
    <row r="2" spans="2:31" ht="15" customHeight="1">
      <c r="B2" s="2"/>
      <c r="C2" s="2"/>
      <c r="D2" s="2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23"/>
      <c r="V2" s="223"/>
      <c r="W2" s="223"/>
      <c r="X2" s="223"/>
      <c r="Y2" s="223"/>
      <c r="Z2" s="223"/>
      <c r="AA2" s="3"/>
    </row>
    <row r="3" spans="2:31" ht="15" customHeight="1">
      <c r="B3" s="2"/>
      <c r="C3" s="2"/>
      <c r="D3" s="2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9"/>
      <c r="V3" s="49"/>
      <c r="W3" s="49"/>
      <c r="X3" s="49"/>
      <c r="Y3" s="49"/>
      <c r="Z3" s="49"/>
      <c r="AA3" s="3"/>
    </row>
    <row r="4" spans="2:31" ht="15" customHeight="1">
      <c r="B4" s="215" t="s">
        <v>70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7"/>
    </row>
    <row r="5" spans="2:31" ht="15" customHeight="1">
      <c r="B5" s="2"/>
      <c r="C5" s="2"/>
      <c r="D5" s="2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9"/>
      <c r="V5" s="49"/>
      <c r="W5" s="49"/>
      <c r="X5" s="49"/>
      <c r="Y5" s="49"/>
      <c r="Z5" s="49"/>
      <c r="AA5" s="3"/>
    </row>
    <row r="6" spans="2:31" ht="15" customHeight="1">
      <c r="B6" s="2"/>
      <c r="C6" s="2"/>
      <c r="D6" s="228" t="s">
        <v>61</v>
      </c>
      <c r="E6" s="229"/>
      <c r="F6" s="229"/>
      <c r="G6" s="229"/>
      <c r="H6" s="229"/>
      <c r="I6" s="23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9"/>
      <c r="V6" s="49"/>
      <c r="W6" s="49"/>
      <c r="X6" s="49"/>
      <c r="Y6" s="49"/>
      <c r="Z6" s="49"/>
      <c r="AA6" s="3"/>
    </row>
    <row r="7" spans="2:31" ht="15" customHeight="1">
      <c r="B7" s="2"/>
      <c r="C7" s="2"/>
      <c r="D7" s="50">
        <v>0</v>
      </c>
      <c r="E7" s="50">
        <v>1</v>
      </c>
      <c r="F7" s="50">
        <v>2</v>
      </c>
      <c r="G7" s="50">
        <v>3</v>
      </c>
      <c r="H7" s="50">
        <v>4</v>
      </c>
      <c r="I7" s="50">
        <v>5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9"/>
      <c r="V7" s="49"/>
      <c r="W7" s="49"/>
      <c r="X7" s="49"/>
      <c r="Y7" s="49"/>
      <c r="Z7" s="49"/>
      <c r="AA7" s="3"/>
    </row>
    <row r="8" spans="2:31" ht="15" customHeight="1">
      <c r="B8" s="2"/>
      <c r="C8" s="2"/>
      <c r="D8" s="40">
        <v>0</v>
      </c>
      <c r="E8" s="41">
        <v>45</v>
      </c>
      <c r="F8" s="41">
        <v>51</v>
      </c>
      <c r="G8" s="41">
        <v>57</v>
      </c>
      <c r="H8" s="41">
        <v>0</v>
      </c>
      <c r="I8" s="51">
        <v>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9"/>
      <c r="V8" s="49"/>
      <c r="W8" s="49"/>
      <c r="X8" s="49"/>
      <c r="Y8" s="49"/>
      <c r="Z8" s="49"/>
      <c r="AA8" s="3"/>
    </row>
    <row r="9" spans="2:31">
      <c r="B9" s="2"/>
      <c r="C9" s="2"/>
      <c r="D9" s="2"/>
      <c r="E9" s="2"/>
      <c r="F9" s="27"/>
      <c r="G9" s="27"/>
      <c r="H9" s="27"/>
      <c r="I9" s="27"/>
      <c r="J9" s="27"/>
      <c r="K9" s="27"/>
      <c r="L9" s="2"/>
      <c r="M9" s="27"/>
      <c r="N9" s="2"/>
      <c r="O9" s="27"/>
      <c r="P9" s="2"/>
      <c r="Q9" s="27"/>
      <c r="R9" s="27"/>
      <c r="S9" s="27"/>
      <c r="T9" s="27"/>
      <c r="U9" s="2"/>
      <c r="V9" s="2"/>
      <c r="W9" s="2"/>
      <c r="X9" s="2"/>
      <c r="Y9" s="2"/>
      <c r="Z9" s="2"/>
    </row>
    <row r="10" spans="2:31" ht="15" customHeight="1">
      <c r="B10" s="215" t="s">
        <v>30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7"/>
    </row>
    <row r="11" spans="2:31" ht="15" customHeight="1">
      <c r="B11" s="2"/>
      <c r="C11" s="2"/>
      <c r="D11" s="2"/>
      <c r="E11" s="2"/>
      <c r="F11" s="2"/>
      <c r="G11" s="2"/>
      <c r="H11" s="8"/>
      <c r="I11" s="8"/>
      <c r="J11" s="33"/>
      <c r="K11" s="33"/>
      <c r="L11" s="8"/>
      <c r="M11" s="33"/>
      <c r="N11" s="8"/>
      <c r="O11" s="34"/>
      <c r="P11" s="8"/>
      <c r="Q11" s="8"/>
      <c r="R11" s="8"/>
      <c r="S11" s="8"/>
      <c r="T11" s="8"/>
      <c r="U11" s="27"/>
      <c r="V11" s="27"/>
      <c r="W11" s="27"/>
      <c r="X11" s="27"/>
      <c r="Y11" s="27"/>
      <c r="Z11" s="27"/>
    </row>
    <row r="12" spans="2:31">
      <c r="B12" s="2"/>
      <c r="C12" s="222" t="s">
        <v>67</v>
      </c>
      <c r="D12" s="222"/>
      <c r="E12" s="222"/>
      <c r="F12" s="222"/>
      <c r="G12" s="222"/>
      <c r="H12" s="222"/>
      <c r="I12" s="222"/>
      <c r="J12" s="33"/>
      <c r="K12" s="8"/>
      <c r="L12" s="225"/>
      <c r="M12" s="225"/>
      <c r="N12" s="224"/>
      <c r="O12" s="224"/>
      <c r="P12" s="224"/>
      <c r="Q12" s="224"/>
      <c r="R12" s="224"/>
      <c r="S12" s="224"/>
      <c r="T12" s="224"/>
      <c r="U12" s="2"/>
      <c r="V12" s="2"/>
      <c r="W12" s="2"/>
      <c r="X12" s="2"/>
      <c r="AA12"/>
      <c r="AB12"/>
      <c r="AC12"/>
      <c r="AD12"/>
      <c r="AE12"/>
    </row>
    <row r="13" spans="2:31">
      <c r="B13" s="35"/>
      <c r="C13" s="231" t="s">
        <v>60</v>
      </c>
      <c r="D13" s="228" t="s">
        <v>61</v>
      </c>
      <c r="E13" s="229"/>
      <c r="F13" s="229"/>
      <c r="G13" s="229"/>
      <c r="H13" s="229"/>
      <c r="I13" s="230"/>
      <c r="J13" s="33"/>
      <c r="K13" s="8"/>
      <c r="L13" s="220"/>
      <c r="M13" s="221"/>
      <c r="N13" s="221"/>
      <c r="O13" s="221"/>
      <c r="P13" s="221"/>
      <c r="Q13" s="221"/>
      <c r="R13" s="221"/>
      <c r="S13" s="221"/>
      <c r="T13" s="221"/>
      <c r="U13" s="2"/>
      <c r="V13" s="2"/>
      <c r="W13" s="2"/>
      <c r="X13" s="2"/>
      <c r="AA13"/>
      <c r="AB13"/>
      <c r="AC13"/>
      <c r="AD13"/>
      <c r="AE13"/>
    </row>
    <row r="14" spans="2:31">
      <c r="B14" s="36"/>
      <c r="C14" s="232"/>
      <c r="D14" s="37">
        <v>0</v>
      </c>
      <c r="E14" s="37">
        <v>1</v>
      </c>
      <c r="F14" s="37">
        <v>2</v>
      </c>
      <c r="G14" s="37">
        <v>3</v>
      </c>
      <c r="H14" s="37">
        <v>4</v>
      </c>
      <c r="I14" s="38">
        <v>5</v>
      </c>
      <c r="J14" s="33"/>
      <c r="K14" s="8"/>
      <c r="L14" s="221"/>
      <c r="M14" s="221"/>
      <c r="N14" s="221"/>
      <c r="O14" s="221"/>
      <c r="P14" s="221"/>
      <c r="Q14" s="221"/>
      <c r="R14" s="221"/>
      <c r="S14" s="221"/>
      <c r="T14" s="221"/>
      <c r="U14" s="2"/>
      <c r="V14" s="2"/>
      <c r="W14" s="2"/>
      <c r="X14" s="2"/>
      <c r="AA14"/>
      <c r="AB14"/>
      <c r="AC14"/>
      <c r="AD14"/>
      <c r="AE14"/>
    </row>
    <row r="15" spans="2:31">
      <c r="B15" s="36"/>
      <c r="C15" s="39">
        <v>20</v>
      </c>
      <c r="D15" s="168">
        <v>218</v>
      </c>
      <c r="E15" s="169">
        <v>233</v>
      </c>
      <c r="F15" s="169">
        <v>280</v>
      </c>
      <c r="G15" s="169">
        <v>324</v>
      </c>
      <c r="H15" s="169">
        <v>336</v>
      </c>
      <c r="I15" s="170">
        <v>398</v>
      </c>
      <c r="J15" s="33"/>
      <c r="K15" s="8"/>
      <c r="L15" s="221"/>
      <c r="M15" s="221"/>
      <c r="N15" s="221"/>
      <c r="O15" s="221"/>
      <c r="P15" s="221"/>
      <c r="Q15" s="221"/>
      <c r="R15" s="221"/>
      <c r="S15" s="221"/>
      <c r="T15" s="221"/>
      <c r="U15" s="2"/>
      <c r="V15" s="2"/>
      <c r="W15" s="2"/>
      <c r="X15" s="2"/>
      <c r="AA15"/>
      <c r="AB15"/>
      <c r="AC15"/>
      <c r="AD15"/>
      <c r="AE15"/>
    </row>
    <row r="16" spans="2:31">
      <c r="B16" s="36"/>
      <c r="C16" s="165">
        <v>30</v>
      </c>
      <c r="D16" s="171">
        <v>327</v>
      </c>
      <c r="E16" s="172">
        <v>350</v>
      </c>
      <c r="F16" s="172">
        <v>420</v>
      </c>
      <c r="G16" s="172">
        <v>486</v>
      </c>
      <c r="H16" s="172">
        <v>542</v>
      </c>
      <c r="I16" s="173">
        <v>598</v>
      </c>
      <c r="J16" s="33"/>
      <c r="K16" s="8"/>
      <c r="L16" s="221"/>
      <c r="M16" s="221"/>
      <c r="N16" s="221"/>
      <c r="O16" s="221"/>
      <c r="P16" s="221"/>
      <c r="Q16" s="221"/>
      <c r="R16" s="221"/>
      <c r="S16" s="221"/>
      <c r="T16" s="221"/>
      <c r="U16" s="2"/>
      <c r="V16" s="2"/>
      <c r="W16" s="2"/>
      <c r="X16" s="2"/>
      <c r="AA16"/>
      <c r="AB16"/>
      <c r="AC16"/>
      <c r="AD16"/>
      <c r="AE16"/>
    </row>
    <row r="17" spans="2:31">
      <c r="B17" s="36"/>
      <c r="C17" s="165">
        <v>40</v>
      </c>
      <c r="D17" s="171">
        <v>436</v>
      </c>
      <c r="E17" s="172">
        <v>467</v>
      </c>
      <c r="F17" s="172">
        <v>561</v>
      </c>
      <c r="G17" s="172">
        <v>648</v>
      </c>
      <c r="H17" s="172">
        <v>723</v>
      </c>
      <c r="I17" s="173">
        <v>797</v>
      </c>
      <c r="J17" s="33"/>
      <c r="K17" s="8"/>
      <c r="L17" s="221"/>
      <c r="M17" s="221"/>
      <c r="N17" s="221"/>
      <c r="O17" s="221"/>
      <c r="P17" s="221"/>
      <c r="Q17" s="221"/>
      <c r="R17" s="221"/>
      <c r="S17" s="221"/>
      <c r="T17" s="221"/>
      <c r="U17" s="2"/>
      <c r="V17" s="2"/>
      <c r="W17" s="2"/>
      <c r="X17" s="2"/>
      <c r="AA17"/>
      <c r="AB17"/>
      <c r="AC17"/>
      <c r="AD17"/>
      <c r="AE17"/>
    </row>
    <row r="18" spans="2:31">
      <c r="B18" s="36"/>
      <c r="C18" s="165">
        <v>50</v>
      </c>
      <c r="D18" s="171">
        <v>545</v>
      </c>
      <c r="E18" s="172">
        <v>583</v>
      </c>
      <c r="F18" s="172">
        <v>701</v>
      </c>
      <c r="G18" s="172">
        <v>810</v>
      </c>
      <c r="H18" s="172">
        <v>903</v>
      </c>
      <c r="I18" s="173">
        <v>996</v>
      </c>
      <c r="J18" s="33"/>
      <c r="K18" s="8"/>
      <c r="L18" s="221"/>
      <c r="M18" s="221"/>
      <c r="N18" s="221"/>
      <c r="O18" s="221"/>
      <c r="P18" s="221"/>
      <c r="Q18" s="221"/>
      <c r="R18" s="221"/>
      <c r="S18" s="221"/>
      <c r="T18" s="221"/>
      <c r="U18" s="2"/>
      <c r="V18" s="2"/>
      <c r="W18" s="2"/>
      <c r="X18" s="2"/>
      <c r="AA18"/>
      <c r="AB18"/>
      <c r="AC18"/>
      <c r="AD18"/>
      <c r="AE18"/>
    </row>
    <row r="19" spans="2:31">
      <c r="B19" s="36"/>
      <c r="C19" s="165">
        <v>60</v>
      </c>
      <c r="D19" s="171">
        <v>654</v>
      </c>
      <c r="E19" s="172">
        <v>700</v>
      </c>
      <c r="F19" s="172">
        <v>841</v>
      </c>
      <c r="G19" s="172">
        <v>972</v>
      </c>
      <c r="H19" s="172">
        <v>1084</v>
      </c>
      <c r="I19" s="173">
        <v>1196</v>
      </c>
      <c r="J19" s="33"/>
      <c r="K19" s="8"/>
      <c r="L19" s="221"/>
      <c r="M19" s="221"/>
      <c r="N19" s="221"/>
      <c r="O19" s="221"/>
      <c r="P19" s="221"/>
      <c r="Q19" s="221"/>
      <c r="R19" s="221"/>
      <c r="S19" s="221"/>
      <c r="T19" s="221"/>
      <c r="U19" s="2"/>
      <c r="V19" s="2"/>
      <c r="W19" s="2"/>
      <c r="X19" s="2"/>
      <c r="AA19"/>
      <c r="AB19"/>
      <c r="AC19"/>
      <c r="AD19"/>
      <c r="AE19"/>
    </row>
    <row r="20" spans="2:31">
      <c r="B20" s="36"/>
      <c r="C20" s="165">
        <v>65</v>
      </c>
      <c r="D20" s="174" t="s">
        <v>121</v>
      </c>
      <c r="E20" s="175" t="s">
        <v>121</v>
      </c>
      <c r="F20" s="175" t="s">
        <v>121</v>
      </c>
      <c r="G20" s="175" t="s">
        <v>121</v>
      </c>
      <c r="H20" s="175" t="s">
        <v>121</v>
      </c>
      <c r="I20" s="176" t="s">
        <v>121</v>
      </c>
      <c r="J20" s="33"/>
      <c r="K20" s="8"/>
      <c r="L20" s="221"/>
      <c r="M20" s="221"/>
      <c r="N20" s="221"/>
      <c r="O20" s="221"/>
      <c r="P20" s="221"/>
      <c r="Q20" s="221"/>
      <c r="R20" s="221"/>
      <c r="S20" s="221"/>
      <c r="T20" s="221"/>
      <c r="U20" s="2"/>
      <c r="V20" s="2"/>
      <c r="W20" s="2"/>
      <c r="X20" s="2"/>
      <c r="AA20"/>
      <c r="AB20"/>
      <c r="AC20"/>
      <c r="AD20"/>
      <c r="AE20"/>
    </row>
    <row r="21" spans="2:31">
      <c r="B21" s="36"/>
      <c r="C21" s="165">
        <v>70</v>
      </c>
      <c r="D21" s="171">
        <v>763</v>
      </c>
      <c r="E21" s="172">
        <v>817</v>
      </c>
      <c r="F21" s="172">
        <v>981</v>
      </c>
      <c r="G21" s="172">
        <v>1134</v>
      </c>
      <c r="H21" s="172">
        <v>1177</v>
      </c>
      <c r="I21" s="173">
        <v>1395</v>
      </c>
      <c r="J21" s="33"/>
      <c r="K21" s="8"/>
      <c r="L21" s="198"/>
      <c r="M21" s="198"/>
      <c r="N21" s="198"/>
      <c r="O21" s="198"/>
      <c r="P21" s="198"/>
      <c r="Q21" s="198"/>
      <c r="R21" s="198"/>
      <c r="S21" s="198"/>
      <c r="T21" s="198"/>
      <c r="U21" s="2"/>
      <c r="V21" s="2"/>
      <c r="W21" s="2"/>
      <c r="X21" s="2"/>
      <c r="AA21"/>
      <c r="AB21"/>
      <c r="AC21"/>
      <c r="AD21"/>
      <c r="AE21"/>
    </row>
    <row r="22" spans="2:31" ht="15" customHeight="1">
      <c r="B22" s="36"/>
      <c r="C22" s="166">
        <v>80</v>
      </c>
      <c r="D22" s="177">
        <v>872</v>
      </c>
      <c r="E22" s="178">
        <v>934</v>
      </c>
      <c r="F22" s="178">
        <v>1122</v>
      </c>
      <c r="G22" s="178">
        <v>1296</v>
      </c>
      <c r="H22" s="178">
        <v>1446</v>
      </c>
      <c r="I22" s="179">
        <v>1595</v>
      </c>
      <c r="J22" s="33"/>
      <c r="K22" s="8"/>
      <c r="L22" s="45"/>
      <c r="M22" s="46"/>
      <c r="N22" s="45"/>
      <c r="O22" s="46"/>
      <c r="P22" s="46"/>
      <c r="Q22" s="46"/>
      <c r="R22" s="46"/>
      <c r="S22" s="46"/>
      <c r="T22" s="46"/>
      <c r="U22" s="2"/>
      <c r="V22" s="2"/>
      <c r="W22" s="2"/>
      <c r="X22" s="2"/>
      <c r="AA22"/>
      <c r="AB22"/>
      <c r="AC22"/>
      <c r="AD22"/>
      <c r="AE22"/>
    </row>
    <row r="23" spans="2:31">
      <c r="B23" s="36"/>
      <c r="C23" s="36"/>
      <c r="D23" s="36"/>
      <c r="E23" s="36"/>
      <c r="F23" s="36"/>
      <c r="G23" s="36"/>
      <c r="H23" s="36"/>
      <c r="I23" s="36"/>
      <c r="J23" s="33"/>
      <c r="K23" s="33"/>
      <c r="L23" s="8"/>
      <c r="M23" s="33"/>
      <c r="N23" s="8"/>
      <c r="O23" s="34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31">
      <c r="B24" s="215" t="s">
        <v>31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7"/>
    </row>
    <row r="25" spans="2:31">
      <c r="B25" s="2"/>
      <c r="C25" s="2"/>
      <c r="D25" s="2"/>
      <c r="E25" s="2"/>
      <c r="F25" s="2"/>
      <c r="G25" s="2"/>
      <c r="H25" s="8"/>
      <c r="I25" s="8"/>
      <c r="J25" s="33"/>
      <c r="K25" s="33"/>
      <c r="L25" s="8"/>
      <c r="M25" s="33"/>
      <c r="N25" s="8"/>
      <c r="O25" s="34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31">
      <c r="B26" s="2"/>
      <c r="C26" s="235" t="s">
        <v>65</v>
      </c>
      <c r="D26" s="234"/>
      <c r="E26" s="234"/>
      <c r="F26" s="234"/>
      <c r="G26" s="234"/>
      <c r="H26" s="234"/>
      <c r="I26" s="234"/>
      <c r="J26" s="234"/>
      <c r="K26" s="234"/>
      <c r="AA26"/>
      <c r="AB26"/>
      <c r="AC26"/>
      <c r="AD26"/>
      <c r="AE26"/>
    </row>
    <row r="27" spans="2:31">
      <c r="B27" s="2"/>
      <c r="C27" s="233">
        <v>43191</v>
      </c>
      <c r="D27" s="234"/>
      <c r="E27" s="234"/>
      <c r="F27" s="234"/>
      <c r="G27" s="234"/>
      <c r="H27" s="234"/>
      <c r="I27" s="234"/>
      <c r="J27" s="234"/>
      <c r="K27" s="234"/>
      <c r="AA27"/>
      <c r="AB27"/>
      <c r="AC27"/>
      <c r="AD27"/>
      <c r="AE27"/>
    </row>
    <row r="28" spans="2:31">
      <c r="B28" s="2"/>
      <c r="C28" s="231" t="s">
        <v>60</v>
      </c>
      <c r="D28" s="229" t="s">
        <v>66</v>
      </c>
      <c r="E28" s="229"/>
      <c r="F28" s="229"/>
      <c r="G28" s="229"/>
      <c r="H28" s="229"/>
      <c r="I28" s="229"/>
      <c r="J28" s="229"/>
      <c r="K28" s="230"/>
      <c r="AA28"/>
      <c r="AB28"/>
      <c r="AC28"/>
      <c r="AD28"/>
      <c r="AE28"/>
    </row>
    <row r="29" spans="2:31">
      <c r="B29" s="2"/>
      <c r="C29" s="236"/>
      <c r="D29" s="37">
        <v>1</v>
      </c>
      <c r="E29" s="37">
        <v>2</v>
      </c>
      <c r="F29" s="37">
        <v>3</v>
      </c>
      <c r="G29" s="37">
        <v>4</v>
      </c>
      <c r="H29" s="37">
        <v>5</v>
      </c>
      <c r="I29" s="37">
        <v>6</v>
      </c>
      <c r="J29" s="37">
        <v>7</v>
      </c>
      <c r="K29" s="38">
        <v>8</v>
      </c>
      <c r="AA29"/>
      <c r="AB29"/>
      <c r="AC29"/>
      <c r="AD29"/>
      <c r="AE29"/>
    </row>
    <row r="30" spans="2:31">
      <c r="B30" s="2"/>
      <c r="C30" s="165">
        <v>20</v>
      </c>
      <c r="D30" s="180">
        <v>8720</v>
      </c>
      <c r="E30" s="180">
        <v>9960</v>
      </c>
      <c r="F30" s="180">
        <v>11220</v>
      </c>
      <c r="G30" s="180">
        <v>12460</v>
      </c>
      <c r="H30" s="180">
        <v>13460</v>
      </c>
      <c r="I30" s="180">
        <v>14460</v>
      </c>
      <c r="J30" s="180">
        <v>15460</v>
      </c>
      <c r="K30" s="181">
        <v>16440</v>
      </c>
      <c r="AA30"/>
      <c r="AB30"/>
      <c r="AC30"/>
      <c r="AD30"/>
      <c r="AE30"/>
    </row>
    <row r="31" spans="2:31">
      <c r="B31" s="2"/>
      <c r="C31" s="165">
        <v>30</v>
      </c>
      <c r="D31" s="180">
        <v>13080</v>
      </c>
      <c r="E31" s="180">
        <v>14940</v>
      </c>
      <c r="F31" s="180">
        <v>16830</v>
      </c>
      <c r="G31" s="180">
        <v>18690</v>
      </c>
      <c r="H31" s="180">
        <v>20190</v>
      </c>
      <c r="I31" s="180">
        <v>21690</v>
      </c>
      <c r="J31" s="180">
        <v>23190</v>
      </c>
      <c r="K31" s="181">
        <v>24660</v>
      </c>
      <c r="AA31"/>
      <c r="AB31"/>
      <c r="AC31"/>
      <c r="AD31"/>
      <c r="AE31"/>
    </row>
    <row r="32" spans="2:31">
      <c r="B32" s="2"/>
      <c r="C32" s="165">
        <v>40</v>
      </c>
      <c r="D32" s="180">
        <v>17440</v>
      </c>
      <c r="E32" s="180">
        <v>19920</v>
      </c>
      <c r="F32" s="180">
        <v>22440</v>
      </c>
      <c r="G32" s="180">
        <v>24920</v>
      </c>
      <c r="H32" s="180">
        <v>26920</v>
      </c>
      <c r="I32" s="180">
        <v>28920</v>
      </c>
      <c r="J32" s="180">
        <v>30920</v>
      </c>
      <c r="K32" s="181">
        <v>32880</v>
      </c>
      <c r="AA32"/>
      <c r="AB32"/>
      <c r="AC32"/>
      <c r="AD32"/>
      <c r="AE32"/>
    </row>
    <row r="33" spans="2:31">
      <c r="B33" s="2"/>
      <c r="C33" s="165">
        <v>50</v>
      </c>
      <c r="D33" s="180">
        <v>21800</v>
      </c>
      <c r="E33" s="180">
        <v>24900</v>
      </c>
      <c r="F33" s="180">
        <v>28050</v>
      </c>
      <c r="G33" s="180">
        <v>31150</v>
      </c>
      <c r="H33" s="180">
        <v>33650</v>
      </c>
      <c r="I33" s="180">
        <v>36150</v>
      </c>
      <c r="J33" s="180">
        <v>38650</v>
      </c>
      <c r="K33" s="181">
        <v>41100</v>
      </c>
      <c r="AA33"/>
      <c r="AB33"/>
      <c r="AC33"/>
      <c r="AD33"/>
      <c r="AE33"/>
    </row>
    <row r="34" spans="2:31">
      <c r="B34" s="2"/>
      <c r="C34" s="165">
        <v>60</v>
      </c>
      <c r="D34" s="180">
        <v>26160</v>
      </c>
      <c r="E34" s="180">
        <v>29880</v>
      </c>
      <c r="F34" s="180">
        <v>33660</v>
      </c>
      <c r="G34" s="180">
        <v>37380</v>
      </c>
      <c r="H34" s="180">
        <v>40380</v>
      </c>
      <c r="I34" s="180">
        <v>43380</v>
      </c>
      <c r="J34" s="180">
        <v>46380</v>
      </c>
      <c r="K34" s="181">
        <v>49320</v>
      </c>
      <c r="AA34"/>
      <c r="AB34"/>
      <c r="AC34"/>
      <c r="AD34"/>
      <c r="AE34"/>
    </row>
    <row r="35" spans="2:31">
      <c r="B35" s="2"/>
      <c r="C35" s="165">
        <v>70</v>
      </c>
      <c r="D35" s="180">
        <v>30520</v>
      </c>
      <c r="E35" s="180">
        <v>34860</v>
      </c>
      <c r="F35" s="180">
        <v>39270</v>
      </c>
      <c r="G35" s="180">
        <v>43610</v>
      </c>
      <c r="H35" s="180">
        <v>47110</v>
      </c>
      <c r="I35" s="180">
        <v>50610</v>
      </c>
      <c r="J35" s="180">
        <v>54110</v>
      </c>
      <c r="K35" s="181">
        <v>57540</v>
      </c>
      <c r="AA35"/>
      <c r="AB35"/>
      <c r="AC35"/>
      <c r="AD35"/>
      <c r="AE35"/>
    </row>
    <row r="36" spans="2:31">
      <c r="B36" s="2"/>
      <c r="C36" s="165">
        <v>80</v>
      </c>
      <c r="D36" s="180">
        <v>34880</v>
      </c>
      <c r="E36" s="180">
        <v>39840</v>
      </c>
      <c r="F36" s="180">
        <v>44880</v>
      </c>
      <c r="G36" s="180">
        <v>49840</v>
      </c>
      <c r="H36" s="180">
        <v>53840</v>
      </c>
      <c r="I36" s="180">
        <v>57840</v>
      </c>
      <c r="J36" s="180">
        <v>61840</v>
      </c>
      <c r="K36" s="181">
        <v>65760</v>
      </c>
      <c r="AA36"/>
      <c r="AB36"/>
      <c r="AC36"/>
      <c r="AD36"/>
      <c r="AE36"/>
    </row>
    <row r="37" spans="2:31">
      <c r="B37" s="2"/>
      <c r="C37" s="43" t="s">
        <v>64</v>
      </c>
      <c r="D37" s="182">
        <v>56500</v>
      </c>
      <c r="E37" s="44"/>
      <c r="F37" s="44"/>
      <c r="G37" s="44"/>
      <c r="H37" s="44"/>
      <c r="I37" s="44"/>
      <c r="J37" s="44"/>
      <c r="K37" s="44"/>
      <c r="AA37"/>
      <c r="AB37"/>
      <c r="AC37"/>
      <c r="AD37"/>
      <c r="AE37"/>
    </row>
    <row r="38" spans="2:31" hidden="1">
      <c r="B38" s="2"/>
      <c r="C38" s="2"/>
      <c r="D38" s="2"/>
      <c r="E38" s="2"/>
      <c r="F38" s="2"/>
      <c r="G38" s="2"/>
      <c r="H38" s="8"/>
      <c r="I38" s="8"/>
      <c r="J38" s="33"/>
      <c r="K38" s="33"/>
      <c r="L38" s="8"/>
      <c r="M38" s="33"/>
      <c r="N38" s="8"/>
      <c r="O38" s="34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2:31" hidden="1">
      <c r="B39" s="2"/>
      <c r="C39" s="2"/>
      <c r="D39" s="2"/>
      <c r="E39" s="2"/>
      <c r="F39" s="2"/>
      <c r="G39" s="2"/>
      <c r="H39" s="8"/>
      <c r="I39" s="8"/>
      <c r="J39" s="33"/>
      <c r="K39" s="33"/>
      <c r="L39" s="8"/>
      <c r="M39" s="33"/>
      <c r="N39" s="8"/>
      <c r="O39" s="34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2:31" hidden="1">
      <c r="B40" s="215" t="s">
        <v>87</v>
      </c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7"/>
    </row>
    <row r="41" spans="2:31" hidden="1">
      <c r="B41" s="2"/>
      <c r="C41" s="2"/>
      <c r="D41" s="2"/>
      <c r="E41" s="2"/>
      <c r="F41" s="2"/>
      <c r="G41" s="2"/>
      <c r="H41" s="8"/>
      <c r="I41" s="8"/>
      <c r="J41" s="33"/>
      <c r="K41" s="33"/>
      <c r="L41" s="8"/>
      <c r="M41" s="33"/>
      <c r="N41" s="8"/>
      <c r="O41" s="34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31" hidden="1">
      <c r="B42" s="215" t="s">
        <v>62</v>
      </c>
      <c r="C42" s="216"/>
      <c r="D42" s="216"/>
      <c r="E42" s="216"/>
      <c r="F42" s="216"/>
      <c r="G42" s="217"/>
      <c r="H42" s="8"/>
      <c r="I42" s="215" t="s">
        <v>63</v>
      </c>
      <c r="J42" s="216"/>
      <c r="K42" s="216"/>
      <c r="L42" s="216"/>
      <c r="M42" s="216"/>
      <c r="N42" s="217"/>
      <c r="O42" s="34"/>
      <c r="P42" s="215" t="s">
        <v>72</v>
      </c>
      <c r="Q42" s="216"/>
      <c r="R42" s="216"/>
      <c r="S42" s="216"/>
      <c r="T42" s="216"/>
      <c r="U42" s="217"/>
      <c r="V42" s="8"/>
      <c r="W42" s="215" t="s">
        <v>73</v>
      </c>
      <c r="X42" s="216"/>
      <c r="Y42" s="216"/>
      <c r="Z42" s="216"/>
      <c r="AA42" s="216"/>
      <c r="AB42" s="217"/>
    </row>
    <row r="43" spans="2:31" hidden="1">
      <c r="B43" s="214" t="s">
        <v>88</v>
      </c>
      <c r="C43" s="214"/>
      <c r="D43" s="2"/>
      <c r="E43" s="2"/>
      <c r="F43" s="214" t="s">
        <v>89</v>
      </c>
      <c r="G43" s="214"/>
      <c r="H43" s="8"/>
      <c r="I43" s="214" t="s">
        <v>88</v>
      </c>
      <c r="J43" s="214"/>
      <c r="K43" s="2"/>
      <c r="L43" s="2"/>
      <c r="M43" s="214" t="s">
        <v>89</v>
      </c>
      <c r="N43" s="214"/>
      <c r="O43" s="34"/>
      <c r="P43" s="214" t="s">
        <v>88</v>
      </c>
      <c r="Q43" s="214"/>
      <c r="R43" s="2"/>
      <c r="S43" s="2"/>
      <c r="T43" s="214" t="s">
        <v>89</v>
      </c>
      <c r="U43" s="214"/>
      <c r="V43" s="8"/>
      <c r="W43" s="214" t="s">
        <v>88</v>
      </c>
      <c r="X43" s="214"/>
      <c r="Y43" s="2"/>
      <c r="Z43" s="2"/>
      <c r="AA43" s="214" t="s">
        <v>89</v>
      </c>
      <c r="AB43" s="214"/>
    </row>
    <row r="44" spans="2:31" hidden="1">
      <c r="B44" s="212"/>
      <c r="C44" s="213"/>
      <c r="D44" s="2"/>
      <c r="E44" s="2"/>
      <c r="F44" s="212"/>
      <c r="G44" s="213"/>
      <c r="H44" s="8"/>
      <c r="I44" s="212"/>
      <c r="J44" s="213"/>
      <c r="K44" s="2"/>
      <c r="L44" s="2"/>
      <c r="M44" s="212"/>
      <c r="N44" s="213"/>
      <c r="O44" s="34"/>
      <c r="P44" s="212"/>
      <c r="Q44" s="213"/>
      <c r="R44" s="2"/>
      <c r="S44" s="2"/>
      <c r="T44" s="212"/>
      <c r="U44" s="213"/>
      <c r="V44" s="8"/>
      <c r="W44" s="212"/>
      <c r="X44" s="213"/>
      <c r="Y44" s="2"/>
      <c r="Z44" s="2"/>
      <c r="AA44" s="212"/>
      <c r="AB44" s="213"/>
    </row>
    <row r="45" spans="2:31" hidden="1">
      <c r="B45" s="212"/>
      <c r="C45" s="213"/>
      <c r="D45" s="2"/>
      <c r="E45" s="2"/>
      <c r="F45" s="212"/>
      <c r="G45" s="213"/>
      <c r="H45" s="8"/>
      <c r="I45" s="212"/>
      <c r="J45" s="213"/>
      <c r="K45" s="2"/>
      <c r="L45" s="2"/>
      <c r="M45" s="212"/>
      <c r="N45" s="213"/>
      <c r="O45" s="34"/>
      <c r="P45" s="212"/>
      <c r="Q45" s="213"/>
      <c r="R45" s="2"/>
      <c r="S45" s="2"/>
      <c r="T45" s="212"/>
      <c r="U45" s="213"/>
      <c r="V45" s="8"/>
      <c r="W45" s="212"/>
      <c r="X45" s="213"/>
      <c r="Y45" s="2"/>
      <c r="Z45" s="2"/>
      <c r="AA45" s="212"/>
      <c r="AB45" s="213"/>
    </row>
    <row r="46" spans="2:31" hidden="1">
      <c r="B46" s="212"/>
      <c r="C46" s="213"/>
      <c r="D46" s="2"/>
      <c r="E46" s="2"/>
      <c r="F46" s="212"/>
      <c r="G46" s="213"/>
      <c r="H46" s="8"/>
      <c r="I46" s="212"/>
      <c r="J46" s="213"/>
      <c r="K46" s="2"/>
      <c r="L46" s="2"/>
      <c r="M46" s="212"/>
      <c r="N46" s="213"/>
      <c r="O46" s="34"/>
      <c r="P46" s="212"/>
      <c r="Q46" s="213"/>
      <c r="R46" s="2"/>
      <c r="S46" s="2"/>
      <c r="T46" s="212"/>
      <c r="U46" s="213"/>
      <c r="V46" s="8"/>
      <c r="W46" s="212"/>
      <c r="X46" s="213"/>
      <c r="Y46" s="2"/>
      <c r="Z46" s="2"/>
      <c r="AA46" s="212"/>
      <c r="AB46" s="213"/>
    </row>
    <row r="47" spans="2:31" hidden="1">
      <c r="B47" s="212"/>
      <c r="C47" s="213"/>
      <c r="D47" s="2"/>
      <c r="E47" s="2"/>
      <c r="F47" s="212"/>
      <c r="G47" s="213"/>
      <c r="H47" s="8"/>
      <c r="I47" s="212"/>
      <c r="J47" s="213"/>
      <c r="K47" s="2"/>
      <c r="L47" s="2"/>
      <c r="M47" s="212"/>
      <c r="N47" s="213"/>
      <c r="O47" s="34"/>
      <c r="P47" s="212"/>
      <c r="Q47" s="213"/>
      <c r="R47" s="2"/>
      <c r="S47" s="2"/>
      <c r="T47" s="212"/>
      <c r="U47" s="213"/>
      <c r="V47" s="8"/>
      <c r="W47" s="212"/>
      <c r="X47" s="213"/>
      <c r="Y47" s="2"/>
      <c r="Z47" s="2"/>
      <c r="AA47" s="212"/>
      <c r="AB47" s="213"/>
    </row>
    <row r="48" spans="2:31" hidden="1">
      <c r="B48" s="212"/>
      <c r="C48" s="213"/>
      <c r="D48" s="2"/>
      <c r="E48" s="2"/>
      <c r="F48" s="212"/>
      <c r="G48" s="213"/>
      <c r="H48" s="8"/>
      <c r="I48" s="212"/>
      <c r="J48" s="213"/>
      <c r="K48" s="2"/>
      <c r="L48" s="2"/>
      <c r="M48" s="212"/>
      <c r="N48" s="213"/>
      <c r="O48" s="34"/>
      <c r="P48" s="212"/>
      <c r="Q48" s="213"/>
      <c r="R48" s="2"/>
      <c r="S48" s="2"/>
      <c r="T48" s="212"/>
      <c r="U48" s="213"/>
      <c r="V48" s="8"/>
      <c r="W48" s="212"/>
      <c r="X48" s="213"/>
      <c r="Y48" s="2"/>
      <c r="Z48" s="2"/>
      <c r="AA48" s="212"/>
      <c r="AB48" s="213"/>
    </row>
    <row r="49" spans="2:28" hidden="1">
      <c r="B49" s="212"/>
      <c r="C49" s="213"/>
      <c r="D49" s="2"/>
      <c r="E49" s="2"/>
      <c r="F49" s="212"/>
      <c r="G49" s="213"/>
      <c r="H49" s="8"/>
      <c r="I49" s="212"/>
      <c r="J49" s="213"/>
      <c r="K49" s="2"/>
      <c r="L49" s="2"/>
      <c r="M49" s="212"/>
      <c r="N49" s="213"/>
      <c r="O49" s="34"/>
      <c r="P49" s="212"/>
      <c r="Q49" s="213"/>
      <c r="R49" s="2"/>
      <c r="S49" s="2"/>
      <c r="T49" s="212"/>
      <c r="U49" s="213"/>
      <c r="V49" s="8"/>
      <c r="W49" s="212"/>
      <c r="X49" s="213"/>
      <c r="Y49" s="2"/>
      <c r="Z49" s="2"/>
      <c r="AA49" s="212"/>
      <c r="AB49" s="213"/>
    </row>
    <row r="50" spans="2:28" hidden="1">
      <c r="B50" s="212"/>
      <c r="C50" s="213"/>
      <c r="D50" s="2"/>
      <c r="E50" s="2"/>
      <c r="F50" s="212"/>
      <c r="G50" s="213"/>
      <c r="H50" s="8"/>
      <c r="I50" s="212"/>
      <c r="J50" s="213"/>
      <c r="K50" s="2"/>
      <c r="L50" s="2"/>
      <c r="M50" s="212"/>
      <c r="N50" s="213"/>
      <c r="O50" s="34"/>
      <c r="P50" s="212"/>
      <c r="Q50" s="213"/>
      <c r="R50" s="2"/>
      <c r="S50" s="2"/>
      <c r="T50" s="212"/>
      <c r="U50" s="213"/>
      <c r="V50" s="8"/>
      <c r="W50" s="212"/>
      <c r="X50" s="213"/>
      <c r="Y50" s="2"/>
      <c r="Z50" s="2"/>
      <c r="AA50" s="212"/>
      <c r="AB50" s="213"/>
    </row>
    <row r="51" spans="2:28" hidden="1">
      <c r="B51" s="212"/>
      <c r="C51" s="213"/>
      <c r="D51" s="2"/>
      <c r="E51" s="2"/>
      <c r="F51" s="212"/>
      <c r="G51" s="213"/>
      <c r="H51" s="8"/>
      <c r="I51" s="212"/>
      <c r="J51" s="213"/>
      <c r="K51" s="2"/>
      <c r="L51" s="2"/>
      <c r="M51" s="212"/>
      <c r="N51" s="213"/>
      <c r="O51" s="34"/>
      <c r="P51" s="212"/>
      <c r="Q51" s="213"/>
      <c r="R51" s="2"/>
      <c r="S51" s="2"/>
      <c r="T51" s="212"/>
      <c r="U51" s="213"/>
      <c r="V51" s="8"/>
      <c r="W51" s="212"/>
      <c r="X51" s="213"/>
      <c r="Y51" s="2"/>
      <c r="Z51" s="2"/>
      <c r="AA51" s="212"/>
      <c r="AB51" s="213"/>
    </row>
    <row r="52" spans="2:28" hidden="1">
      <c r="B52" s="212"/>
      <c r="C52" s="213"/>
      <c r="D52" s="2"/>
      <c r="E52" s="2"/>
      <c r="F52" s="212"/>
      <c r="G52" s="213"/>
      <c r="H52" s="8"/>
      <c r="I52" s="212"/>
      <c r="J52" s="213"/>
      <c r="K52" s="2"/>
      <c r="L52" s="2"/>
      <c r="M52" s="212"/>
      <c r="N52" s="213"/>
      <c r="O52" s="34"/>
      <c r="P52" s="212"/>
      <c r="Q52" s="213"/>
      <c r="R52" s="2"/>
      <c r="S52" s="2"/>
      <c r="T52" s="212"/>
      <c r="U52" s="213"/>
      <c r="V52" s="8"/>
      <c r="W52" s="212"/>
      <c r="X52" s="213"/>
      <c r="Y52" s="2"/>
      <c r="Z52" s="2"/>
      <c r="AA52" s="212"/>
      <c r="AB52" s="213"/>
    </row>
    <row r="53" spans="2:28" hidden="1">
      <c r="B53" s="212"/>
      <c r="C53" s="213"/>
      <c r="D53" s="2"/>
      <c r="E53" s="2"/>
      <c r="F53" s="212"/>
      <c r="G53" s="213"/>
      <c r="H53" s="8"/>
      <c r="I53" s="212"/>
      <c r="J53" s="213"/>
      <c r="K53" s="2"/>
      <c r="L53" s="2"/>
      <c r="M53" s="212"/>
      <c r="N53" s="213"/>
      <c r="O53" s="34"/>
      <c r="P53" s="212"/>
      <c r="Q53" s="213"/>
      <c r="R53" s="2"/>
      <c r="S53" s="2"/>
      <c r="T53" s="212"/>
      <c r="U53" s="213"/>
      <c r="V53" s="8"/>
      <c r="W53" s="212"/>
      <c r="X53" s="213"/>
      <c r="Y53" s="2"/>
      <c r="Z53" s="2"/>
      <c r="AA53" s="212"/>
      <c r="AB53" s="213"/>
    </row>
    <row r="54" spans="2:28" hidden="1">
      <c r="B54" s="212"/>
      <c r="C54" s="213"/>
      <c r="D54" s="2"/>
      <c r="E54" s="2"/>
      <c r="F54" s="212"/>
      <c r="G54" s="213"/>
      <c r="H54" s="8"/>
      <c r="I54" s="212"/>
      <c r="J54" s="213"/>
      <c r="K54" s="2"/>
      <c r="L54" s="2"/>
      <c r="M54" s="212"/>
      <c r="N54" s="213"/>
      <c r="O54" s="34"/>
      <c r="P54" s="212"/>
      <c r="Q54" s="213"/>
      <c r="R54" s="2"/>
      <c r="S54" s="2"/>
      <c r="T54" s="212"/>
      <c r="U54" s="213"/>
      <c r="V54" s="8"/>
      <c r="W54" s="212"/>
      <c r="X54" s="213"/>
      <c r="Y54" s="2"/>
      <c r="Z54" s="2"/>
      <c r="AA54" s="212"/>
      <c r="AB54" s="213"/>
    </row>
    <row r="55" spans="2:28" hidden="1">
      <c r="B55" s="212"/>
      <c r="C55" s="213"/>
      <c r="D55" s="2"/>
      <c r="E55" s="2"/>
      <c r="F55" s="212"/>
      <c r="G55" s="213"/>
      <c r="H55" s="8"/>
      <c r="I55" s="212"/>
      <c r="J55" s="213"/>
      <c r="K55" s="2"/>
      <c r="L55" s="2"/>
      <c r="M55" s="212"/>
      <c r="N55" s="213"/>
      <c r="O55" s="34"/>
      <c r="P55" s="212"/>
      <c r="Q55" s="213"/>
      <c r="R55" s="2"/>
      <c r="S55" s="2"/>
      <c r="T55" s="212"/>
      <c r="U55" s="213"/>
      <c r="V55" s="8"/>
      <c r="W55" s="212"/>
      <c r="X55" s="213"/>
      <c r="Y55" s="2"/>
      <c r="Z55" s="2"/>
      <c r="AA55" s="212"/>
      <c r="AB55" s="213"/>
    </row>
    <row r="56" spans="2:28" hidden="1">
      <c r="B56" s="212"/>
      <c r="C56" s="213"/>
      <c r="D56" s="2"/>
      <c r="E56" s="2"/>
      <c r="F56" s="212"/>
      <c r="G56" s="213"/>
      <c r="H56" s="8"/>
      <c r="I56" s="212"/>
      <c r="J56" s="213"/>
      <c r="K56" s="2"/>
      <c r="L56" s="2"/>
      <c r="M56" s="212"/>
      <c r="N56" s="213"/>
      <c r="O56" s="34"/>
      <c r="P56" s="212"/>
      <c r="Q56" s="213"/>
      <c r="R56" s="2"/>
      <c r="S56" s="2"/>
      <c r="T56" s="212"/>
      <c r="U56" s="213"/>
      <c r="V56" s="8"/>
      <c r="W56" s="212"/>
      <c r="X56" s="213"/>
      <c r="Y56" s="2"/>
      <c r="Z56" s="2"/>
      <c r="AA56" s="212"/>
      <c r="AB56" s="213"/>
    </row>
    <row r="57" spans="2:28" hidden="1">
      <c r="B57" s="212"/>
      <c r="C57" s="213"/>
      <c r="D57" s="2"/>
      <c r="E57" s="2"/>
      <c r="F57" s="212"/>
      <c r="G57" s="213"/>
      <c r="H57" s="8"/>
      <c r="I57" s="212"/>
      <c r="J57" s="213"/>
      <c r="K57" s="2"/>
      <c r="L57" s="2"/>
      <c r="M57" s="212"/>
      <c r="N57" s="213"/>
      <c r="O57" s="34"/>
      <c r="P57" s="212"/>
      <c r="Q57" s="213"/>
      <c r="R57" s="2"/>
      <c r="S57" s="2"/>
      <c r="T57" s="212"/>
      <c r="U57" s="213"/>
      <c r="V57" s="8"/>
      <c r="W57" s="212"/>
      <c r="X57" s="213"/>
      <c r="Y57" s="2"/>
      <c r="Z57" s="2"/>
      <c r="AA57" s="212"/>
      <c r="AB57" s="213"/>
    </row>
    <row r="58" spans="2:28" hidden="1">
      <c r="B58" s="212"/>
      <c r="C58" s="213"/>
      <c r="D58" s="2"/>
      <c r="E58" s="2"/>
      <c r="F58" s="212"/>
      <c r="G58" s="213"/>
      <c r="H58" s="8"/>
      <c r="I58" s="212"/>
      <c r="J58" s="213"/>
      <c r="K58" s="2"/>
      <c r="L58" s="2"/>
      <c r="M58" s="212"/>
      <c r="N58" s="213"/>
      <c r="O58" s="34"/>
      <c r="P58" s="212"/>
      <c r="Q58" s="213"/>
      <c r="R58" s="2"/>
      <c r="S58" s="2"/>
      <c r="T58" s="212"/>
      <c r="U58" s="213"/>
      <c r="V58" s="8"/>
      <c r="W58" s="212"/>
      <c r="X58" s="213"/>
      <c r="Y58" s="2"/>
      <c r="Z58" s="2"/>
      <c r="AA58" s="212"/>
      <c r="AB58" s="213"/>
    </row>
    <row r="59" spans="2:28" hidden="1">
      <c r="B59" s="212"/>
      <c r="C59" s="213"/>
      <c r="D59" s="2"/>
      <c r="E59" s="2"/>
      <c r="F59" s="212"/>
      <c r="G59" s="213"/>
      <c r="H59" s="8"/>
      <c r="I59" s="212"/>
      <c r="J59" s="213"/>
      <c r="K59" s="2"/>
      <c r="L59" s="2"/>
      <c r="M59" s="212"/>
      <c r="N59" s="213"/>
      <c r="O59" s="34"/>
      <c r="P59" s="212"/>
      <c r="Q59" s="213"/>
      <c r="R59" s="2"/>
      <c r="S59" s="2"/>
      <c r="T59" s="212"/>
      <c r="U59" s="213"/>
      <c r="V59" s="8"/>
      <c r="W59" s="212"/>
      <c r="X59" s="213"/>
      <c r="Y59" s="2"/>
      <c r="Z59" s="2"/>
      <c r="AA59" s="212"/>
      <c r="AB59" s="213"/>
    </row>
    <row r="60" spans="2:28" hidden="1">
      <c r="B60" s="212"/>
      <c r="C60" s="213"/>
      <c r="D60" s="2"/>
      <c r="E60" s="2"/>
      <c r="F60" s="212"/>
      <c r="G60" s="213"/>
      <c r="H60" s="8"/>
      <c r="I60" s="212"/>
      <c r="J60" s="213"/>
      <c r="K60" s="2"/>
      <c r="L60" s="2"/>
      <c r="M60" s="212"/>
      <c r="N60" s="213"/>
      <c r="O60" s="34"/>
      <c r="P60" s="212"/>
      <c r="Q60" s="213"/>
      <c r="R60" s="2"/>
      <c r="S60" s="2"/>
      <c r="T60" s="212"/>
      <c r="U60" s="213"/>
      <c r="V60" s="8"/>
      <c r="W60" s="212"/>
      <c r="X60" s="213"/>
      <c r="Y60" s="2"/>
      <c r="Z60" s="2"/>
      <c r="AA60" s="212"/>
      <c r="AB60" s="213"/>
    </row>
    <row r="61" spans="2:28" hidden="1">
      <c r="B61" s="212"/>
      <c r="C61" s="213"/>
      <c r="D61" s="2"/>
      <c r="E61" s="2"/>
      <c r="F61" s="212"/>
      <c r="G61" s="213"/>
      <c r="H61" s="8"/>
      <c r="I61" s="212"/>
      <c r="J61" s="213"/>
      <c r="K61" s="2"/>
      <c r="L61" s="2"/>
      <c r="M61" s="212"/>
      <c r="N61" s="213"/>
      <c r="O61" s="34"/>
      <c r="P61" s="212"/>
      <c r="Q61" s="213"/>
      <c r="R61" s="2"/>
      <c r="S61" s="2"/>
      <c r="T61" s="212"/>
      <c r="U61" s="213"/>
      <c r="V61" s="8"/>
      <c r="W61" s="212"/>
      <c r="X61" s="213"/>
      <c r="Y61" s="2"/>
      <c r="Z61" s="2"/>
      <c r="AA61" s="212"/>
      <c r="AB61" s="213"/>
    </row>
    <row r="62" spans="2:28" hidden="1">
      <c r="B62" s="212"/>
      <c r="C62" s="213"/>
      <c r="D62" s="2"/>
      <c r="E62" s="2"/>
      <c r="F62" s="212"/>
      <c r="G62" s="213"/>
      <c r="H62" s="8"/>
      <c r="I62" s="212"/>
      <c r="J62" s="213"/>
      <c r="K62" s="2"/>
      <c r="L62" s="2"/>
      <c r="M62" s="212"/>
      <c r="N62" s="213"/>
      <c r="O62" s="34"/>
      <c r="P62" s="212"/>
      <c r="Q62" s="213"/>
      <c r="R62" s="2"/>
      <c r="S62" s="2"/>
      <c r="T62" s="212"/>
      <c r="U62" s="213"/>
      <c r="V62" s="8"/>
      <c r="W62" s="212"/>
      <c r="X62" s="213"/>
      <c r="Y62" s="2"/>
      <c r="Z62" s="2"/>
      <c r="AA62" s="212"/>
      <c r="AB62" s="213"/>
    </row>
    <row r="63" spans="2:28" hidden="1">
      <c r="B63" s="212"/>
      <c r="C63" s="213"/>
      <c r="D63" s="2"/>
      <c r="E63" s="2"/>
      <c r="F63" s="212"/>
      <c r="G63" s="213"/>
      <c r="H63" s="8"/>
      <c r="I63" s="212"/>
      <c r="J63" s="213"/>
      <c r="K63" s="2"/>
      <c r="L63" s="2"/>
      <c r="M63" s="212"/>
      <c r="N63" s="213"/>
      <c r="O63" s="34"/>
      <c r="P63" s="212"/>
      <c r="Q63" s="213"/>
      <c r="R63" s="2"/>
      <c r="S63" s="2"/>
      <c r="T63" s="212"/>
      <c r="U63" s="213"/>
      <c r="V63" s="8"/>
      <c r="W63" s="212"/>
      <c r="X63" s="213"/>
      <c r="Y63" s="2"/>
      <c r="Z63" s="2"/>
      <c r="AA63" s="212"/>
      <c r="AB63" s="213"/>
    </row>
    <row r="64" spans="2:28" hidden="1">
      <c r="B64" s="212"/>
      <c r="C64" s="213"/>
      <c r="D64" s="2"/>
      <c r="E64" s="2"/>
      <c r="F64" s="212"/>
      <c r="G64" s="213"/>
      <c r="H64" s="8"/>
      <c r="I64" s="212"/>
      <c r="J64" s="213"/>
      <c r="K64" s="2"/>
      <c r="L64" s="2"/>
      <c r="M64" s="212"/>
      <c r="N64" s="213"/>
      <c r="O64" s="34"/>
      <c r="P64" s="212"/>
      <c r="Q64" s="213"/>
      <c r="R64" s="2"/>
      <c r="S64" s="2"/>
      <c r="T64" s="212"/>
      <c r="U64" s="213"/>
      <c r="V64" s="8"/>
      <c r="W64" s="212"/>
      <c r="X64" s="213"/>
      <c r="Y64" s="2"/>
      <c r="Z64" s="2"/>
      <c r="AA64" s="212"/>
      <c r="AB64" s="213"/>
    </row>
    <row r="65" spans="2:28" hidden="1">
      <c r="B65" s="212"/>
      <c r="C65" s="213"/>
      <c r="D65" s="2"/>
      <c r="E65" s="2"/>
      <c r="F65" s="212"/>
      <c r="G65" s="213"/>
      <c r="H65" s="8"/>
      <c r="I65" s="212"/>
      <c r="J65" s="213"/>
      <c r="K65" s="2"/>
      <c r="L65" s="2"/>
      <c r="M65" s="212"/>
      <c r="N65" s="213"/>
      <c r="O65" s="34"/>
      <c r="P65" s="212"/>
      <c r="Q65" s="213"/>
      <c r="R65" s="2"/>
      <c r="S65" s="2"/>
      <c r="T65" s="212"/>
      <c r="U65" s="213"/>
      <c r="V65" s="8"/>
      <c r="W65" s="212"/>
      <c r="X65" s="213"/>
      <c r="Y65" s="2"/>
      <c r="Z65" s="2"/>
      <c r="AA65" s="212"/>
      <c r="AB65" s="213"/>
    </row>
    <row r="66" spans="2:28" hidden="1">
      <c r="B66" s="212"/>
      <c r="C66" s="213"/>
      <c r="D66" s="2"/>
      <c r="E66" s="2"/>
      <c r="F66" s="212"/>
      <c r="G66" s="213"/>
      <c r="H66" s="8"/>
      <c r="I66" s="212"/>
      <c r="J66" s="213"/>
      <c r="K66" s="2"/>
      <c r="L66" s="2"/>
      <c r="M66" s="212"/>
      <c r="N66" s="213"/>
      <c r="O66" s="34"/>
      <c r="P66" s="212"/>
      <c r="Q66" s="213"/>
      <c r="R66" s="2"/>
      <c r="S66" s="2"/>
      <c r="T66" s="212"/>
      <c r="U66" s="213"/>
      <c r="V66" s="8"/>
      <c r="W66" s="212"/>
      <c r="X66" s="213"/>
      <c r="Y66" s="2"/>
      <c r="Z66" s="2"/>
      <c r="AA66" s="212"/>
      <c r="AB66" s="213"/>
    </row>
    <row r="67" spans="2:28" hidden="1">
      <c r="B67" s="212"/>
      <c r="C67" s="213"/>
      <c r="D67" s="2"/>
      <c r="E67" s="2"/>
      <c r="F67" s="212"/>
      <c r="G67" s="213"/>
      <c r="H67" s="8"/>
      <c r="I67" s="212"/>
      <c r="J67" s="213"/>
      <c r="K67" s="2"/>
      <c r="L67" s="2"/>
      <c r="M67" s="212"/>
      <c r="N67" s="213"/>
      <c r="O67" s="34"/>
      <c r="P67" s="212"/>
      <c r="Q67" s="213"/>
      <c r="R67" s="2"/>
      <c r="S67" s="2"/>
      <c r="T67" s="212"/>
      <c r="U67" s="213"/>
      <c r="V67" s="8"/>
      <c r="W67" s="212"/>
      <c r="X67" s="213"/>
      <c r="Y67" s="2"/>
      <c r="Z67" s="2"/>
      <c r="AA67" s="212"/>
      <c r="AB67" s="213"/>
    </row>
    <row r="68" spans="2:28" hidden="1">
      <c r="B68" s="212"/>
      <c r="C68" s="213"/>
      <c r="D68" s="2"/>
      <c r="E68" s="2"/>
      <c r="F68" s="212"/>
      <c r="G68" s="213"/>
      <c r="H68" s="8"/>
      <c r="I68" s="212"/>
      <c r="J68" s="213"/>
      <c r="K68" s="2"/>
      <c r="L68" s="2"/>
      <c r="M68" s="212"/>
      <c r="N68" s="213"/>
      <c r="O68" s="34"/>
      <c r="P68" s="212"/>
      <c r="Q68" s="213"/>
      <c r="R68" s="2"/>
      <c r="S68" s="2"/>
      <c r="T68" s="212"/>
      <c r="U68" s="213"/>
      <c r="V68" s="8"/>
      <c r="W68" s="212"/>
      <c r="X68" s="213"/>
      <c r="Y68" s="2"/>
      <c r="Z68" s="2"/>
      <c r="AA68" s="212"/>
      <c r="AB68" s="213"/>
    </row>
    <row r="69" spans="2:28" hidden="1">
      <c r="B69" s="212"/>
      <c r="C69" s="213"/>
      <c r="D69" s="2"/>
      <c r="E69" s="2"/>
      <c r="F69" s="212"/>
      <c r="G69" s="213"/>
      <c r="H69" s="8"/>
      <c r="I69" s="212"/>
      <c r="J69" s="213"/>
      <c r="K69" s="2"/>
      <c r="L69" s="2"/>
      <c r="M69" s="212"/>
      <c r="N69" s="213"/>
      <c r="O69" s="34"/>
      <c r="P69" s="212"/>
      <c r="Q69" s="213"/>
      <c r="R69" s="2"/>
      <c r="S69" s="2"/>
      <c r="T69" s="212"/>
      <c r="U69" s="213"/>
      <c r="V69" s="8"/>
      <c r="W69" s="212"/>
      <c r="X69" s="213"/>
      <c r="Y69" s="2"/>
      <c r="Z69" s="2"/>
      <c r="AA69" s="212"/>
      <c r="AB69" s="213"/>
    </row>
    <row r="70" spans="2:28" hidden="1">
      <c r="B70" s="212"/>
      <c r="C70" s="213"/>
      <c r="D70" s="2"/>
      <c r="E70" s="2"/>
      <c r="F70" s="212"/>
      <c r="G70" s="213"/>
      <c r="H70" s="8"/>
      <c r="I70" s="212"/>
      <c r="J70" s="213"/>
      <c r="K70" s="2"/>
      <c r="L70" s="2"/>
      <c r="M70" s="212"/>
      <c r="N70" s="213"/>
      <c r="O70" s="34"/>
      <c r="P70" s="212"/>
      <c r="Q70" s="213"/>
      <c r="R70" s="2"/>
      <c r="S70" s="2"/>
      <c r="T70" s="212"/>
      <c r="U70" s="213"/>
      <c r="V70" s="8"/>
      <c r="W70" s="212"/>
      <c r="X70" s="213"/>
      <c r="Y70" s="2"/>
      <c r="Z70" s="2"/>
      <c r="AA70" s="212"/>
      <c r="AB70" s="213"/>
    </row>
    <row r="71" spans="2:28" hidden="1">
      <c r="B71" s="212"/>
      <c r="C71" s="213"/>
      <c r="D71" s="2"/>
      <c r="E71" s="2"/>
      <c r="F71" s="212"/>
      <c r="G71" s="213"/>
      <c r="H71" s="8"/>
      <c r="I71" s="212"/>
      <c r="J71" s="213"/>
      <c r="K71" s="2"/>
      <c r="L71" s="2"/>
      <c r="M71" s="212"/>
      <c r="N71" s="213"/>
      <c r="O71" s="34"/>
      <c r="P71" s="212"/>
      <c r="Q71" s="213"/>
      <c r="R71" s="2"/>
      <c r="S71" s="2"/>
      <c r="T71" s="212"/>
      <c r="U71" s="213"/>
      <c r="V71" s="8"/>
      <c r="W71" s="212"/>
      <c r="X71" s="213"/>
      <c r="Y71" s="2"/>
      <c r="Z71" s="2"/>
      <c r="AA71" s="212"/>
      <c r="AB71" s="213"/>
    </row>
    <row r="72" spans="2:28" hidden="1">
      <c r="B72" s="212"/>
      <c r="C72" s="213"/>
      <c r="D72" s="2"/>
      <c r="E72" s="2"/>
      <c r="F72" s="212"/>
      <c r="G72" s="213"/>
      <c r="H72" s="8"/>
      <c r="I72" s="212"/>
      <c r="J72" s="213"/>
      <c r="K72" s="2"/>
      <c r="L72" s="2"/>
      <c r="M72" s="212"/>
      <c r="N72" s="213"/>
      <c r="O72" s="34"/>
      <c r="P72" s="212"/>
      <c r="Q72" s="213"/>
      <c r="R72" s="2"/>
      <c r="S72" s="2"/>
      <c r="T72" s="212"/>
      <c r="U72" s="213"/>
      <c r="V72" s="8"/>
      <c r="W72" s="212"/>
      <c r="X72" s="213"/>
      <c r="Y72" s="2"/>
      <c r="Z72" s="2"/>
      <c r="AA72" s="212"/>
      <c r="AB72" s="213"/>
    </row>
    <row r="73" spans="2:28" hidden="1">
      <c r="B73" s="212"/>
      <c r="C73" s="213"/>
      <c r="D73" s="2"/>
      <c r="E73" s="2"/>
      <c r="F73" s="212"/>
      <c r="G73" s="213"/>
      <c r="H73" s="8"/>
      <c r="I73" s="212"/>
      <c r="J73" s="213"/>
      <c r="K73" s="2"/>
      <c r="L73" s="2"/>
      <c r="M73" s="212"/>
      <c r="N73" s="213"/>
      <c r="O73" s="34"/>
      <c r="P73" s="212"/>
      <c r="Q73" s="213"/>
      <c r="R73" s="2"/>
      <c r="S73" s="2"/>
      <c r="T73" s="212"/>
      <c r="U73" s="213"/>
      <c r="V73" s="8"/>
      <c r="W73" s="212"/>
      <c r="X73" s="213"/>
      <c r="Y73" s="2"/>
      <c r="Z73" s="2"/>
      <c r="AA73" s="212"/>
      <c r="AB73" s="213"/>
    </row>
    <row r="74" spans="2:28" hidden="1">
      <c r="B74" s="212"/>
      <c r="C74" s="213"/>
      <c r="D74" s="2"/>
      <c r="E74" s="2"/>
      <c r="F74" s="212"/>
      <c r="G74" s="213"/>
      <c r="H74" s="8"/>
      <c r="I74" s="212"/>
      <c r="J74" s="213"/>
      <c r="K74" s="2"/>
      <c r="L74" s="2"/>
      <c r="M74" s="212"/>
      <c r="N74" s="213"/>
      <c r="O74" s="34"/>
      <c r="P74" s="212"/>
      <c r="Q74" s="213"/>
      <c r="R74" s="2"/>
      <c r="S74" s="2"/>
      <c r="T74" s="212"/>
      <c r="U74" s="213"/>
      <c r="V74" s="8"/>
      <c r="W74" s="212"/>
      <c r="X74" s="213"/>
      <c r="Y74" s="2"/>
      <c r="Z74" s="2"/>
      <c r="AA74" s="212"/>
      <c r="AB74" s="213"/>
    </row>
    <row r="75" spans="2:28" hidden="1">
      <c r="B75" s="212"/>
      <c r="C75" s="213"/>
      <c r="D75" s="2"/>
      <c r="E75" s="2"/>
      <c r="F75" s="212"/>
      <c r="G75" s="213"/>
      <c r="H75" s="8"/>
      <c r="I75" s="212"/>
      <c r="J75" s="213"/>
      <c r="K75" s="2"/>
      <c r="L75" s="2"/>
      <c r="M75" s="212"/>
      <c r="N75" s="213"/>
      <c r="O75" s="34"/>
      <c r="P75" s="212"/>
      <c r="Q75" s="213"/>
      <c r="R75" s="2"/>
      <c r="S75" s="2"/>
      <c r="T75" s="212"/>
      <c r="U75" s="213"/>
      <c r="V75" s="8"/>
      <c r="W75" s="212"/>
      <c r="X75" s="213"/>
      <c r="Y75" s="2"/>
      <c r="Z75" s="2"/>
      <c r="AA75" s="212"/>
      <c r="AB75" s="213"/>
    </row>
    <row r="76" spans="2:28" hidden="1">
      <c r="B76" s="212"/>
      <c r="C76" s="213"/>
      <c r="D76" s="2"/>
      <c r="E76" s="2"/>
      <c r="F76" s="212"/>
      <c r="G76" s="213"/>
      <c r="H76" s="8"/>
      <c r="I76" s="212"/>
      <c r="J76" s="213"/>
      <c r="K76" s="2"/>
      <c r="L76" s="2"/>
      <c r="M76" s="212"/>
      <c r="N76" s="213"/>
      <c r="O76" s="34"/>
      <c r="P76" s="212"/>
      <c r="Q76" s="213"/>
      <c r="R76" s="2"/>
      <c r="S76" s="2"/>
      <c r="T76" s="212"/>
      <c r="U76" s="213"/>
      <c r="V76" s="8"/>
      <c r="W76" s="212"/>
      <c r="X76" s="213"/>
      <c r="Y76" s="2"/>
      <c r="Z76" s="2"/>
      <c r="AA76" s="212"/>
      <c r="AB76" s="213"/>
    </row>
    <row r="77" spans="2:28" hidden="1">
      <c r="B77" s="212"/>
      <c r="C77" s="213"/>
      <c r="D77" s="2"/>
      <c r="E77" s="2"/>
      <c r="F77" s="212"/>
      <c r="G77" s="213"/>
      <c r="H77" s="8"/>
      <c r="I77" s="212"/>
      <c r="J77" s="213"/>
      <c r="K77" s="2"/>
      <c r="L77" s="2"/>
      <c r="M77" s="212"/>
      <c r="N77" s="213"/>
      <c r="O77" s="34"/>
      <c r="P77" s="212"/>
      <c r="Q77" s="213"/>
      <c r="R77" s="2"/>
      <c r="S77" s="2"/>
      <c r="T77" s="212"/>
      <c r="U77" s="213"/>
      <c r="V77" s="8"/>
      <c r="W77" s="212"/>
      <c r="X77" s="213"/>
      <c r="Y77" s="2"/>
      <c r="Z77" s="2"/>
      <c r="AA77" s="212"/>
      <c r="AB77" s="213"/>
    </row>
    <row r="78" spans="2:28" hidden="1">
      <c r="B78" s="212"/>
      <c r="C78" s="213"/>
      <c r="D78" s="2"/>
      <c r="E78" s="2"/>
      <c r="F78" s="212"/>
      <c r="G78" s="213"/>
      <c r="H78" s="8"/>
      <c r="I78" s="212"/>
      <c r="J78" s="213"/>
      <c r="K78" s="2"/>
      <c r="L78" s="2"/>
      <c r="M78" s="212"/>
      <c r="N78" s="213"/>
      <c r="O78" s="34"/>
      <c r="P78" s="212"/>
      <c r="Q78" s="213"/>
      <c r="R78" s="2"/>
      <c r="S78" s="2"/>
      <c r="T78" s="212"/>
      <c r="U78" s="213"/>
      <c r="V78" s="8"/>
      <c r="W78" s="212"/>
      <c r="X78" s="213"/>
      <c r="Y78" s="2"/>
      <c r="Z78" s="2"/>
      <c r="AA78" s="212"/>
      <c r="AB78" s="213"/>
    </row>
    <row r="79" spans="2:28" hidden="1">
      <c r="B79" s="212"/>
      <c r="C79" s="213"/>
      <c r="D79" s="2"/>
      <c r="E79" s="2"/>
      <c r="F79" s="212"/>
      <c r="G79" s="213"/>
      <c r="H79" s="8"/>
      <c r="I79" s="212"/>
      <c r="J79" s="213"/>
      <c r="K79" s="2"/>
      <c r="L79" s="2"/>
      <c r="M79" s="212"/>
      <c r="N79" s="213"/>
      <c r="O79" s="34"/>
      <c r="P79" s="212"/>
      <c r="Q79" s="213"/>
      <c r="R79" s="2"/>
      <c r="S79" s="2"/>
      <c r="T79" s="212"/>
      <c r="U79" s="213"/>
      <c r="V79" s="8"/>
      <c r="W79" s="212"/>
      <c r="X79" s="213"/>
      <c r="Y79" s="2"/>
      <c r="Z79" s="2"/>
      <c r="AA79" s="212"/>
      <c r="AB79" s="213"/>
    </row>
    <row r="80" spans="2:28" hidden="1">
      <c r="B80" s="212"/>
      <c r="C80" s="213"/>
      <c r="D80" s="2"/>
      <c r="E80" s="2"/>
      <c r="F80" s="212"/>
      <c r="G80" s="213"/>
      <c r="H80" s="8"/>
      <c r="I80" s="212"/>
      <c r="J80" s="213"/>
      <c r="K80" s="2"/>
      <c r="L80" s="2"/>
      <c r="M80" s="212"/>
      <c r="N80" s="213"/>
      <c r="O80" s="34"/>
      <c r="P80" s="212"/>
      <c r="Q80" s="213"/>
      <c r="R80" s="2"/>
      <c r="S80" s="2"/>
      <c r="T80" s="212"/>
      <c r="U80" s="213"/>
      <c r="V80" s="8"/>
      <c r="W80" s="212"/>
      <c r="X80" s="213"/>
      <c r="Y80" s="2"/>
      <c r="Z80" s="2"/>
      <c r="AA80" s="212"/>
      <c r="AB80" s="213"/>
    </row>
    <row r="81" spans="2:28" hidden="1">
      <c r="B81" s="212"/>
      <c r="C81" s="213"/>
      <c r="D81" s="2"/>
      <c r="E81" s="2"/>
      <c r="F81" s="212"/>
      <c r="G81" s="213"/>
      <c r="H81" s="8"/>
      <c r="I81" s="212"/>
      <c r="J81" s="213"/>
      <c r="K81" s="2"/>
      <c r="L81" s="2"/>
      <c r="M81" s="212"/>
      <c r="N81" s="213"/>
      <c r="O81" s="34"/>
      <c r="P81" s="212"/>
      <c r="Q81" s="213"/>
      <c r="R81" s="2"/>
      <c r="S81" s="2"/>
      <c r="T81" s="212"/>
      <c r="U81" s="213"/>
      <c r="V81" s="8"/>
      <c r="W81" s="212"/>
      <c r="X81" s="213"/>
      <c r="Y81" s="2"/>
      <c r="Z81" s="2"/>
      <c r="AA81" s="212"/>
      <c r="AB81" s="213"/>
    </row>
    <row r="82" spans="2:28" hidden="1">
      <c r="B82" s="212"/>
      <c r="C82" s="213"/>
      <c r="D82" s="2"/>
      <c r="E82" s="2"/>
      <c r="F82" s="212"/>
      <c r="G82" s="213"/>
      <c r="H82" s="8"/>
      <c r="I82" s="212"/>
      <c r="J82" s="213"/>
      <c r="K82" s="2"/>
      <c r="L82" s="2"/>
      <c r="M82" s="212"/>
      <c r="N82" s="213"/>
      <c r="O82" s="34"/>
      <c r="P82" s="212"/>
      <c r="Q82" s="213"/>
      <c r="R82" s="2"/>
      <c r="S82" s="2"/>
      <c r="T82" s="212"/>
      <c r="U82" s="213"/>
      <c r="V82" s="8"/>
      <c r="W82" s="212"/>
      <c r="X82" s="213"/>
      <c r="Y82" s="2"/>
      <c r="Z82" s="2"/>
      <c r="AA82" s="212"/>
      <c r="AB82" s="213"/>
    </row>
    <row r="83" spans="2:28" hidden="1">
      <c r="B83" s="212"/>
      <c r="C83" s="213"/>
      <c r="D83" s="2"/>
      <c r="E83" s="2"/>
      <c r="F83" s="212"/>
      <c r="G83" s="213"/>
      <c r="H83" s="8"/>
      <c r="I83" s="212"/>
      <c r="J83" s="213"/>
      <c r="K83" s="2"/>
      <c r="L83" s="2"/>
      <c r="M83" s="212"/>
      <c r="N83" s="213"/>
      <c r="O83" s="34"/>
      <c r="P83" s="212"/>
      <c r="Q83" s="213"/>
      <c r="R83" s="2"/>
      <c r="S83" s="2"/>
      <c r="T83" s="212"/>
      <c r="U83" s="213"/>
      <c r="V83" s="8"/>
      <c r="W83" s="212"/>
      <c r="X83" s="213"/>
      <c r="Y83" s="2"/>
      <c r="Z83" s="2"/>
      <c r="AA83" s="212"/>
      <c r="AB83" s="213"/>
    </row>
    <row r="84" spans="2:28" hidden="1">
      <c r="B84" s="212"/>
      <c r="C84" s="213"/>
      <c r="D84" s="2"/>
      <c r="E84" s="2"/>
      <c r="F84" s="212"/>
      <c r="G84" s="213"/>
      <c r="H84" s="8"/>
      <c r="I84" s="212"/>
      <c r="J84" s="213"/>
      <c r="K84" s="2"/>
      <c r="L84" s="2"/>
      <c r="M84" s="212"/>
      <c r="N84" s="213"/>
      <c r="O84" s="34"/>
      <c r="P84" s="212"/>
      <c r="Q84" s="213"/>
      <c r="R84" s="2"/>
      <c r="S84" s="2"/>
      <c r="T84" s="212"/>
      <c r="U84" s="213"/>
      <c r="V84" s="8"/>
      <c r="W84" s="212"/>
      <c r="X84" s="213"/>
      <c r="Y84" s="2"/>
      <c r="Z84" s="2"/>
      <c r="AA84" s="212"/>
      <c r="AB84" s="213"/>
    </row>
    <row r="85" spans="2:28" hidden="1">
      <c r="B85" s="212"/>
      <c r="C85" s="213"/>
      <c r="D85" s="2"/>
      <c r="E85" s="2"/>
      <c r="F85" s="212"/>
      <c r="G85" s="213"/>
      <c r="H85" s="8"/>
      <c r="I85" s="212"/>
      <c r="J85" s="213"/>
      <c r="K85" s="2"/>
      <c r="L85" s="2"/>
      <c r="M85" s="212"/>
      <c r="N85" s="213"/>
      <c r="O85" s="34"/>
      <c r="P85" s="212"/>
      <c r="Q85" s="213"/>
      <c r="R85" s="2"/>
      <c r="S85" s="2"/>
      <c r="T85" s="212"/>
      <c r="U85" s="213"/>
      <c r="V85" s="8"/>
      <c r="W85" s="212"/>
      <c r="X85" s="213"/>
      <c r="Y85" s="2"/>
      <c r="Z85" s="2"/>
      <c r="AA85" s="212"/>
      <c r="AB85" s="213"/>
    </row>
    <row r="86" spans="2:28" hidden="1">
      <c r="B86" s="212"/>
      <c r="C86" s="213"/>
      <c r="D86" s="2"/>
      <c r="E86" s="2"/>
      <c r="F86" s="212"/>
      <c r="G86" s="213"/>
      <c r="H86" s="8"/>
      <c r="I86" s="212"/>
      <c r="J86" s="213"/>
      <c r="K86" s="2"/>
      <c r="L86" s="2"/>
      <c r="M86" s="212"/>
      <c r="N86" s="213"/>
      <c r="O86" s="34"/>
      <c r="P86" s="212"/>
      <c r="Q86" s="213"/>
      <c r="R86" s="2"/>
      <c r="S86" s="2"/>
      <c r="T86" s="212"/>
      <c r="U86" s="213"/>
      <c r="V86" s="8"/>
      <c r="W86" s="212"/>
      <c r="X86" s="213"/>
      <c r="Y86" s="2"/>
      <c r="Z86" s="2"/>
      <c r="AA86" s="212"/>
      <c r="AB86" s="213"/>
    </row>
    <row r="87" spans="2:28" hidden="1">
      <c r="B87" s="212"/>
      <c r="C87" s="213"/>
      <c r="D87" s="2"/>
      <c r="E87" s="2"/>
      <c r="F87" s="212"/>
      <c r="G87" s="213"/>
      <c r="H87" s="8"/>
      <c r="I87" s="212"/>
      <c r="J87" s="213"/>
      <c r="K87" s="2"/>
      <c r="L87" s="2"/>
      <c r="M87" s="212"/>
      <c r="N87" s="213"/>
      <c r="O87" s="34"/>
      <c r="P87" s="212"/>
      <c r="Q87" s="213"/>
      <c r="R87" s="2"/>
      <c r="S87" s="2"/>
      <c r="T87" s="212"/>
      <c r="U87" s="213"/>
      <c r="V87" s="8"/>
      <c r="W87" s="212"/>
      <c r="X87" s="213"/>
      <c r="Y87" s="2"/>
      <c r="Z87" s="2"/>
      <c r="AA87" s="212"/>
      <c r="AB87" s="213"/>
    </row>
    <row r="88" spans="2:28" hidden="1">
      <c r="B88" s="212"/>
      <c r="C88" s="213"/>
      <c r="D88" s="2"/>
      <c r="E88" s="2"/>
      <c r="F88" s="212"/>
      <c r="G88" s="213"/>
      <c r="H88" s="8"/>
      <c r="I88" s="212"/>
      <c r="J88" s="213"/>
      <c r="K88" s="2"/>
      <c r="L88" s="2"/>
      <c r="M88" s="212"/>
      <c r="N88" s="213"/>
      <c r="O88" s="34"/>
      <c r="P88" s="212"/>
      <c r="Q88" s="213"/>
      <c r="R88" s="2"/>
      <c r="S88" s="2"/>
      <c r="T88" s="212"/>
      <c r="U88" s="213"/>
      <c r="V88" s="8"/>
      <c r="W88" s="212"/>
      <c r="X88" s="213"/>
      <c r="Y88" s="2"/>
      <c r="Z88" s="2"/>
      <c r="AA88" s="212"/>
      <c r="AB88" s="213"/>
    </row>
    <row r="89" spans="2:28" hidden="1">
      <c r="B89" s="212"/>
      <c r="C89" s="213"/>
      <c r="D89" s="2"/>
      <c r="E89" s="2"/>
      <c r="F89" s="212"/>
      <c r="G89" s="213"/>
      <c r="H89" s="8"/>
      <c r="I89" s="212"/>
      <c r="J89" s="213"/>
      <c r="K89" s="2"/>
      <c r="L89" s="2"/>
      <c r="M89" s="212"/>
      <c r="N89" s="213"/>
      <c r="O89" s="34"/>
      <c r="P89" s="212"/>
      <c r="Q89" s="213"/>
      <c r="R89" s="2"/>
      <c r="S89" s="2"/>
      <c r="T89" s="212"/>
      <c r="U89" s="213"/>
      <c r="V89" s="8"/>
      <c r="W89" s="212"/>
      <c r="X89" s="213"/>
      <c r="Y89" s="2"/>
      <c r="Z89" s="2"/>
      <c r="AA89" s="212"/>
      <c r="AB89" s="213"/>
    </row>
    <row r="90" spans="2:28" hidden="1">
      <c r="B90" s="212"/>
      <c r="C90" s="213"/>
      <c r="D90" s="2"/>
      <c r="E90" s="2"/>
      <c r="F90" s="212"/>
      <c r="G90" s="213"/>
      <c r="H90" s="8"/>
      <c r="I90" s="212"/>
      <c r="J90" s="213"/>
      <c r="K90" s="2"/>
      <c r="L90" s="2"/>
      <c r="M90" s="212"/>
      <c r="N90" s="213"/>
      <c r="O90" s="34"/>
      <c r="P90" s="212"/>
      <c r="Q90" s="213"/>
      <c r="R90" s="2"/>
      <c r="S90" s="2"/>
      <c r="T90" s="212"/>
      <c r="U90" s="213"/>
      <c r="V90" s="8"/>
      <c r="W90" s="212"/>
      <c r="X90" s="213"/>
      <c r="Y90" s="2"/>
      <c r="Z90" s="2"/>
      <c r="AA90" s="212"/>
      <c r="AB90" s="213"/>
    </row>
    <row r="91" spans="2:28" hidden="1">
      <c r="B91" s="212"/>
      <c r="C91" s="213"/>
      <c r="D91" s="2"/>
      <c r="E91" s="2"/>
      <c r="F91" s="212"/>
      <c r="G91" s="213"/>
      <c r="H91" s="8"/>
      <c r="I91" s="212"/>
      <c r="J91" s="213"/>
      <c r="K91" s="2"/>
      <c r="L91" s="2"/>
      <c r="M91" s="212"/>
      <c r="N91" s="213"/>
      <c r="O91" s="34"/>
      <c r="P91" s="212"/>
      <c r="Q91" s="213"/>
      <c r="R91" s="2"/>
      <c r="S91" s="2"/>
      <c r="T91" s="212"/>
      <c r="U91" s="213"/>
      <c r="V91" s="8"/>
      <c r="W91" s="212"/>
      <c r="X91" s="213"/>
      <c r="Y91" s="2"/>
      <c r="Z91" s="2"/>
      <c r="AA91" s="212"/>
      <c r="AB91" s="213"/>
    </row>
    <row r="92" spans="2:28" hidden="1">
      <c r="B92" s="212"/>
      <c r="C92" s="213"/>
      <c r="D92" s="2"/>
      <c r="E92" s="2"/>
      <c r="F92" s="212"/>
      <c r="G92" s="213"/>
      <c r="H92" s="8"/>
      <c r="I92" s="212"/>
      <c r="J92" s="213"/>
      <c r="K92" s="2"/>
      <c r="L92" s="2"/>
      <c r="M92" s="212"/>
      <c r="N92" s="213"/>
      <c r="O92" s="34"/>
      <c r="P92" s="212"/>
      <c r="Q92" s="213"/>
      <c r="R92" s="2"/>
      <c r="S92" s="2"/>
      <c r="T92" s="212"/>
      <c r="U92" s="213"/>
      <c r="V92" s="8"/>
      <c r="W92" s="212"/>
      <c r="X92" s="213"/>
      <c r="Y92" s="2"/>
      <c r="Z92" s="2"/>
      <c r="AA92" s="212"/>
      <c r="AB92" s="213"/>
    </row>
    <row r="93" spans="2:28" hidden="1">
      <c r="B93" s="212"/>
      <c r="C93" s="213"/>
      <c r="D93" s="2"/>
      <c r="E93" s="2"/>
      <c r="F93" s="212"/>
      <c r="G93" s="213"/>
      <c r="H93" s="8"/>
      <c r="I93" s="212"/>
      <c r="J93" s="213"/>
      <c r="K93" s="2"/>
      <c r="L93" s="2"/>
      <c r="M93" s="212"/>
      <c r="N93" s="213"/>
      <c r="O93" s="34"/>
      <c r="P93" s="212"/>
      <c r="Q93" s="213"/>
      <c r="R93" s="2"/>
      <c r="S93" s="2"/>
      <c r="T93" s="212"/>
      <c r="U93" s="213"/>
      <c r="V93" s="8"/>
      <c r="W93" s="212"/>
      <c r="X93" s="213"/>
      <c r="Y93" s="2"/>
      <c r="Z93" s="2"/>
      <c r="AA93" s="212"/>
      <c r="AB93" s="213"/>
    </row>
    <row r="94" spans="2:28" hidden="1">
      <c r="B94" s="212"/>
      <c r="C94" s="213"/>
      <c r="D94" s="2"/>
      <c r="E94" s="2"/>
      <c r="F94" s="212"/>
      <c r="G94" s="213"/>
      <c r="H94" s="8"/>
      <c r="I94" s="212"/>
      <c r="J94" s="213"/>
      <c r="K94" s="2"/>
      <c r="L94" s="2"/>
      <c r="M94" s="212"/>
      <c r="N94" s="213"/>
      <c r="O94" s="34"/>
      <c r="P94" s="212"/>
      <c r="Q94" s="213"/>
      <c r="R94" s="2"/>
      <c r="S94" s="2"/>
      <c r="T94" s="212"/>
      <c r="U94" s="213"/>
      <c r="V94" s="8"/>
      <c r="W94" s="212"/>
      <c r="X94" s="213"/>
      <c r="Y94" s="2"/>
      <c r="Z94" s="2"/>
      <c r="AA94" s="212"/>
      <c r="AB94" s="213"/>
    </row>
    <row r="95" spans="2:28" hidden="1">
      <c r="B95" s="212"/>
      <c r="C95" s="213"/>
      <c r="D95" s="2"/>
      <c r="E95" s="2"/>
      <c r="F95" s="212"/>
      <c r="G95" s="213"/>
      <c r="H95" s="8"/>
      <c r="I95" s="212"/>
      <c r="J95" s="213"/>
      <c r="K95" s="2"/>
      <c r="L95" s="2"/>
      <c r="M95" s="212"/>
      <c r="N95" s="213"/>
      <c r="O95" s="34"/>
      <c r="P95" s="212"/>
      <c r="Q95" s="213"/>
      <c r="R95" s="2"/>
      <c r="S95" s="2"/>
      <c r="T95" s="212"/>
      <c r="U95" s="213"/>
      <c r="V95" s="8"/>
      <c r="W95" s="212"/>
      <c r="X95" s="213"/>
      <c r="Y95" s="2"/>
      <c r="Z95" s="2"/>
      <c r="AA95" s="212"/>
      <c r="AB95" s="213"/>
    </row>
    <row r="96" spans="2:28" hidden="1">
      <c r="B96" s="212"/>
      <c r="C96" s="213"/>
      <c r="D96" s="2"/>
      <c r="E96" s="2"/>
      <c r="F96" s="212"/>
      <c r="G96" s="213"/>
      <c r="H96" s="8"/>
      <c r="I96" s="212"/>
      <c r="J96" s="213"/>
      <c r="K96" s="2"/>
      <c r="L96" s="2"/>
      <c r="M96" s="212"/>
      <c r="N96" s="213"/>
      <c r="O96" s="34"/>
      <c r="P96" s="212"/>
      <c r="Q96" s="213"/>
      <c r="R96" s="2"/>
      <c r="S96" s="2"/>
      <c r="T96" s="212"/>
      <c r="U96" s="213"/>
      <c r="V96" s="8"/>
      <c r="W96" s="212"/>
      <c r="X96" s="213"/>
      <c r="Y96" s="2"/>
      <c r="Z96" s="2"/>
      <c r="AA96" s="212"/>
      <c r="AB96" s="213"/>
    </row>
    <row r="97" spans="2:28" hidden="1">
      <c r="B97" s="212"/>
      <c r="C97" s="213"/>
      <c r="D97" s="2"/>
      <c r="E97" s="2"/>
      <c r="F97" s="212"/>
      <c r="G97" s="213"/>
      <c r="H97" s="8"/>
      <c r="I97" s="212"/>
      <c r="J97" s="213"/>
      <c r="K97" s="2"/>
      <c r="L97" s="2"/>
      <c r="M97" s="212"/>
      <c r="N97" s="213"/>
      <c r="O97" s="34"/>
      <c r="P97" s="212"/>
      <c r="Q97" s="213"/>
      <c r="R97" s="2"/>
      <c r="S97" s="2"/>
      <c r="T97" s="212"/>
      <c r="U97" s="213"/>
      <c r="V97" s="8"/>
      <c r="W97" s="212"/>
      <c r="X97" s="213"/>
      <c r="Y97" s="2"/>
      <c r="Z97" s="2"/>
      <c r="AA97" s="212"/>
      <c r="AB97" s="213"/>
    </row>
    <row r="98" spans="2:28" hidden="1">
      <c r="B98" s="212"/>
      <c r="C98" s="213"/>
      <c r="D98" s="2"/>
      <c r="E98" s="2"/>
      <c r="F98" s="212"/>
      <c r="G98" s="213"/>
      <c r="H98" s="8"/>
      <c r="I98" s="212"/>
      <c r="J98" s="213"/>
      <c r="K98" s="2"/>
      <c r="L98" s="2"/>
      <c r="M98" s="212"/>
      <c r="N98" s="213"/>
      <c r="O98" s="34"/>
      <c r="P98" s="212"/>
      <c r="Q98" s="213"/>
      <c r="R98" s="2"/>
      <c r="S98" s="2"/>
      <c r="T98" s="212"/>
      <c r="U98" s="213"/>
      <c r="V98" s="8"/>
      <c r="W98" s="212"/>
      <c r="X98" s="213"/>
      <c r="Y98" s="2"/>
      <c r="Z98" s="2"/>
      <c r="AA98" s="212"/>
      <c r="AB98" s="213"/>
    </row>
    <row r="99" spans="2:28" hidden="1">
      <c r="B99" s="212"/>
      <c r="C99" s="213"/>
      <c r="D99" s="2"/>
      <c r="E99" s="2"/>
      <c r="F99" s="212"/>
      <c r="G99" s="213"/>
      <c r="H99" s="8"/>
      <c r="I99" s="212"/>
      <c r="J99" s="213"/>
      <c r="K99" s="2"/>
      <c r="L99" s="2"/>
      <c r="M99" s="212"/>
      <c r="N99" s="213"/>
      <c r="O99" s="34"/>
      <c r="P99" s="212"/>
      <c r="Q99" s="213"/>
      <c r="R99" s="2"/>
      <c r="S99" s="2"/>
      <c r="T99" s="212"/>
      <c r="U99" s="213"/>
      <c r="V99" s="8"/>
      <c r="W99" s="212"/>
      <c r="X99" s="213"/>
      <c r="Y99" s="2"/>
      <c r="Z99" s="2"/>
      <c r="AA99" s="212"/>
      <c r="AB99" s="213"/>
    </row>
    <row r="100" spans="2:28" hidden="1">
      <c r="B100" s="212"/>
      <c r="C100" s="213"/>
      <c r="D100" s="2"/>
      <c r="E100" s="2"/>
      <c r="F100" s="212"/>
      <c r="G100" s="213"/>
      <c r="H100" s="8"/>
      <c r="I100" s="212"/>
      <c r="J100" s="213"/>
      <c r="K100" s="2"/>
      <c r="L100" s="2"/>
      <c r="M100" s="212"/>
      <c r="N100" s="213"/>
      <c r="O100" s="34"/>
      <c r="P100" s="212"/>
      <c r="Q100" s="213"/>
      <c r="R100" s="2"/>
      <c r="S100" s="2"/>
      <c r="T100" s="212"/>
      <c r="U100" s="213"/>
      <c r="V100" s="8"/>
      <c r="W100" s="212"/>
      <c r="X100" s="213"/>
      <c r="Y100" s="2"/>
      <c r="Z100" s="2"/>
      <c r="AA100" s="212"/>
      <c r="AB100" s="213"/>
    </row>
    <row r="101" spans="2:28" hidden="1">
      <c r="B101" s="212"/>
      <c r="C101" s="213"/>
      <c r="D101" s="2"/>
      <c r="E101" s="2"/>
      <c r="F101" s="212"/>
      <c r="G101" s="213"/>
      <c r="H101" s="8"/>
      <c r="I101" s="212"/>
      <c r="J101" s="213"/>
      <c r="K101" s="2"/>
      <c r="L101" s="2"/>
      <c r="M101" s="212"/>
      <c r="N101" s="213"/>
      <c r="O101" s="34"/>
      <c r="P101" s="212"/>
      <c r="Q101" s="213"/>
      <c r="R101" s="2"/>
      <c r="S101" s="2"/>
      <c r="T101" s="212"/>
      <c r="U101" s="213"/>
      <c r="V101" s="8"/>
      <c r="W101" s="212"/>
      <c r="X101" s="213"/>
      <c r="Y101" s="2"/>
      <c r="Z101" s="2"/>
      <c r="AA101" s="212"/>
      <c r="AB101" s="213"/>
    </row>
    <row r="102" spans="2:28" hidden="1">
      <c r="B102" s="212"/>
      <c r="C102" s="213"/>
      <c r="D102" s="2"/>
      <c r="E102" s="2"/>
      <c r="F102" s="212"/>
      <c r="G102" s="213"/>
      <c r="H102" s="8"/>
      <c r="I102" s="212"/>
      <c r="J102" s="213"/>
      <c r="K102" s="2"/>
      <c r="L102" s="2"/>
      <c r="M102" s="212"/>
      <c r="N102" s="213"/>
      <c r="O102" s="34"/>
      <c r="P102" s="212"/>
      <c r="Q102" s="213"/>
      <c r="R102" s="2"/>
      <c r="S102" s="2"/>
      <c r="T102" s="212"/>
      <c r="U102" s="213"/>
      <c r="V102" s="8"/>
      <c r="W102" s="212"/>
      <c r="X102" s="213"/>
      <c r="Y102" s="2"/>
      <c r="Z102" s="2"/>
      <c r="AA102" s="212"/>
      <c r="AB102" s="213"/>
    </row>
    <row r="103" spans="2:28" hidden="1">
      <c r="B103" s="212"/>
      <c r="C103" s="213"/>
      <c r="D103" s="2"/>
      <c r="E103" s="2"/>
      <c r="F103" s="212"/>
      <c r="G103" s="213"/>
      <c r="H103" s="8"/>
      <c r="I103" s="212"/>
      <c r="J103" s="213"/>
      <c r="K103" s="2"/>
      <c r="L103" s="2"/>
      <c r="M103" s="212"/>
      <c r="N103" s="213"/>
      <c r="O103" s="34"/>
      <c r="P103" s="212"/>
      <c r="Q103" s="213"/>
      <c r="R103" s="2"/>
      <c r="S103" s="2"/>
      <c r="T103" s="212"/>
      <c r="U103" s="213"/>
      <c r="V103" s="8"/>
      <c r="W103" s="212"/>
      <c r="X103" s="213"/>
      <c r="Y103" s="2"/>
      <c r="Z103" s="2"/>
      <c r="AA103" s="212"/>
      <c r="AB103" s="213"/>
    </row>
    <row r="104" spans="2:28" hidden="1">
      <c r="B104" s="212"/>
      <c r="C104" s="213"/>
      <c r="D104" s="2"/>
      <c r="E104" s="2"/>
      <c r="F104" s="212"/>
      <c r="G104" s="213"/>
      <c r="H104" s="8"/>
      <c r="I104" s="212"/>
      <c r="J104" s="213"/>
      <c r="K104" s="2"/>
      <c r="L104" s="2"/>
      <c r="M104" s="212"/>
      <c r="N104" s="213"/>
      <c r="O104" s="34"/>
      <c r="P104" s="212"/>
      <c r="Q104" s="213"/>
      <c r="R104" s="2"/>
      <c r="S104" s="2"/>
      <c r="T104" s="212"/>
      <c r="U104" s="213"/>
      <c r="V104" s="8"/>
      <c r="W104" s="212"/>
      <c r="X104" s="213"/>
      <c r="Y104" s="2"/>
      <c r="Z104" s="2"/>
      <c r="AA104" s="212"/>
      <c r="AB104" s="213"/>
    </row>
    <row r="105" spans="2:28" hidden="1">
      <c r="B105" s="212"/>
      <c r="C105" s="213"/>
      <c r="D105" s="2"/>
      <c r="E105" s="2"/>
      <c r="F105" s="212"/>
      <c r="G105" s="213"/>
      <c r="H105" s="8"/>
      <c r="I105" s="212"/>
      <c r="J105" s="213"/>
      <c r="K105" s="2"/>
      <c r="L105" s="2"/>
      <c r="M105" s="212"/>
      <c r="N105" s="213"/>
      <c r="O105" s="34"/>
      <c r="P105" s="212"/>
      <c r="Q105" s="213"/>
      <c r="R105" s="2"/>
      <c r="S105" s="2"/>
      <c r="T105" s="212"/>
      <c r="U105" s="213"/>
      <c r="V105" s="8"/>
      <c r="W105" s="212"/>
      <c r="X105" s="213"/>
      <c r="Y105" s="2"/>
      <c r="Z105" s="2"/>
      <c r="AA105" s="212"/>
      <c r="AB105" s="213"/>
    </row>
    <row r="106" spans="2:28" hidden="1">
      <c r="B106" s="212"/>
      <c r="C106" s="213"/>
      <c r="D106" s="2"/>
      <c r="E106" s="2"/>
      <c r="F106" s="212"/>
      <c r="G106" s="213"/>
      <c r="H106" s="8"/>
      <c r="I106" s="212"/>
      <c r="J106" s="213"/>
      <c r="K106" s="2"/>
      <c r="L106" s="2"/>
      <c r="M106" s="212"/>
      <c r="N106" s="213"/>
      <c r="O106" s="34"/>
      <c r="P106" s="212"/>
      <c r="Q106" s="213"/>
      <c r="R106" s="2"/>
      <c r="S106" s="2"/>
      <c r="T106" s="212"/>
      <c r="U106" s="213"/>
      <c r="V106" s="8"/>
      <c r="W106" s="212"/>
      <c r="X106" s="213"/>
      <c r="Y106" s="2"/>
      <c r="Z106" s="2"/>
      <c r="AA106" s="212"/>
      <c r="AB106" s="213"/>
    </row>
    <row r="107" spans="2:28" hidden="1">
      <c r="B107" s="212"/>
      <c r="C107" s="213"/>
      <c r="D107" s="2"/>
      <c r="E107" s="2"/>
      <c r="F107" s="212"/>
      <c r="G107" s="213"/>
      <c r="H107" s="8"/>
      <c r="I107" s="212"/>
      <c r="J107" s="213"/>
      <c r="K107" s="2"/>
      <c r="L107" s="2"/>
      <c r="M107" s="212"/>
      <c r="N107" s="213"/>
      <c r="O107" s="34"/>
      <c r="P107" s="212"/>
      <c r="Q107" s="213"/>
      <c r="R107" s="2"/>
      <c r="S107" s="2"/>
      <c r="T107" s="212"/>
      <c r="U107" s="213"/>
      <c r="V107" s="8"/>
      <c r="W107" s="212"/>
      <c r="X107" s="213"/>
      <c r="Y107" s="2"/>
      <c r="Z107" s="2"/>
      <c r="AA107" s="212"/>
      <c r="AB107" s="213"/>
    </row>
    <row r="108" spans="2:28" hidden="1">
      <c r="B108" s="212"/>
      <c r="C108" s="213"/>
      <c r="D108" s="2"/>
      <c r="E108" s="2"/>
      <c r="F108" s="212"/>
      <c r="G108" s="213"/>
      <c r="H108" s="8"/>
      <c r="I108" s="212"/>
      <c r="J108" s="213"/>
      <c r="K108" s="2"/>
      <c r="L108" s="2"/>
      <c r="M108" s="212"/>
      <c r="N108" s="213"/>
      <c r="O108" s="34"/>
      <c r="P108" s="212"/>
      <c r="Q108" s="213"/>
      <c r="R108" s="2"/>
      <c r="S108" s="2"/>
      <c r="T108" s="212"/>
      <c r="U108" s="213"/>
      <c r="V108" s="8"/>
      <c r="W108" s="212"/>
      <c r="X108" s="213"/>
      <c r="Y108" s="2"/>
      <c r="Z108" s="2"/>
      <c r="AA108" s="212"/>
      <c r="AB108" s="213"/>
    </row>
    <row r="109" spans="2:28" hidden="1">
      <c r="B109" s="212"/>
      <c r="C109" s="213"/>
      <c r="D109" s="2"/>
      <c r="E109" s="2"/>
      <c r="F109" s="212"/>
      <c r="G109" s="213"/>
      <c r="H109" s="8"/>
      <c r="I109" s="212"/>
      <c r="J109" s="213"/>
      <c r="K109" s="2"/>
      <c r="L109" s="2"/>
      <c r="M109" s="212"/>
      <c r="N109" s="213"/>
      <c r="O109" s="34"/>
      <c r="P109" s="212"/>
      <c r="Q109" s="213"/>
      <c r="R109" s="2"/>
      <c r="S109" s="2"/>
      <c r="T109" s="212"/>
      <c r="U109" s="213"/>
      <c r="V109" s="8"/>
      <c r="W109" s="212"/>
      <c r="X109" s="213"/>
      <c r="Y109" s="2"/>
      <c r="Z109" s="2"/>
      <c r="AA109" s="212"/>
      <c r="AB109" s="213"/>
    </row>
    <row r="110" spans="2:28" hidden="1">
      <c r="B110" s="212"/>
      <c r="C110" s="213"/>
      <c r="D110" s="2"/>
      <c r="E110" s="2"/>
      <c r="F110" s="212"/>
      <c r="G110" s="213"/>
      <c r="H110" s="8"/>
      <c r="I110" s="212"/>
      <c r="J110" s="213"/>
      <c r="K110" s="2"/>
      <c r="L110" s="2"/>
      <c r="M110" s="212"/>
      <c r="N110" s="213"/>
      <c r="O110" s="34"/>
      <c r="P110" s="212"/>
      <c r="Q110" s="213"/>
      <c r="R110" s="2"/>
      <c r="S110" s="2"/>
      <c r="T110" s="212"/>
      <c r="U110" s="213"/>
      <c r="V110" s="8"/>
      <c r="W110" s="212"/>
      <c r="X110" s="213"/>
      <c r="Y110" s="2"/>
      <c r="Z110" s="2"/>
      <c r="AA110" s="212"/>
      <c r="AB110" s="213"/>
    </row>
    <row r="111" spans="2:28" hidden="1">
      <c r="B111" s="212"/>
      <c r="C111" s="213"/>
      <c r="D111" s="2"/>
      <c r="E111" s="2"/>
      <c r="F111" s="212"/>
      <c r="G111" s="213"/>
      <c r="H111" s="8"/>
      <c r="I111" s="212"/>
      <c r="J111" s="213"/>
      <c r="K111" s="2"/>
      <c r="L111" s="2"/>
      <c r="M111" s="212"/>
      <c r="N111" s="213"/>
      <c r="O111" s="34"/>
      <c r="P111" s="212"/>
      <c r="Q111" s="213"/>
      <c r="R111" s="2"/>
      <c r="S111" s="2"/>
      <c r="T111" s="212"/>
      <c r="U111" s="213"/>
      <c r="V111" s="8"/>
      <c r="W111" s="212"/>
      <c r="X111" s="213"/>
      <c r="Y111" s="2"/>
      <c r="Z111" s="2"/>
      <c r="AA111" s="212"/>
      <c r="AB111" s="213"/>
    </row>
    <row r="112" spans="2:28" hidden="1">
      <c r="B112" s="212"/>
      <c r="C112" s="213"/>
      <c r="D112" s="2"/>
      <c r="E112" s="2"/>
      <c r="F112" s="212"/>
      <c r="G112" s="213"/>
      <c r="H112" s="8"/>
      <c r="I112" s="212"/>
      <c r="J112" s="213"/>
      <c r="K112" s="2"/>
      <c r="L112" s="2"/>
      <c r="M112" s="212"/>
      <c r="N112" s="213"/>
      <c r="O112" s="34"/>
      <c r="P112" s="212"/>
      <c r="Q112" s="213"/>
      <c r="R112" s="2"/>
      <c r="S112" s="2"/>
      <c r="T112" s="212"/>
      <c r="U112" s="213"/>
      <c r="V112" s="8"/>
      <c r="W112" s="212"/>
      <c r="X112" s="213"/>
      <c r="Y112" s="2"/>
      <c r="Z112" s="2"/>
      <c r="AA112" s="212"/>
      <c r="AB112" s="213"/>
    </row>
    <row r="113" spans="2:28" hidden="1">
      <c r="B113" s="212"/>
      <c r="C113" s="213"/>
      <c r="D113" s="2"/>
      <c r="E113" s="2"/>
      <c r="F113" s="212"/>
      <c r="G113" s="213"/>
      <c r="H113" s="8"/>
      <c r="I113" s="212"/>
      <c r="J113" s="213"/>
      <c r="K113" s="2"/>
      <c r="L113" s="2"/>
      <c r="M113" s="212"/>
      <c r="N113" s="213"/>
      <c r="O113" s="34"/>
      <c r="P113" s="212"/>
      <c r="Q113" s="213"/>
      <c r="R113" s="2"/>
      <c r="S113" s="2"/>
      <c r="T113" s="212"/>
      <c r="U113" s="213"/>
      <c r="V113" s="8"/>
      <c r="W113" s="212"/>
      <c r="X113" s="213"/>
      <c r="Y113" s="2"/>
      <c r="Z113" s="2"/>
      <c r="AA113" s="212"/>
      <c r="AB113" s="213"/>
    </row>
    <row r="114" spans="2:28" hidden="1">
      <c r="B114" s="212"/>
      <c r="C114" s="213"/>
      <c r="D114" s="2"/>
      <c r="E114" s="2"/>
      <c r="F114" s="212"/>
      <c r="G114" s="213"/>
      <c r="H114" s="8"/>
      <c r="I114" s="212"/>
      <c r="J114" s="213"/>
      <c r="K114" s="2"/>
      <c r="L114" s="2"/>
      <c r="M114" s="212"/>
      <c r="N114" s="213"/>
      <c r="O114" s="34"/>
      <c r="P114" s="212"/>
      <c r="Q114" s="213"/>
      <c r="R114" s="2"/>
      <c r="S114" s="2"/>
      <c r="T114" s="212"/>
      <c r="U114" s="213"/>
      <c r="V114" s="8"/>
      <c r="W114" s="212"/>
      <c r="X114" s="213"/>
      <c r="Y114" s="2"/>
      <c r="Z114" s="2"/>
      <c r="AA114" s="212"/>
      <c r="AB114" s="213"/>
    </row>
    <row r="115" spans="2:28" hidden="1">
      <c r="B115" s="212"/>
      <c r="C115" s="213"/>
      <c r="D115" s="2"/>
      <c r="E115" s="2"/>
      <c r="F115" s="212"/>
      <c r="G115" s="213"/>
      <c r="H115" s="8"/>
      <c r="I115" s="212"/>
      <c r="J115" s="213"/>
      <c r="K115" s="2"/>
      <c r="L115" s="2"/>
      <c r="M115" s="212"/>
      <c r="N115" s="213"/>
      <c r="O115" s="34"/>
      <c r="P115" s="212"/>
      <c r="Q115" s="213"/>
      <c r="R115" s="2"/>
      <c r="S115" s="2"/>
      <c r="T115" s="212"/>
      <c r="U115" s="213"/>
      <c r="V115" s="8"/>
      <c r="W115" s="212"/>
      <c r="X115" s="213"/>
      <c r="Y115" s="2"/>
      <c r="Z115" s="2"/>
      <c r="AA115" s="212"/>
      <c r="AB115" s="213"/>
    </row>
    <row r="116" spans="2:28" hidden="1">
      <c r="B116" s="212"/>
      <c r="C116" s="213"/>
      <c r="D116" s="2"/>
      <c r="E116" s="2"/>
      <c r="F116" s="212"/>
      <c r="G116" s="213"/>
      <c r="H116" s="8"/>
      <c r="I116" s="212"/>
      <c r="J116" s="213"/>
      <c r="K116" s="2"/>
      <c r="L116" s="2"/>
      <c r="M116" s="212"/>
      <c r="N116" s="213"/>
      <c r="O116" s="34"/>
      <c r="P116" s="212"/>
      <c r="Q116" s="213"/>
      <c r="R116" s="2"/>
      <c r="S116" s="2"/>
      <c r="T116" s="212"/>
      <c r="U116" s="213"/>
      <c r="V116" s="8"/>
      <c r="W116" s="212"/>
      <c r="X116" s="213"/>
      <c r="Y116" s="2"/>
      <c r="Z116" s="2"/>
      <c r="AA116" s="212"/>
      <c r="AB116" s="213"/>
    </row>
    <row r="117" spans="2:28" hidden="1">
      <c r="B117" s="212"/>
      <c r="C117" s="213"/>
      <c r="D117" s="2"/>
      <c r="E117" s="2"/>
      <c r="F117" s="212"/>
      <c r="G117" s="213"/>
      <c r="H117" s="8"/>
      <c r="I117" s="212"/>
      <c r="J117" s="213"/>
      <c r="K117" s="2"/>
      <c r="L117" s="2"/>
      <c r="M117" s="212"/>
      <c r="N117" s="213"/>
      <c r="O117" s="34"/>
      <c r="P117" s="212"/>
      <c r="Q117" s="213"/>
      <c r="R117" s="2"/>
      <c r="S117" s="2"/>
      <c r="T117" s="212"/>
      <c r="U117" s="213"/>
      <c r="V117" s="8"/>
      <c r="W117" s="212"/>
      <c r="X117" s="213"/>
      <c r="Y117" s="2"/>
      <c r="Z117" s="2"/>
      <c r="AA117" s="212"/>
      <c r="AB117" s="213"/>
    </row>
    <row r="118" spans="2:28" hidden="1">
      <c r="B118" s="212"/>
      <c r="C118" s="213"/>
      <c r="D118" s="2"/>
      <c r="E118" s="2"/>
      <c r="F118" s="212"/>
      <c r="G118" s="213"/>
      <c r="H118" s="8"/>
      <c r="I118" s="212"/>
      <c r="J118" s="213"/>
      <c r="K118" s="2"/>
      <c r="L118" s="2"/>
      <c r="M118" s="212"/>
      <c r="N118" s="213"/>
      <c r="O118" s="34"/>
      <c r="P118" s="212"/>
      <c r="Q118" s="213"/>
      <c r="R118" s="2"/>
      <c r="S118" s="2"/>
      <c r="T118" s="212"/>
      <c r="U118" s="213"/>
      <c r="V118" s="8"/>
      <c r="W118" s="212"/>
      <c r="X118" s="213"/>
      <c r="Y118" s="2"/>
      <c r="Z118" s="2"/>
      <c r="AA118" s="212"/>
      <c r="AB118" s="213"/>
    </row>
    <row r="119" spans="2:28" hidden="1">
      <c r="B119" s="212"/>
      <c r="C119" s="213"/>
      <c r="D119" s="2"/>
      <c r="E119" s="2"/>
      <c r="F119" s="212"/>
      <c r="G119" s="213"/>
      <c r="H119" s="8"/>
      <c r="I119" s="212"/>
      <c r="J119" s="213"/>
      <c r="K119" s="2"/>
      <c r="L119" s="2"/>
      <c r="M119" s="212"/>
      <c r="N119" s="213"/>
      <c r="O119" s="34"/>
      <c r="P119" s="212"/>
      <c r="Q119" s="213"/>
      <c r="R119" s="2"/>
      <c r="S119" s="2"/>
      <c r="T119" s="212"/>
      <c r="U119" s="213"/>
      <c r="V119" s="8"/>
      <c r="W119" s="212"/>
      <c r="X119" s="213"/>
      <c r="Y119" s="2"/>
      <c r="Z119" s="2"/>
      <c r="AA119" s="212"/>
      <c r="AB119" s="213"/>
    </row>
    <row r="120" spans="2:28" hidden="1">
      <c r="B120" s="212"/>
      <c r="C120" s="213"/>
      <c r="D120" s="2"/>
      <c r="E120" s="2"/>
      <c r="F120" s="212"/>
      <c r="G120" s="213"/>
      <c r="H120" s="8"/>
      <c r="I120" s="212"/>
      <c r="J120" s="213"/>
      <c r="K120" s="2"/>
      <c r="L120" s="2"/>
      <c r="M120" s="212"/>
      <c r="N120" s="213"/>
      <c r="O120" s="34"/>
      <c r="P120" s="212"/>
      <c r="Q120" s="213"/>
      <c r="R120" s="2"/>
      <c r="S120" s="2"/>
      <c r="T120" s="212"/>
      <c r="U120" s="213"/>
      <c r="V120" s="8"/>
      <c r="W120" s="212"/>
      <c r="X120" s="213"/>
      <c r="Y120" s="2"/>
      <c r="Z120" s="2"/>
      <c r="AA120" s="212"/>
      <c r="AB120" s="213"/>
    </row>
    <row r="121" spans="2:28" hidden="1">
      <c r="B121" s="212"/>
      <c r="C121" s="213"/>
      <c r="D121" s="2"/>
      <c r="E121" s="2"/>
      <c r="F121" s="212"/>
      <c r="G121" s="213"/>
      <c r="H121" s="8"/>
      <c r="I121" s="212"/>
      <c r="J121" s="213"/>
      <c r="K121" s="2"/>
      <c r="L121" s="2"/>
      <c r="M121" s="212"/>
      <c r="N121" s="213"/>
      <c r="O121" s="34"/>
      <c r="P121" s="212"/>
      <c r="Q121" s="213"/>
      <c r="R121" s="2"/>
      <c r="S121" s="2"/>
      <c r="T121" s="212"/>
      <c r="U121" s="213"/>
      <c r="V121" s="8"/>
      <c r="W121" s="212"/>
      <c r="X121" s="213"/>
      <c r="Y121" s="2"/>
      <c r="Z121" s="2"/>
      <c r="AA121" s="212"/>
      <c r="AB121" s="213"/>
    </row>
    <row r="122" spans="2:28" hidden="1">
      <c r="B122" s="212"/>
      <c r="C122" s="213"/>
      <c r="D122" s="2"/>
      <c r="E122" s="2"/>
      <c r="F122" s="212"/>
      <c r="G122" s="213"/>
      <c r="H122" s="8"/>
      <c r="I122" s="212"/>
      <c r="J122" s="213"/>
      <c r="K122" s="2"/>
      <c r="L122" s="2"/>
      <c r="M122" s="212"/>
      <c r="N122" s="213"/>
      <c r="O122" s="34"/>
      <c r="P122" s="212"/>
      <c r="Q122" s="213"/>
      <c r="R122" s="2"/>
      <c r="S122" s="2"/>
      <c r="T122" s="212"/>
      <c r="U122" s="213"/>
      <c r="V122" s="8"/>
      <c r="W122" s="212"/>
      <c r="X122" s="213"/>
      <c r="Y122" s="2"/>
      <c r="Z122" s="2"/>
      <c r="AA122" s="212"/>
      <c r="AB122" s="213"/>
    </row>
    <row r="123" spans="2:28" hidden="1">
      <c r="B123" s="212"/>
      <c r="C123" s="213"/>
      <c r="D123" s="2"/>
      <c r="E123" s="2"/>
      <c r="F123" s="212"/>
      <c r="G123" s="213"/>
      <c r="H123" s="8"/>
      <c r="I123" s="212"/>
      <c r="J123" s="213"/>
      <c r="K123" s="2"/>
      <c r="L123" s="2"/>
      <c r="M123" s="212"/>
      <c r="N123" s="213"/>
      <c r="O123" s="34"/>
      <c r="P123" s="212"/>
      <c r="Q123" s="213"/>
      <c r="R123" s="2"/>
      <c r="S123" s="2"/>
      <c r="T123" s="212"/>
      <c r="U123" s="213"/>
      <c r="V123" s="8"/>
      <c r="W123" s="212"/>
      <c r="X123" s="213"/>
      <c r="Y123" s="2"/>
      <c r="Z123" s="2"/>
      <c r="AA123" s="212"/>
      <c r="AB123" s="213"/>
    </row>
    <row r="124" spans="2:28" hidden="1">
      <c r="B124" s="212"/>
      <c r="C124" s="213"/>
      <c r="D124" s="2"/>
      <c r="E124" s="2"/>
      <c r="F124" s="212"/>
      <c r="G124" s="213"/>
      <c r="H124" s="8"/>
      <c r="I124" s="212"/>
      <c r="J124" s="213"/>
      <c r="K124" s="2"/>
      <c r="L124" s="2"/>
      <c r="M124" s="212"/>
      <c r="N124" s="213"/>
      <c r="O124" s="34"/>
      <c r="P124" s="212"/>
      <c r="Q124" s="213"/>
      <c r="R124" s="2"/>
      <c r="S124" s="2"/>
      <c r="T124" s="212"/>
      <c r="U124" s="213"/>
      <c r="V124" s="8"/>
      <c r="W124" s="212"/>
      <c r="X124" s="213"/>
      <c r="Y124" s="2"/>
      <c r="Z124" s="2"/>
      <c r="AA124" s="212"/>
      <c r="AB124" s="213"/>
    </row>
    <row r="125" spans="2:28" hidden="1">
      <c r="B125" s="212"/>
      <c r="C125" s="213"/>
      <c r="D125" s="2"/>
      <c r="E125" s="2"/>
      <c r="F125" s="212"/>
      <c r="G125" s="213"/>
      <c r="H125" s="8"/>
      <c r="I125" s="212"/>
      <c r="J125" s="213"/>
      <c r="K125" s="2"/>
      <c r="L125" s="2"/>
      <c r="M125" s="212"/>
      <c r="N125" s="213"/>
      <c r="O125" s="34"/>
      <c r="P125" s="212"/>
      <c r="Q125" s="213"/>
      <c r="R125" s="2"/>
      <c r="S125" s="2"/>
      <c r="T125" s="212"/>
      <c r="U125" s="213"/>
      <c r="V125" s="8"/>
      <c r="W125" s="212"/>
      <c r="X125" s="213"/>
      <c r="Y125" s="2"/>
      <c r="Z125" s="2"/>
      <c r="AA125" s="212"/>
      <c r="AB125" s="213"/>
    </row>
    <row r="126" spans="2:28" hidden="1">
      <c r="B126" s="212"/>
      <c r="C126" s="213"/>
      <c r="D126" s="2"/>
      <c r="E126" s="2"/>
      <c r="F126" s="212"/>
      <c r="G126" s="213"/>
      <c r="H126" s="8"/>
      <c r="I126" s="212"/>
      <c r="J126" s="213"/>
      <c r="K126" s="2"/>
      <c r="L126" s="2"/>
      <c r="M126" s="212"/>
      <c r="N126" s="213"/>
      <c r="O126" s="34"/>
      <c r="P126" s="212"/>
      <c r="Q126" s="213"/>
      <c r="R126" s="2"/>
      <c r="S126" s="2"/>
      <c r="T126" s="212"/>
      <c r="U126" s="213"/>
      <c r="V126" s="8"/>
      <c r="W126" s="212"/>
      <c r="X126" s="213"/>
      <c r="Y126" s="2"/>
      <c r="Z126" s="2"/>
      <c r="AA126" s="212"/>
      <c r="AB126" s="213"/>
    </row>
    <row r="127" spans="2:28" hidden="1">
      <c r="B127" s="212"/>
      <c r="C127" s="213"/>
      <c r="D127" s="2"/>
      <c r="E127" s="2"/>
      <c r="F127" s="212"/>
      <c r="G127" s="213"/>
      <c r="H127" s="8"/>
      <c r="I127" s="212"/>
      <c r="J127" s="213"/>
      <c r="K127" s="2"/>
      <c r="L127" s="2"/>
      <c r="M127" s="212"/>
      <c r="N127" s="213"/>
      <c r="O127" s="34"/>
      <c r="P127" s="212"/>
      <c r="Q127" s="213"/>
      <c r="R127" s="2"/>
      <c r="S127" s="2"/>
      <c r="T127" s="212"/>
      <c r="U127" s="213"/>
      <c r="V127" s="8"/>
      <c r="W127" s="212"/>
      <c r="X127" s="213"/>
      <c r="Y127" s="2"/>
      <c r="Z127" s="2"/>
      <c r="AA127" s="212"/>
      <c r="AB127" s="213"/>
    </row>
    <row r="128" spans="2:28" hidden="1">
      <c r="B128" s="212"/>
      <c r="C128" s="213"/>
      <c r="D128" s="2"/>
      <c r="E128" s="2"/>
      <c r="F128" s="212"/>
      <c r="G128" s="213"/>
      <c r="H128" s="8"/>
      <c r="I128" s="212"/>
      <c r="J128" s="213"/>
      <c r="K128" s="2"/>
      <c r="L128" s="2"/>
      <c r="M128" s="212"/>
      <c r="N128" s="213"/>
      <c r="O128" s="34"/>
      <c r="P128" s="212"/>
      <c r="Q128" s="213"/>
      <c r="R128" s="2"/>
      <c r="S128" s="2"/>
      <c r="T128" s="212"/>
      <c r="U128" s="213"/>
      <c r="V128" s="8"/>
      <c r="W128" s="212"/>
      <c r="X128" s="213"/>
      <c r="Y128" s="2"/>
      <c r="Z128" s="2"/>
      <c r="AA128" s="212"/>
      <c r="AB128" s="213"/>
    </row>
    <row r="129" spans="2:28" hidden="1">
      <c r="B129" s="212"/>
      <c r="C129" s="213"/>
      <c r="D129" s="2"/>
      <c r="E129" s="2"/>
      <c r="F129" s="212"/>
      <c r="G129" s="213"/>
      <c r="H129" s="8"/>
      <c r="I129" s="212"/>
      <c r="J129" s="213"/>
      <c r="K129" s="2"/>
      <c r="L129" s="2"/>
      <c r="M129" s="212"/>
      <c r="N129" s="213"/>
      <c r="O129" s="34"/>
      <c r="P129" s="212"/>
      <c r="Q129" s="213"/>
      <c r="R129" s="2"/>
      <c r="S129" s="2"/>
      <c r="T129" s="212"/>
      <c r="U129" s="213"/>
      <c r="V129" s="8"/>
      <c r="W129" s="212"/>
      <c r="X129" s="213"/>
      <c r="Y129" s="2"/>
      <c r="Z129" s="2"/>
      <c r="AA129" s="212"/>
      <c r="AB129" s="213"/>
    </row>
    <row r="130" spans="2:28" hidden="1">
      <c r="B130" s="212"/>
      <c r="C130" s="213"/>
      <c r="D130" s="2"/>
      <c r="E130" s="2"/>
      <c r="F130" s="212"/>
      <c r="G130" s="213"/>
      <c r="H130" s="8"/>
      <c r="I130" s="212"/>
      <c r="J130" s="213"/>
      <c r="K130" s="2"/>
      <c r="L130" s="2"/>
      <c r="M130" s="212"/>
      <c r="N130" s="213"/>
      <c r="O130" s="34"/>
      <c r="P130" s="212"/>
      <c r="Q130" s="213"/>
      <c r="R130" s="2"/>
      <c r="S130" s="2"/>
      <c r="T130" s="212"/>
      <c r="U130" s="213"/>
      <c r="V130" s="8"/>
      <c r="W130" s="212"/>
      <c r="X130" s="213"/>
      <c r="Y130" s="2"/>
      <c r="Z130" s="2"/>
      <c r="AA130" s="212"/>
      <c r="AB130" s="213"/>
    </row>
    <row r="131" spans="2:28" hidden="1">
      <c r="B131" s="212"/>
      <c r="C131" s="213"/>
      <c r="D131" s="2"/>
      <c r="E131" s="2"/>
      <c r="F131" s="212"/>
      <c r="G131" s="213"/>
      <c r="H131" s="8"/>
      <c r="I131" s="212"/>
      <c r="J131" s="213"/>
      <c r="K131" s="2"/>
      <c r="L131" s="2"/>
      <c r="M131" s="212"/>
      <c r="N131" s="213"/>
      <c r="O131" s="34"/>
      <c r="P131" s="212"/>
      <c r="Q131" s="213"/>
      <c r="R131" s="2"/>
      <c r="S131" s="2"/>
      <c r="T131" s="212"/>
      <c r="U131" s="213"/>
      <c r="V131" s="8"/>
      <c r="W131" s="212"/>
      <c r="X131" s="213"/>
      <c r="Y131" s="2"/>
      <c r="Z131" s="2"/>
      <c r="AA131" s="212"/>
      <c r="AB131" s="213"/>
    </row>
    <row r="132" spans="2:28" hidden="1">
      <c r="B132" s="212"/>
      <c r="C132" s="213"/>
      <c r="D132" s="2"/>
      <c r="E132" s="2"/>
      <c r="F132" s="212"/>
      <c r="G132" s="213"/>
      <c r="H132" s="8"/>
      <c r="I132" s="212"/>
      <c r="J132" s="213"/>
      <c r="K132" s="2"/>
      <c r="L132" s="2"/>
      <c r="M132" s="212"/>
      <c r="N132" s="213"/>
      <c r="O132" s="34"/>
      <c r="P132" s="212"/>
      <c r="Q132" s="213"/>
      <c r="R132" s="2"/>
      <c r="S132" s="2"/>
      <c r="T132" s="212"/>
      <c r="U132" s="213"/>
      <c r="V132" s="8"/>
      <c r="W132" s="212"/>
      <c r="X132" s="213"/>
      <c r="Y132" s="2"/>
      <c r="Z132" s="2"/>
      <c r="AA132" s="212"/>
      <c r="AB132" s="213"/>
    </row>
    <row r="133" spans="2:28" hidden="1">
      <c r="B133" s="212"/>
      <c r="C133" s="213"/>
      <c r="D133" s="2"/>
      <c r="E133" s="2"/>
      <c r="F133" s="212"/>
      <c r="G133" s="213"/>
      <c r="H133" s="8"/>
      <c r="I133" s="212"/>
      <c r="J133" s="213"/>
      <c r="K133" s="2"/>
      <c r="L133" s="2"/>
      <c r="M133" s="212"/>
      <c r="N133" s="213"/>
      <c r="O133" s="34"/>
      <c r="P133" s="212"/>
      <c r="Q133" s="213"/>
      <c r="R133" s="2"/>
      <c r="S133" s="2"/>
      <c r="T133" s="212"/>
      <c r="U133" s="213"/>
      <c r="V133" s="8"/>
      <c r="W133" s="212"/>
      <c r="X133" s="213"/>
      <c r="Y133" s="2"/>
      <c r="Z133" s="2"/>
      <c r="AA133" s="212"/>
      <c r="AB133" s="213"/>
    </row>
    <row r="134" spans="2:28" hidden="1">
      <c r="B134" s="212"/>
      <c r="C134" s="213"/>
      <c r="D134" s="2"/>
      <c r="E134" s="2"/>
      <c r="F134" s="212"/>
      <c r="G134" s="213"/>
      <c r="H134" s="8"/>
      <c r="I134" s="212"/>
      <c r="J134" s="213"/>
      <c r="K134" s="2"/>
      <c r="L134" s="2"/>
      <c r="M134" s="212"/>
      <c r="N134" s="213"/>
      <c r="O134" s="34"/>
      <c r="P134" s="212"/>
      <c r="Q134" s="213"/>
      <c r="R134" s="2"/>
      <c r="S134" s="2"/>
      <c r="T134" s="212"/>
      <c r="U134" s="213"/>
      <c r="V134" s="8"/>
      <c r="W134" s="212"/>
      <c r="X134" s="213"/>
      <c r="Y134" s="2"/>
      <c r="Z134" s="2"/>
      <c r="AA134" s="212"/>
      <c r="AB134" s="213"/>
    </row>
    <row r="135" spans="2:28" hidden="1">
      <c r="B135" s="212"/>
      <c r="C135" s="213"/>
      <c r="D135" s="2"/>
      <c r="E135" s="2"/>
      <c r="F135" s="212"/>
      <c r="G135" s="213"/>
      <c r="H135" s="8"/>
      <c r="I135" s="212"/>
      <c r="J135" s="213"/>
      <c r="K135" s="2"/>
      <c r="L135" s="2"/>
      <c r="M135" s="212"/>
      <c r="N135" s="213"/>
      <c r="O135" s="34"/>
      <c r="P135" s="212"/>
      <c r="Q135" s="213"/>
      <c r="R135" s="2"/>
      <c r="S135" s="2"/>
      <c r="T135" s="212"/>
      <c r="U135" s="213"/>
      <c r="V135" s="8"/>
      <c r="W135" s="212"/>
      <c r="X135" s="213"/>
      <c r="Y135" s="2"/>
      <c r="Z135" s="2"/>
      <c r="AA135" s="212"/>
      <c r="AB135" s="213"/>
    </row>
    <row r="136" spans="2:28" hidden="1">
      <c r="B136" s="212"/>
      <c r="C136" s="213"/>
      <c r="D136" s="2"/>
      <c r="E136" s="2"/>
      <c r="F136" s="212"/>
      <c r="G136" s="213"/>
      <c r="H136" s="8"/>
      <c r="I136" s="212"/>
      <c r="J136" s="213"/>
      <c r="K136" s="2"/>
      <c r="L136" s="2"/>
      <c r="M136" s="212"/>
      <c r="N136" s="213"/>
      <c r="O136" s="34"/>
      <c r="P136" s="212"/>
      <c r="Q136" s="213"/>
      <c r="R136" s="2"/>
      <c r="S136" s="2"/>
      <c r="T136" s="212"/>
      <c r="U136" s="213"/>
      <c r="V136" s="8"/>
      <c r="W136" s="212"/>
      <c r="X136" s="213"/>
      <c r="Y136" s="2"/>
      <c r="Z136" s="2"/>
      <c r="AA136" s="212"/>
      <c r="AB136" s="213"/>
    </row>
    <row r="137" spans="2:28" hidden="1">
      <c r="B137" s="212"/>
      <c r="C137" s="213"/>
      <c r="D137" s="2"/>
      <c r="E137" s="2"/>
      <c r="F137" s="212"/>
      <c r="G137" s="213"/>
      <c r="H137" s="8"/>
      <c r="I137" s="212"/>
      <c r="J137" s="213"/>
      <c r="K137" s="2"/>
      <c r="L137" s="2"/>
      <c r="M137" s="212"/>
      <c r="N137" s="213"/>
      <c r="O137" s="34"/>
      <c r="P137" s="212"/>
      <c r="Q137" s="213"/>
      <c r="R137" s="2"/>
      <c r="S137" s="2"/>
      <c r="T137" s="212"/>
      <c r="U137" s="213"/>
      <c r="V137" s="8"/>
      <c r="W137" s="212"/>
      <c r="X137" s="213"/>
      <c r="Y137" s="2"/>
      <c r="Z137" s="2"/>
      <c r="AA137" s="212"/>
      <c r="AB137" s="213"/>
    </row>
    <row r="138" spans="2:28" hidden="1">
      <c r="B138" s="212"/>
      <c r="C138" s="213"/>
      <c r="D138" s="2"/>
      <c r="E138" s="2"/>
      <c r="F138" s="212"/>
      <c r="G138" s="213"/>
      <c r="H138" s="8"/>
      <c r="I138" s="212"/>
      <c r="J138" s="213"/>
      <c r="K138" s="2"/>
      <c r="L138" s="2"/>
      <c r="M138" s="212"/>
      <c r="N138" s="213"/>
      <c r="O138" s="34"/>
      <c r="P138" s="212"/>
      <c r="Q138" s="213"/>
      <c r="R138" s="2"/>
      <c r="S138" s="2"/>
      <c r="T138" s="212"/>
      <c r="U138" s="213"/>
      <c r="V138" s="8"/>
      <c r="W138" s="212"/>
      <c r="X138" s="213"/>
      <c r="Y138" s="2"/>
      <c r="Z138" s="2"/>
      <c r="AA138" s="212"/>
      <c r="AB138" s="213"/>
    </row>
    <row r="139" spans="2:28" hidden="1">
      <c r="B139" s="212"/>
      <c r="C139" s="213"/>
      <c r="D139" s="2"/>
      <c r="E139" s="2"/>
      <c r="F139" s="212"/>
      <c r="G139" s="213"/>
      <c r="H139" s="8"/>
      <c r="I139" s="212"/>
      <c r="J139" s="213"/>
      <c r="K139" s="2"/>
      <c r="L139" s="2"/>
      <c r="M139" s="212"/>
      <c r="N139" s="213"/>
      <c r="O139" s="34"/>
      <c r="P139" s="212"/>
      <c r="Q139" s="213"/>
      <c r="R139" s="2"/>
      <c r="S139" s="2"/>
      <c r="T139" s="212"/>
      <c r="U139" s="213"/>
      <c r="V139" s="8"/>
      <c r="W139" s="212"/>
      <c r="X139" s="213"/>
      <c r="Y139" s="2"/>
      <c r="Z139" s="2"/>
      <c r="AA139" s="212"/>
      <c r="AB139" s="213"/>
    </row>
    <row r="140" spans="2:28" hidden="1">
      <c r="B140" s="212"/>
      <c r="C140" s="213"/>
      <c r="D140" s="2"/>
      <c r="E140" s="2"/>
      <c r="F140" s="212"/>
      <c r="G140" s="213"/>
      <c r="H140" s="8"/>
      <c r="I140" s="212"/>
      <c r="J140" s="213"/>
      <c r="K140" s="2"/>
      <c r="L140" s="2"/>
      <c r="M140" s="212"/>
      <c r="N140" s="213"/>
      <c r="O140" s="34"/>
      <c r="P140" s="212"/>
      <c r="Q140" s="213"/>
      <c r="R140" s="2"/>
      <c r="S140" s="2"/>
      <c r="T140" s="212"/>
      <c r="U140" s="213"/>
      <c r="V140" s="8"/>
      <c r="W140" s="212"/>
      <c r="X140" s="213"/>
      <c r="Y140" s="2"/>
      <c r="Z140" s="2"/>
      <c r="AA140" s="212"/>
      <c r="AB140" s="213"/>
    </row>
    <row r="141" spans="2:28" hidden="1">
      <c r="B141" s="212"/>
      <c r="C141" s="213"/>
      <c r="D141" s="2"/>
      <c r="E141" s="2"/>
      <c r="F141" s="212"/>
      <c r="G141" s="213"/>
      <c r="H141" s="8"/>
      <c r="I141" s="212"/>
      <c r="J141" s="213"/>
      <c r="K141" s="2"/>
      <c r="L141" s="2"/>
      <c r="M141" s="212"/>
      <c r="N141" s="213"/>
      <c r="O141" s="34"/>
      <c r="P141" s="212"/>
      <c r="Q141" s="213"/>
      <c r="R141" s="2"/>
      <c r="S141" s="2"/>
      <c r="T141" s="212"/>
      <c r="U141" s="213"/>
      <c r="V141" s="8"/>
      <c r="W141" s="212"/>
      <c r="X141" s="213"/>
      <c r="Y141" s="2"/>
      <c r="Z141" s="2"/>
      <c r="AA141" s="212"/>
      <c r="AB141" s="213"/>
    </row>
    <row r="142" spans="2:28" hidden="1">
      <c r="B142" s="212"/>
      <c r="C142" s="213"/>
      <c r="D142" s="2"/>
      <c r="E142" s="2"/>
      <c r="F142" s="212"/>
      <c r="G142" s="213"/>
      <c r="H142" s="8"/>
      <c r="I142" s="212"/>
      <c r="J142" s="213"/>
      <c r="K142" s="2"/>
      <c r="L142" s="2"/>
      <c r="M142" s="212"/>
      <c r="N142" s="213"/>
      <c r="O142" s="34"/>
      <c r="P142" s="212"/>
      <c r="Q142" s="213"/>
      <c r="R142" s="2"/>
      <c r="S142" s="2"/>
      <c r="T142" s="212"/>
      <c r="U142" s="213"/>
      <c r="V142" s="8"/>
      <c r="W142" s="212"/>
      <c r="X142" s="213"/>
      <c r="Y142" s="2"/>
      <c r="Z142" s="2"/>
      <c r="AA142" s="212"/>
      <c r="AB142" s="213"/>
    </row>
    <row r="143" spans="2:28" hidden="1">
      <c r="B143" s="212"/>
      <c r="C143" s="213"/>
      <c r="D143" s="2"/>
      <c r="E143" s="2"/>
      <c r="F143" s="212"/>
      <c r="G143" s="213"/>
      <c r="H143" s="8"/>
      <c r="I143" s="212"/>
      <c r="J143" s="213"/>
      <c r="K143" s="2"/>
      <c r="L143" s="2"/>
      <c r="M143" s="212"/>
      <c r="N143" s="213"/>
      <c r="O143" s="34"/>
      <c r="P143" s="212"/>
      <c r="Q143" s="213"/>
      <c r="R143" s="2"/>
      <c r="S143" s="2"/>
      <c r="T143" s="212"/>
      <c r="U143" s="213"/>
      <c r="V143" s="8"/>
      <c r="W143" s="212"/>
      <c r="X143" s="213"/>
      <c r="Y143" s="2"/>
      <c r="Z143" s="2"/>
      <c r="AA143" s="212"/>
      <c r="AB143" s="213"/>
    </row>
    <row r="144" spans="2:28" hidden="1">
      <c r="B144" s="212"/>
      <c r="C144" s="213"/>
      <c r="D144" s="2"/>
      <c r="E144" s="2"/>
      <c r="F144" s="212"/>
      <c r="G144" s="213"/>
      <c r="H144" s="8"/>
      <c r="I144" s="212"/>
      <c r="J144" s="213"/>
      <c r="K144" s="2"/>
      <c r="L144" s="2"/>
      <c r="M144" s="212"/>
      <c r="N144" s="213"/>
      <c r="O144" s="34"/>
      <c r="P144" s="212"/>
      <c r="Q144" s="213"/>
      <c r="R144" s="2"/>
      <c r="S144" s="2"/>
      <c r="T144" s="212"/>
      <c r="U144" s="213"/>
      <c r="V144" s="8"/>
      <c r="W144" s="212"/>
      <c r="X144" s="213"/>
      <c r="Y144" s="2"/>
      <c r="Z144" s="2"/>
      <c r="AA144" s="212"/>
      <c r="AB144" s="213"/>
    </row>
    <row r="145" spans="2:28" hidden="1">
      <c r="B145" s="212"/>
      <c r="C145" s="213"/>
      <c r="D145" s="2"/>
      <c r="E145" s="2"/>
      <c r="F145" s="212"/>
      <c r="G145" s="213"/>
      <c r="H145" s="8"/>
      <c r="I145" s="212"/>
      <c r="J145" s="213"/>
      <c r="K145" s="2"/>
      <c r="L145" s="2"/>
      <c r="M145" s="212"/>
      <c r="N145" s="213"/>
      <c r="O145" s="34"/>
      <c r="P145" s="212"/>
      <c r="Q145" s="213"/>
      <c r="R145" s="2"/>
      <c r="S145" s="2"/>
      <c r="T145" s="212"/>
      <c r="U145" s="213"/>
      <c r="V145" s="8"/>
      <c r="W145" s="212"/>
      <c r="X145" s="213"/>
      <c r="Y145" s="2"/>
      <c r="Z145" s="2"/>
      <c r="AA145" s="212"/>
      <c r="AB145" s="213"/>
    </row>
    <row r="146" spans="2:28" hidden="1">
      <c r="B146" s="212"/>
      <c r="C146" s="213"/>
      <c r="D146" s="2"/>
      <c r="E146" s="2"/>
      <c r="F146" s="212"/>
      <c r="G146" s="213"/>
      <c r="H146" s="8"/>
      <c r="I146" s="212"/>
      <c r="J146" s="213"/>
      <c r="K146" s="2"/>
      <c r="L146" s="2"/>
      <c r="M146" s="212"/>
      <c r="N146" s="213"/>
      <c r="O146" s="34"/>
      <c r="P146" s="212"/>
      <c r="Q146" s="213"/>
      <c r="R146" s="2"/>
      <c r="S146" s="2"/>
      <c r="T146" s="212"/>
      <c r="U146" s="213"/>
      <c r="V146" s="8"/>
      <c r="W146" s="212"/>
      <c r="X146" s="213"/>
      <c r="Y146" s="2"/>
      <c r="Z146" s="2"/>
      <c r="AA146" s="212"/>
      <c r="AB146" s="213"/>
    </row>
    <row r="147" spans="2:28" hidden="1">
      <c r="B147" s="212"/>
      <c r="C147" s="213"/>
      <c r="D147" s="2"/>
      <c r="E147" s="2"/>
      <c r="F147" s="212"/>
      <c r="G147" s="213"/>
      <c r="H147" s="8"/>
      <c r="I147" s="212"/>
      <c r="J147" s="213"/>
      <c r="K147" s="2"/>
      <c r="L147" s="2"/>
      <c r="M147" s="212"/>
      <c r="N147" s="213"/>
      <c r="O147" s="34"/>
      <c r="P147" s="212"/>
      <c r="Q147" s="213"/>
      <c r="R147" s="2"/>
      <c r="S147" s="2"/>
      <c r="T147" s="212"/>
      <c r="U147" s="213"/>
      <c r="V147" s="8"/>
      <c r="W147" s="212"/>
      <c r="X147" s="213"/>
      <c r="Y147" s="2"/>
      <c r="Z147" s="2"/>
      <c r="AA147" s="212"/>
      <c r="AB147" s="213"/>
    </row>
    <row r="148" spans="2:28" hidden="1">
      <c r="B148" s="212"/>
      <c r="C148" s="213"/>
      <c r="D148" s="2"/>
      <c r="E148" s="2"/>
      <c r="F148" s="212"/>
      <c r="G148" s="213"/>
      <c r="H148" s="8"/>
      <c r="I148" s="212"/>
      <c r="J148" s="213"/>
      <c r="K148" s="2"/>
      <c r="L148" s="2"/>
      <c r="M148" s="212"/>
      <c r="N148" s="213"/>
      <c r="O148" s="34"/>
      <c r="P148" s="212"/>
      <c r="Q148" s="213"/>
      <c r="R148" s="2"/>
      <c r="S148" s="2"/>
      <c r="T148" s="212"/>
      <c r="U148" s="213"/>
      <c r="V148" s="8"/>
      <c r="W148" s="212"/>
      <c r="X148" s="213"/>
      <c r="Y148" s="2"/>
      <c r="Z148" s="2"/>
      <c r="AA148" s="212"/>
      <c r="AB148" s="213"/>
    </row>
    <row r="149" spans="2:28" hidden="1">
      <c r="B149" s="212"/>
      <c r="C149" s="213"/>
      <c r="D149" s="2"/>
      <c r="E149" s="2"/>
      <c r="F149" s="212"/>
      <c r="G149" s="213"/>
      <c r="H149" s="8"/>
      <c r="I149" s="212"/>
      <c r="J149" s="213"/>
      <c r="K149" s="2"/>
      <c r="L149" s="2"/>
      <c r="M149" s="212"/>
      <c r="N149" s="213"/>
      <c r="O149" s="34"/>
      <c r="P149" s="212"/>
      <c r="Q149" s="213"/>
      <c r="R149" s="2"/>
      <c r="S149" s="2"/>
      <c r="T149" s="212"/>
      <c r="U149" s="213"/>
      <c r="V149" s="8"/>
      <c r="W149" s="212"/>
      <c r="X149" s="213"/>
      <c r="Y149" s="2"/>
      <c r="Z149" s="2"/>
      <c r="AA149" s="212"/>
      <c r="AB149" s="213"/>
    </row>
    <row r="150" spans="2:28" hidden="1">
      <c r="B150" s="212"/>
      <c r="C150" s="213"/>
      <c r="D150" s="2"/>
      <c r="E150" s="2"/>
      <c r="F150" s="212"/>
      <c r="G150" s="213"/>
      <c r="H150" s="8"/>
      <c r="I150" s="212"/>
      <c r="J150" s="213"/>
      <c r="K150" s="2"/>
      <c r="L150" s="2"/>
      <c r="M150" s="212"/>
      <c r="N150" s="213"/>
      <c r="O150" s="34"/>
      <c r="P150" s="212"/>
      <c r="Q150" s="213"/>
      <c r="R150" s="2"/>
      <c r="S150" s="2"/>
      <c r="T150" s="212"/>
      <c r="U150" s="213"/>
      <c r="V150" s="8"/>
      <c r="W150" s="212"/>
      <c r="X150" s="213"/>
      <c r="Y150" s="2"/>
      <c r="Z150" s="2"/>
      <c r="AA150" s="212"/>
      <c r="AB150" s="213"/>
    </row>
    <row r="151" spans="2:28" hidden="1">
      <c r="B151" s="212"/>
      <c r="C151" s="213"/>
      <c r="D151" s="2"/>
      <c r="E151" s="2"/>
      <c r="F151" s="212"/>
      <c r="G151" s="213"/>
      <c r="H151" s="8"/>
      <c r="I151" s="212"/>
      <c r="J151" s="213"/>
      <c r="K151" s="2"/>
      <c r="L151" s="2"/>
      <c r="M151" s="212"/>
      <c r="N151" s="213"/>
      <c r="O151" s="34"/>
      <c r="P151" s="212"/>
      <c r="Q151" s="213"/>
      <c r="R151" s="2"/>
      <c r="S151" s="2"/>
      <c r="T151" s="212"/>
      <c r="U151" s="213"/>
      <c r="V151" s="8"/>
      <c r="W151" s="212"/>
      <c r="X151" s="213"/>
      <c r="Y151" s="2"/>
      <c r="Z151" s="2"/>
      <c r="AA151" s="212"/>
      <c r="AB151" s="213"/>
    </row>
    <row r="152" spans="2:28" hidden="1">
      <c r="B152" s="212"/>
      <c r="C152" s="213"/>
      <c r="D152" s="2"/>
      <c r="E152" s="2"/>
      <c r="F152" s="212"/>
      <c r="G152" s="213"/>
      <c r="H152" s="8"/>
      <c r="I152" s="212"/>
      <c r="J152" s="213"/>
      <c r="K152" s="2"/>
      <c r="L152" s="2"/>
      <c r="M152" s="212"/>
      <c r="N152" s="213"/>
      <c r="O152" s="34"/>
      <c r="P152" s="212"/>
      <c r="Q152" s="213"/>
      <c r="R152" s="2"/>
      <c r="S152" s="2"/>
      <c r="T152" s="212"/>
      <c r="U152" s="213"/>
      <c r="V152" s="8"/>
      <c r="W152" s="212"/>
      <c r="X152" s="213"/>
      <c r="Y152" s="2"/>
      <c r="Z152" s="2"/>
      <c r="AA152" s="212"/>
      <c r="AB152" s="213"/>
    </row>
    <row r="153" spans="2:28" hidden="1">
      <c r="B153" s="212"/>
      <c r="C153" s="213"/>
      <c r="D153" s="2"/>
      <c r="E153" s="2"/>
      <c r="F153" s="212"/>
      <c r="G153" s="213"/>
      <c r="H153" s="8"/>
      <c r="I153" s="212"/>
      <c r="J153" s="213"/>
      <c r="K153" s="2"/>
      <c r="L153" s="2"/>
      <c r="M153" s="212"/>
      <c r="N153" s="213"/>
      <c r="O153" s="34"/>
      <c r="P153" s="212"/>
      <c r="Q153" s="213"/>
      <c r="R153" s="2"/>
      <c r="S153" s="2"/>
      <c r="T153" s="212"/>
      <c r="U153" s="213"/>
      <c r="V153" s="8"/>
      <c r="W153" s="212"/>
      <c r="X153" s="213"/>
      <c r="Y153" s="2"/>
      <c r="Z153" s="2"/>
      <c r="AA153" s="212"/>
      <c r="AB153" s="213"/>
    </row>
    <row r="154" spans="2:28" hidden="1">
      <c r="B154" s="212"/>
      <c r="C154" s="213"/>
      <c r="D154" s="2"/>
      <c r="E154" s="2"/>
      <c r="F154" s="212"/>
      <c r="G154" s="213"/>
      <c r="H154" s="8"/>
      <c r="I154" s="212"/>
      <c r="J154" s="213"/>
      <c r="K154" s="2"/>
      <c r="L154" s="2"/>
      <c r="M154" s="212"/>
      <c r="N154" s="213"/>
      <c r="O154" s="34"/>
      <c r="P154" s="212"/>
      <c r="Q154" s="213"/>
      <c r="R154" s="2"/>
      <c r="S154" s="2"/>
      <c r="T154" s="212"/>
      <c r="U154" s="213"/>
      <c r="V154" s="8"/>
      <c r="W154" s="212"/>
      <c r="X154" s="213"/>
      <c r="Y154" s="2"/>
      <c r="Z154" s="2"/>
      <c r="AA154" s="212"/>
      <c r="AB154" s="213"/>
    </row>
    <row r="155" spans="2:28" hidden="1">
      <c r="B155" s="212"/>
      <c r="C155" s="213"/>
      <c r="D155" s="2"/>
      <c r="E155" s="2"/>
      <c r="F155" s="212"/>
      <c r="G155" s="213"/>
      <c r="H155" s="8"/>
      <c r="I155" s="212"/>
      <c r="J155" s="213"/>
      <c r="K155" s="2"/>
      <c r="L155" s="2"/>
      <c r="M155" s="212"/>
      <c r="N155" s="213"/>
      <c r="O155" s="34"/>
      <c r="P155" s="212"/>
      <c r="Q155" s="213"/>
      <c r="R155" s="2"/>
      <c r="S155" s="2"/>
      <c r="T155" s="212"/>
      <c r="U155" s="213"/>
      <c r="V155" s="8"/>
      <c r="W155" s="212"/>
      <c r="X155" s="213"/>
      <c r="Y155" s="2"/>
      <c r="Z155" s="2"/>
      <c r="AA155" s="212"/>
      <c r="AB155" s="213"/>
    </row>
    <row r="156" spans="2:28" hidden="1">
      <c r="B156" s="212"/>
      <c r="C156" s="213"/>
      <c r="D156" s="2"/>
      <c r="E156" s="2"/>
      <c r="F156" s="212"/>
      <c r="G156" s="213"/>
      <c r="H156" s="8"/>
      <c r="I156" s="212"/>
      <c r="J156" s="213"/>
      <c r="K156" s="2"/>
      <c r="L156" s="2"/>
      <c r="M156" s="212"/>
      <c r="N156" s="213"/>
      <c r="O156" s="34"/>
      <c r="P156" s="212"/>
      <c r="Q156" s="213"/>
      <c r="R156" s="2"/>
      <c r="S156" s="2"/>
      <c r="T156" s="212"/>
      <c r="U156" s="213"/>
      <c r="V156" s="8"/>
      <c r="W156" s="212"/>
      <c r="X156" s="213"/>
      <c r="Y156" s="2"/>
      <c r="Z156" s="2"/>
      <c r="AA156" s="212"/>
      <c r="AB156" s="213"/>
    </row>
    <row r="157" spans="2:28" hidden="1">
      <c r="B157" s="212"/>
      <c r="C157" s="213"/>
      <c r="D157" s="2"/>
      <c r="E157" s="2"/>
      <c r="F157" s="212"/>
      <c r="G157" s="213"/>
      <c r="H157" s="8"/>
      <c r="I157" s="212"/>
      <c r="J157" s="213"/>
      <c r="K157" s="2"/>
      <c r="L157" s="2"/>
      <c r="M157" s="212"/>
      <c r="N157" s="213"/>
      <c r="O157" s="34"/>
      <c r="P157" s="212"/>
      <c r="Q157" s="213"/>
      <c r="R157" s="2"/>
      <c r="S157" s="2"/>
      <c r="T157" s="212"/>
      <c r="U157" s="213"/>
      <c r="V157" s="8"/>
      <c r="W157" s="212"/>
      <c r="X157" s="213"/>
      <c r="Y157" s="2"/>
      <c r="Z157" s="2"/>
      <c r="AA157" s="212"/>
      <c r="AB157" s="213"/>
    </row>
    <row r="158" spans="2:28" hidden="1">
      <c r="B158" s="212"/>
      <c r="C158" s="213"/>
      <c r="D158" s="2"/>
      <c r="E158" s="2"/>
      <c r="F158" s="212"/>
      <c r="G158" s="213"/>
      <c r="H158" s="8"/>
      <c r="I158" s="212"/>
      <c r="J158" s="213"/>
      <c r="K158" s="2"/>
      <c r="L158" s="2"/>
      <c r="M158" s="212"/>
      <c r="N158" s="213"/>
      <c r="O158" s="34"/>
      <c r="P158" s="212"/>
      <c r="Q158" s="213"/>
      <c r="R158" s="2"/>
      <c r="S158" s="2"/>
      <c r="T158" s="212"/>
      <c r="U158" s="213"/>
      <c r="V158" s="8"/>
      <c r="W158" s="212"/>
      <c r="X158" s="213"/>
      <c r="Y158" s="2"/>
      <c r="Z158" s="2"/>
      <c r="AA158" s="212"/>
      <c r="AB158" s="213"/>
    </row>
    <row r="159" spans="2:28" hidden="1">
      <c r="B159" s="212"/>
      <c r="C159" s="213"/>
      <c r="D159" s="2"/>
      <c r="E159" s="2"/>
      <c r="F159" s="212"/>
      <c r="G159" s="213"/>
      <c r="H159" s="8"/>
      <c r="I159" s="212"/>
      <c r="J159" s="213"/>
      <c r="K159" s="2"/>
      <c r="L159" s="2"/>
      <c r="M159" s="212"/>
      <c r="N159" s="213"/>
      <c r="O159" s="34"/>
      <c r="P159" s="212"/>
      <c r="Q159" s="213"/>
      <c r="R159" s="2"/>
      <c r="S159" s="2"/>
      <c r="T159" s="212"/>
      <c r="U159" s="213"/>
      <c r="V159" s="8"/>
      <c r="W159" s="212"/>
      <c r="X159" s="213"/>
      <c r="Y159" s="2"/>
      <c r="Z159" s="2"/>
      <c r="AA159" s="212"/>
      <c r="AB159" s="213"/>
    </row>
    <row r="160" spans="2:28" hidden="1">
      <c r="B160" s="212"/>
      <c r="C160" s="213"/>
      <c r="D160" s="2"/>
      <c r="E160" s="2"/>
      <c r="F160" s="212"/>
      <c r="G160" s="213"/>
      <c r="H160" s="8"/>
      <c r="I160" s="212"/>
      <c r="J160" s="213"/>
      <c r="K160" s="2"/>
      <c r="L160" s="2"/>
      <c r="M160" s="212"/>
      <c r="N160" s="213"/>
      <c r="O160" s="34"/>
      <c r="P160" s="212"/>
      <c r="Q160" s="213"/>
      <c r="R160" s="2"/>
      <c r="S160" s="2"/>
      <c r="T160" s="212"/>
      <c r="U160" s="213"/>
      <c r="V160" s="8"/>
      <c r="W160" s="212"/>
      <c r="X160" s="213"/>
      <c r="Y160" s="2"/>
      <c r="Z160" s="2"/>
      <c r="AA160" s="212"/>
      <c r="AB160" s="213"/>
    </row>
    <row r="161" spans="2:28" hidden="1">
      <c r="B161" s="212"/>
      <c r="C161" s="213"/>
      <c r="D161" s="2"/>
      <c r="E161" s="2"/>
      <c r="F161" s="212"/>
      <c r="G161" s="213"/>
      <c r="H161" s="8"/>
      <c r="I161" s="212"/>
      <c r="J161" s="213"/>
      <c r="K161" s="2"/>
      <c r="L161" s="2"/>
      <c r="M161" s="212"/>
      <c r="N161" s="213"/>
      <c r="O161" s="34"/>
      <c r="P161" s="212"/>
      <c r="Q161" s="213"/>
      <c r="R161" s="2"/>
      <c r="S161" s="2"/>
      <c r="T161" s="212"/>
      <c r="U161" s="213"/>
      <c r="V161" s="8"/>
      <c r="W161" s="212"/>
      <c r="X161" s="213"/>
      <c r="Y161" s="2"/>
      <c r="Z161" s="2"/>
      <c r="AA161" s="212"/>
      <c r="AB161" s="213"/>
    </row>
    <row r="162" spans="2:28" hidden="1">
      <c r="B162" s="212"/>
      <c r="C162" s="213"/>
      <c r="D162" s="2"/>
      <c r="E162" s="2"/>
      <c r="F162" s="212"/>
      <c r="G162" s="213"/>
      <c r="H162" s="8"/>
      <c r="I162" s="212"/>
      <c r="J162" s="213"/>
      <c r="K162" s="2"/>
      <c r="L162" s="2"/>
      <c r="M162" s="212"/>
      <c r="N162" s="213"/>
      <c r="O162" s="34"/>
      <c r="P162" s="212"/>
      <c r="Q162" s="213"/>
      <c r="R162" s="2"/>
      <c r="S162" s="2"/>
      <c r="T162" s="212"/>
      <c r="U162" s="213"/>
      <c r="V162" s="8"/>
      <c r="W162" s="212"/>
      <c r="X162" s="213"/>
      <c r="Y162" s="2"/>
      <c r="Z162" s="2"/>
      <c r="AA162" s="212"/>
      <c r="AB162" s="213"/>
    </row>
    <row r="163" spans="2:28" hidden="1">
      <c r="B163" s="212"/>
      <c r="C163" s="213"/>
      <c r="D163" s="2"/>
      <c r="E163" s="2"/>
      <c r="F163" s="212"/>
      <c r="G163" s="213"/>
      <c r="H163" s="8"/>
      <c r="I163" s="212"/>
      <c r="J163" s="213"/>
      <c r="K163" s="2"/>
      <c r="L163" s="2"/>
      <c r="M163" s="212"/>
      <c r="N163" s="213"/>
      <c r="O163" s="34"/>
      <c r="P163" s="212"/>
      <c r="Q163" s="213"/>
      <c r="R163" s="2"/>
      <c r="S163" s="2"/>
      <c r="T163" s="212"/>
      <c r="U163" s="213"/>
      <c r="V163" s="8"/>
      <c r="W163" s="212"/>
      <c r="X163" s="213"/>
      <c r="Y163" s="2"/>
      <c r="Z163" s="2"/>
      <c r="AA163" s="212"/>
      <c r="AB163" s="213"/>
    </row>
    <row r="164" spans="2:28" hidden="1">
      <c r="B164" s="212"/>
      <c r="C164" s="213"/>
      <c r="D164" s="2"/>
      <c r="E164" s="2"/>
      <c r="F164" s="212"/>
      <c r="G164" s="213"/>
      <c r="H164" s="8"/>
      <c r="I164" s="212"/>
      <c r="J164" s="213"/>
      <c r="K164" s="2"/>
      <c r="L164" s="2"/>
      <c r="M164" s="212"/>
      <c r="N164" s="213"/>
      <c r="O164" s="34"/>
      <c r="P164" s="212"/>
      <c r="Q164" s="213"/>
      <c r="R164" s="2"/>
      <c r="S164" s="2"/>
      <c r="T164" s="212"/>
      <c r="U164" s="213"/>
      <c r="V164" s="8"/>
      <c r="W164" s="212"/>
      <c r="X164" s="213"/>
      <c r="Y164" s="2"/>
      <c r="Z164" s="2"/>
      <c r="AA164" s="212"/>
      <c r="AB164" s="213"/>
    </row>
    <row r="165" spans="2:28" hidden="1">
      <c r="B165" s="212"/>
      <c r="C165" s="213"/>
      <c r="D165" s="2"/>
      <c r="E165" s="2"/>
      <c r="F165" s="212"/>
      <c r="G165" s="213"/>
      <c r="H165" s="8"/>
      <c r="I165" s="212"/>
      <c r="J165" s="213"/>
      <c r="K165" s="2"/>
      <c r="L165" s="2"/>
      <c r="M165" s="212"/>
      <c r="N165" s="213"/>
      <c r="O165" s="34"/>
      <c r="P165" s="212"/>
      <c r="Q165" s="213"/>
      <c r="R165" s="2"/>
      <c r="S165" s="2"/>
      <c r="T165" s="212"/>
      <c r="U165" s="213"/>
      <c r="V165" s="8"/>
      <c r="W165" s="212"/>
      <c r="X165" s="213"/>
      <c r="Y165" s="2"/>
      <c r="Z165" s="2"/>
      <c r="AA165" s="212"/>
      <c r="AB165" s="213"/>
    </row>
    <row r="166" spans="2:28" hidden="1">
      <c r="B166" s="212"/>
      <c r="C166" s="213"/>
      <c r="D166" s="2"/>
      <c r="E166" s="2"/>
      <c r="F166" s="212"/>
      <c r="G166" s="213"/>
      <c r="H166" s="8"/>
      <c r="I166" s="212"/>
      <c r="J166" s="213"/>
      <c r="K166" s="2"/>
      <c r="L166" s="2"/>
      <c r="M166" s="212"/>
      <c r="N166" s="213"/>
      <c r="O166" s="34"/>
      <c r="P166" s="212"/>
      <c r="Q166" s="213"/>
      <c r="R166" s="2"/>
      <c r="S166" s="2"/>
      <c r="T166" s="212"/>
      <c r="U166" s="213"/>
      <c r="V166" s="8"/>
      <c r="W166" s="212"/>
      <c r="X166" s="213"/>
      <c r="Y166" s="2"/>
      <c r="Z166" s="2"/>
      <c r="AA166" s="212"/>
      <c r="AB166" s="213"/>
    </row>
    <row r="167" spans="2:28" hidden="1">
      <c r="B167" s="212"/>
      <c r="C167" s="213"/>
      <c r="D167" s="2"/>
      <c r="E167" s="2"/>
      <c r="F167" s="212"/>
      <c r="G167" s="213"/>
      <c r="H167" s="8"/>
      <c r="I167" s="212"/>
      <c r="J167" s="213"/>
      <c r="K167" s="2"/>
      <c r="L167" s="2"/>
      <c r="M167" s="212"/>
      <c r="N167" s="213"/>
      <c r="O167" s="34"/>
      <c r="P167" s="212"/>
      <c r="Q167" s="213"/>
      <c r="R167" s="2"/>
      <c r="S167" s="2"/>
      <c r="T167" s="212"/>
      <c r="U167" s="213"/>
      <c r="V167" s="8"/>
      <c r="W167" s="212"/>
      <c r="X167" s="213"/>
      <c r="Y167" s="2"/>
      <c r="Z167" s="2"/>
      <c r="AA167" s="212"/>
      <c r="AB167" s="213"/>
    </row>
    <row r="168" spans="2:28" hidden="1">
      <c r="B168" s="212"/>
      <c r="C168" s="213"/>
      <c r="D168" s="2"/>
      <c r="E168" s="2"/>
      <c r="F168" s="212"/>
      <c r="G168" s="213"/>
      <c r="H168" s="8"/>
      <c r="I168" s="212"/>
      <c r="J168" s="213"/>
      <c r="K168" s="2"/>
      <c r="L168" s="2"/>
      <c r="M168" s="212"/>
      <c r="N168" s="213"/>
      <c r="O168" s="34"/>
      <c r="P168" s="212"/>
      <c r="Q168" s="213"/>
      <c r="R168" s="2"/>
      <c r="S168" s="2"/>
      <c r="T168" s="212"/>
      <c r="U168" s="213"/>
      <c r="V168" s="8"/>
      <c r="W168" s="212"/>
      <c r="X168" s="213"/>
      <c r="Y168" s="2"/>
      <c r="Z168" s="2"/>
      <c r="AA168" s="212"/>
      <c r="AB168" s="213"/>
    </row>
    <row r="169" spans="2:28" hidden="1">
      <c r="B169" s="212"/>
      <c r="C169" s="213"/>
      <c r="D169" s="2"/>
      <c r="E169" s="2"/>
      <c r="F169" s="212"/>
      <c r="G169" s="213"/>
      <c r="H169" s="8"/>
      <c r="I169" s="212"/>
      <c r="J169" s="213"/>
      <c r="K169" s="2"/>
      <c r="L169" s="2"/>
      <c r="M169" s="212"/>
      <c r="N169" s="213"/>
      <c r="O169" s="34"/>
      <c r="P169" s="212"/>
      <c r="Q169" s="213"/>
      <c r="R169" s="2"/>
      <c r="S169" s="2"/>
      <c r="T169" s="212"/>
      <c r="U169" s="213"/>
      <c r="V169" s="8"/>
      <c r="W169" s="212"/>
      <c r="X169" s="213"/>
      <c r="Y169" s="2"/>
      <c r="Z169" s="2"/>
      <c r="AA169" s="212"/>
      <c r="AB169" s="213"/>
    </row>
    <row r="170" spans="2:28" hidden="1">
      <c r="B170" s="212"/>
      <c r="C170" s="213"/>
      <c r="D170" s="2"/>
      <c r="E170" s="2"/>
      <c r="F170" s="212"/>
      <c r="G170" s="213"/>
      <c r="H170" s="8"/>
      <c r="I170" s="212"/>
      <c r="J170" s="213"/>
      <c r="K170" s="2"/>
      <c r="L170" s="2"/>
      <c r="M170" s="212"/>
      <c r="N170" s="213"/>
      <c r="O170" s="34"/>
      <c r="P170" s="212"/>
      <c r="Q170" s="213"/>
      <c r="R170" s="2"/>
      <c r="S170" s="2"/>
      <c r="T170" s="212"/>
      <c r="U170" s="213"/>
      <c r="V170" s="8"/>
      <c r="W170" s="212"/>
      <c r="X170" s="213"/>
      <c r="Y170" s="2"/>
      <c r="Z170" s="2"/>
      <c r="AA170" s="212"/>
      <c r="AB170" s="213"/>
    </row>
    <row r="171" spans="2:28" hidden="1">
      <c r="B171" s="212"/>
      <c r="C171" s="213"/>
      <c r="D171" s="2"/>
      <c r="E171" s="2"/>
      <c r="F171" s="212"/>
      <c r="G171" s="213"/>
      <c r="H171" s="8"/>
      <c r="I171" s="212"/>
      <c r="J171" s="213"/>
      <c r="K171" s="2"/>
      <c r="L171" s="2"/>
      <c r="M171" s="212"/>
      <c r="N171" s="213"/>
      <c r="O171" s="34"/>
      <c r="P171" s="212"/>
      <c r="Q171" s="213"/>
      <c r="R171" s="2"/>
      <c r="S171" s="2"/>
      <c r="T171" s="212"/>
      <c r="U171" s="213"/>
      <c r="V171" s="8"/>
      <c r="W171" s="212"/>
      <c r="X171" s="213"/>
      <c r="Y171" s="2"/>
      <c r="Z171" s="2"/>
      <c r="AA171" s="212"/>
      <c r="AB171" s="213"/>
    </row>
    <row r="172" spans="2:28" hidden="1">
      <c r="B172" s="212"/>
      <c r="C172" s="213"/>
      <c r="D172" s="2"/>
      <c r="E172" s="2"/>
      <c r="F172" s="212"/>
      <c r="G172" s="213"/>
      <c r="H172" s="8"/>
      <c r="I172" s="212"/>
      <c r="J172" s="213"/>
      <c r="K172" s="2"/>
      <c r="L172" s="2"/>
      <c r="M172" s="212"/>
      <c r="N172" s="213"/>
      <c r="O172" s="34"/>
      <c r="P172" s="212"/>
      <c r="Q172" s="213"/>
      <c r="R172" s="2"/>
      <c r="S172" s="2"/>
      <c r="T172" s="212"/>
      <c r="U172" s="213"/>
      <c r="V172" s="8"/>
      <c r="W172" s="212"/>
      <c r="X172" s="213"/>
      <c r="Y172" s="2"/>
      <c r="Z172" s="2"/>
      <c r="AA172" s="212"/>
      <c r="AB172" s="213"/>
    </row>
    <row r="173" spans="2:28" hidden="1">
      <c r="B173" s="212"/>
      <c r="C173" s="213"/>
      <c r="D173" s="2"/>
      <c r="E173" s="2"/>
      <c r="F173" s="212"/>
      <c r="G173" s="213"/>
      <c r="H173" s="8"/>
      <c r="I173" s="212"/>
      <c r="J173" s="213"/>
      <c r="K173" s="2"/>
      <c r="L173" s="2"/>
      <c r="M173" s="212"/>
      <c r="N173" s="213"/>
      <c r="O173" s="34"/>
      <c r="P173" s="212"/>
      <c r="Q173" s="213"/>
      <c r="R173" s="2"/>
      <c r="S173" s="2"/>
      <c r="T173" s="212"/>
      <c r="U173" s="213"/>
      <c r="V173" s="8"/>
      <c r="W173" s="212"/>
      <c r="X173" s="213"/>
      <c r="Y173" s="2"/>
      <c r="Z173" s="2"/>
      <c r="AA173" s="212"/>
      <c r="AB173" s="213"/>
    </row>
    <row r="174" spans="2:28" hidden="1">
      <c r="B174" s="212"/>
      <c r="C174" s="213"/>
      <c r="D174" s="2"/>
      <c r="E174" s="2"/>
      <c r="F174" s="212"/>
      <c r="G174" s="213"/>
      <c r="H174" s="8"/>
      <c r="I174" s="212"/>
      <c r="J174" s="213"/>
      <c r="K174" s="2"/>
      <c r="L174" s="2"/>
      <c r="M174" s="212"/>
      <c r="N174" s="213"/>
      <c r="O174" s="34"/>
      <c r="P174" s="212"/>
      <c r="Q174" s="213"/>
      <c r="R174" s="2"/>
      <c r="S174" s="2"/>
      <c r="T174" s="212"/>
      <c r="U174" s="213"/>
      <c r="V174" s="8"/>
      <c r="W174" s="212"/>
      <c r="X174" s="213"/>
      <c r="Y174" s="2"/>
      <c r="Z174" s="2"/>
      <c r="AA174" s="212"/>
      <c r="AB174" s="213"/>
    </row>
    <row r="175" spans="2:28" hidden="1">
      <c r="B175" s="212"/>
      <c r="C175" s="213"/>
      <c r="D175" s="2"/>
      <c r="E175" s="2"/>
      <c r="F175" s="212"/>
      <c r="G175" s="213"/>
      <c r="H175" s="8"/>
      <c r="I175" s="212"/>
      <c r="J175" s="213"/>
      <c r="K175" s="2"/>
      <c r="L175" s="2"/>
      <c r="M175" s="212"/>
      <c r="N175" s="213"/>
      <c r="O175" s="34"/>
      <c r="P175" s="212"/>
      <c r="Q175" s="213"/>
      <c r="R175" s="2"/>
      <c r="S175" s="2"/>
      <c r="T175" s="212"/>
      <c r="U175" s="213"/>
      <c r="V175" s="8"/>
      <c r="W175" s="212"/>
      <c r="X175" s="213"/>
      <c r="Y175" s="2"/>
      <c r="Z175" s="2"/>
      <c r="AA175" s="212"/>
      <c r="AB175" s="213"/>
    </row>
    <row r="176" spans="2:28" hidden="1">
      <c r="B176" s="212"/>
      <c r="C176" s="213"/>
      <c r="D176" s="2"/>
      <c r="E176" s="2"/>
      <c r="F176" s="212"/>
      <c r="G176" s="213"/>
      <c r="H176" s="8"/>
      <c r="I176" s="212"/>
      <c r="J176" s="213"/>
      <c r="K176" s="2"/>
      <c r="L176" s="2"/>
      <c r="M176" s="212"/>
      <c r="N176" s="213"/>
      <c r="O176" s="34"/>
      <c r="P176" s="212"/>
      <c r="Q176" s="213"/>
      <c r="R176" s="2"/>
      <c r="S176" s="2"/>
      <c r="T176" s="212"/>
      <c r="U176" s="213"/>
      <c r="V176" s="8"/>
      <c r="W176" s="212"/>
      <c r="X176" s="213"/>
      <c r="Y176" s="2"/>
      <c r="Z176" s="2"/>
      <c r="AA176" s="212"/>
      <c r="AB176" s="213"/>
    </row>
    <row r="177" spans="2:28" hidden="1">
      <c r="B177" s="212"/>
      <c r="C177" s="213"/>
      <c r="D177" s="2"/>
      <c r="E177" s="2"/>
      <c r="F177" s="212"/>
      <c r="G177" s="213"/>
      <c r="H177" s="8"/>
      <c r="I177" s="212"/>
      <c r="J177" s="213"/>
      <c r="K177" s="2"/>
      <c r="L177" s="2"/>
      <c r="M177" s="212"/>
      <c r="N177" s="213"/>
      <c r="O177" s="34"/>
      <c r="P177" s="212"/>
      <c r="Q177" s="213"/>
      <c r="R177" s="2"/>
      <c r="S177" s="2"/>
      <c r="T177" s="212"/>
      <c r="U177" s="213"/>
      <c r="V177" s="8"/>
      <c r="W177" s="212"/>
      <c r="X177" s="213"/>
      <c r="Y177" s="2"/>
      <c r="Z177" s="2"/>
      <c r="AA177" s="212"/>
      <c r="AB177" s="213"/>
    </row>
    <row r="178" spans="2:28" hidden="1">
      <c r="B178" s="212"/>
      <c r="C178" s="213"/>
      <c r="D178" s="2"/>
      <c r="E178" s="2"/>
      <c r="F178" s="212"/>
      <c r="G178" s="213"/>
      <c r="H178" s="8"/>
      <c r="I178" s="212"/>
      <c r="J178" s="213"/>
      <c r="K178" s="2"/>
      <c r="L178" s="2"/>
      <c r="M178" s="212"/>
      <c r="N178" s="213"/>
      <c r="O178" s="34"/>
      <c r="P178" s="212"/>
      <c r="Q178" s="213"/>
      <c r="R178" s="2"/>
      <c r="S178" s="2"/>
      <c r="T178" s="212"/>
      <c r="U178" s="213"/>
      <c r="V178" s="8"/>
      <c r="W178" s="212"/>
      <c r="X178" s="213"/>
      <c r="Y178" s="2"/>
      <c r="Z178" s="2"/>
      <c r="AA178" s="212"/>
      <c r="AB178" s="213"/>
    </row>
    <row r="179" spans="2:28" hidden="1">
      <c r="B179" s="212"/>
      <c r="C179" s="213"/>
      <c r="D179" s="2"/>
      <c r="E179" s="2"/>
      <c r="F179" s="212"/>
      <c r="G179" s="213"/>
      <c r="H179" s="8"/>
      <c r="I179" s="212"/>
      <c r="J179" s="213"/>
      <c r="K179" s="2"/>
      <c r="L179" s="2"/>
      <c r="M179" s="212"/>
      <c r="N179" s="213"/>
      <c r="O179" s="34"/>
      <c r="P179" s="212"/>
      <c r="Q179" s="213"/>
      <c r="R179" s="2"/>
      <c r="S179" s="2"/>
      <c r="T179" s="212"/>
      <c r="U179" s="213"/>
      <c r="V179" s="8"/>
      <c r="W179" s="212"/>
      <c r="X179" s="213"/>
      <c r="Y179" s="2"/>
      <c r="Z179" s="2"/>
      <c r="AA179" s="212"/>
      <c r="AB179" s="213"/>
    </row>
    <row r="180" spans="2:28" hidden="1">
      <c r="B180" s="212"/>
      <c r="C180" s="213"/>
      <c r="D180" s="2"/>
      <c r="E180" s="2"/>
      <c r="F180" s="212"/>
      <c r="G180" s="213"/>
      <c r="H180" s="8"/>
      <c r="I180" s="212"/>
      <c r="J180" s="213"/>
      <c r="K180" s="2"/>
      <c r="L180" s="2"/>
      <c r="M180" s="212"/>
      <c r="N180" s="213"/>
      <c r="O180" s="34"/>
      <c r="P180" s="212"/>
      <c r="Q180" s="213"/>
      <c r="R180" s="2"/>
      <c r="S180" s="2"/>
      <c r="T180" s="212"/>
      <c r="U180" s="213"/>
      <c r="V180" s="8"/>
      <c r="W180" s="212"/>
      <c r="X180" s="213"/>
      <c r="Y180" s="2"/>
      <c r="Z180" s="2"/>
      <c r="AA180" s="212"/>
      <c r="AB180" s="213"/>
    </row>
    <row r="181" spans="2:28" hidden="1">
      <c r="B181" s="212"/>
      <c r="C181" s="213"/>
      <c r="D181" s="2"/>
      <c r="E181" s="2"/>
      <c r="F181" s="212"/>
      <c r="G181" s="213"/>
      <c r="H181" s="8"/>
      <c r="I181" s="212"/>
      <c r="J181" s="213"/>
      <c r="K181" s="2"/>
      <c r="L181" s="2"/>
      <c r="M181" s="212"/>
      <c r="N181" s="213"/>
      <c r="O181" s="34"/>
      <c r="P181" s="212"/>
      <c r="Q181" s="213"/>
      <c r="R181" s="2"/>
      <c r="S181" s="2"/>
      <c r="T181" s="212"/>
      <c r="U181" s="213"/>
      <c r="V181" s="8"/>
      <c r="W181" s="212"/>
      <c r="X181" s="213"/>
      <c r="Y181" s="2"/>
      <c r="Z181" s="2"/>
      <c r="AA181" s="212"/>
      <c r="AB181" s="213"/>
    </row>
    <row r="182" spans="2:28" hidden="1">
      <c r="B182" s="212"/>
      <c r="C182" s="213"/>
      <c r="D182" s="2"/>
      <c r="E182" s="2"/>
      <c r="F182" s="212"/>
      <c r="G182" s="213"/>
      <c r="H182" s="8"/>
      <c r="I182" s="212"/>
      <c r="J182" s="213"/>
      <c r="K182" s="2"/>
      <c r="L182" s="2"/>
      <c r="M182" s="212"/>
      <c r="N182" s="213"/>
      <c r="O182" s="34"/>
      <c r="P182" s="212"/>
      <c r="Q182" s="213"/>
      <c r="R182" s="2"/>
      <c r="S182" s="2"/>
      <c r="T182" s="212"/>
      <c r="U182" s="213"/>
      <c r="V182" s="8"/>
      <c r="W182" s="212"/>
      <c r="X182" s="213"/>
      <c r="Y182" s="2"/>
      <c r="Z182" s="2"/>
      <c r="AA182" s="212"/>
      <c r="AB182" s="213"/>
    </row>
    <row r="183" spans="2:28" hidden="1">
      <c r="B183" s="212"/>
      <c r="C183" s="213"/>
      <c r="D183" s="2"/>
      <c r="E183" s="2"/>
      <c r="F183" s="212"/>
      <c r="G183" s="213"/>
      <c r="H183" s="8"/>
      <c r="I183" s="212"/>
      <c r="J183" s="213"/>
      <c r="K183" s="2"/>
      <c r="L183" s="2"/>
      <c r="M183" s="212"/>
      <c r="N183" s="213"/>
      <c r="O183" s="34"/>
      <c r="P183" s="212"/>
      <c r="Q183" s="213"/>
      <c r="R183" s="2"/>
      <c r="S183" s="2"/>
      <c r="T183" s="212"/>
      <c r="U183" s="213"/>
      <c r="V183" s="8"/>
      <c r="W183" s="212"/>
      <c r="X183" s="213"/>
      <c r="Y183" s="2"/>
      <c r="Z183" s="2"/>
      <c r="AA183" s="212"/>
      <c r="AB183" s="213"/>
    </row>
    <row r="184" spans="2:28" hidden="1">
      <c r="B184" s="212"/>
      <c r="C184" s="213"/>
      <c r="D184" s="2"/>
      <c r="E184" s="2"/>
      <c r="F184" s="212"/>
      <c r="G184" s="213"/>
      <c r="H184" s="8"/>
      <c r="I184" s="212"/>
      <c r="J184" s="213"/>
      <c r="K184" s="2"/>
      <c r="L184" s="2"/>
      <c r="M184" s="212"/>
      <c r="N184" s="213"/>
      <c r="O184" s="34"/>
      <c r="P184" s="212"/>
      <c r="Q184" s="213"/>
      <c r="R184" s="2"/>
      <c r="S184" s="2"/>
      <c r="T184" s="212"/>
      <c r="U184" s="213"/>
      <c r="V184" s="8"/>
      <c r="W184" s="212"/>
      <c r="X184" s="213"/>
      <c r="Y184" s="2"/>
      <c r="Z184" s="2"/>
      <c r="AA184" s="212"/>
      <c r="AB184" s="213"/>
    </row>
    <row r="185" spans="2:28" hidden="1">
      <c r="B185" s="212"/>
      <c r="C185" s="213"/>
      <c r="D185" s="2"/>
      <c r="E185" s="2"/>
      <c r="F185" s="212"/>
      <c r="G185" s="213"/>
      <c r="H185" s="8"/>
      <c r="I185" s="212"/>
      <c r="J185" s="213"/>
      <c r="K185" s="2"/>
      <c r="L185" s="2"/>
      <c r="M185" s="212"/>
      <c r="N185" s="213"/>
      <c r="O185" s="34"/>
      <c r="P185" s="212"/>
      <c r="Q185" s="213"/>
      <c r="R185" s="2"/>
      <c r="S185" s="2"/>
      <c r="T185" s="212"/>
      <c r="U185" s="213"/>
      <c r="V185" s="8"/>
      <c r="W185" s="212"/>
      <c r="X185" s="213"/>
      <c r="Y185" s="2"/>
      <c r="Z185" s="2"/>
      <c r="AA185" s="212"/>
      <c r="AB185" s="213"/>
    </row>
    <row r="186" spans="2:28" hidden="1">
      <c r="B186" s="212"/>
      <c r="C186" s="213"/>
      <c r="D186" s="2"/>
      <c r="E186" s="2"/>
      <c r="F186" s="212"/>
      <c r="G186" s="213"/>
      <c r="H186" s="8"/>
      <c r="I186" s="212"/>
      <c r="J186" s="213"/>
      <c r="K186" s="2"/>
      <c r="L186" s="2"/>
      <c r="M186" s="212"/>
      <c r="N186" s="213"/>
      <c r="O186" s="34"/>
      <c r="P186" s="212"/>
      <c r="Q186" s="213"/>
      <c r="R186" s="2"/>
      <c r="S186" s="2"/>
      <c r="T186" s="212"/>
      <c r="U186" s="213"/>
      <c r="V186" s="8"/>
      <c r="W186" s="212"/>
      <c r="X186" s="213"/>
      <c r="Y186" s="2"/>
      <c r="Z186" s="2"/>
      <c r="AA186" s="212"/>
      <c r="AB186" s="213"/>
    </row>
    <row r="187" spans="2:28" hidden="1">
      <c r="B187" s="212"/>
      <c r="C187" s="213"/>
      <c r="D187" s="2"/>
      <c r="E187" s="2"/>
      <c r="F187" s="212"/>
      <c r="G187" s="213"/>
      <c r="H187" s="8"/>
      <c r="I187" s="212"/>
      <c r="J187" s="213"/>
      <c r="K187" s="2"/>
      <c r="L187" s="2"/>
      <c r="M187" s="212"/>
      <c r="N187" s="213"/>
      <c r="O187" s="34"/>
      <c r="P187" s="212"/>
      <c r="Q187" s="213"/>
      <c r="R187" s="2"/>
      <c r="S187" s="2"/>
      <c r="T187" s="212"/>
      <c r="U187" s="213"/>
      <c r="V187" s="8"/>
      <c r="W187" s="212"/>
      <c r="X187" s="213"/>
      <c r="Y187" s="2"/>
      <c r="Z187" s="2"/>
      <c r="AA187" s="212"/>
      <c r="AB187" s="213"/>
    </row>
    <row r="188" spans="2:28" hidden="1">
      <c r="B188" s="212"/>
      <c r="C188" s="213"/>
      <c r="D188" s="2"/>
      <c r="E188" s="2"/>
      <c r="F188" s="212"/>
      <c r="G188" s="213"/>
      <c r="H188" s="8"/>
      <c r="I188" s="212"/>
      <c r="J188" s="213"/>
      <c r="K188" s="2"/>
      <c r="L188" s="2"/>
      <c r="M188" s="212"/>
      <c r="N188" s="213"/>
      <c r="O188" s="34"/>
      <c r="P188" s="212"/>
      <c r="Q188" s="213"/>
      <c r="R188" s="2"/>
      <c r="S188" s="2"/>
      <c r="T188" s="212"/>
      <c r="U188" s="213"/>
      <c r="V188" s="8"/>
      <c r="W188" s="212"/>
      <c r="X188" s="213"/>
      <c r="Y188" s="2"/>
      <c r="Z188" s="2"/>
      <c r="AA188" s="212"/>
      <c r="AB188" s="213"/>
    </row>
    <row r="189" spans="2:28" hidden="1">
      <c r="B189" s="212"/>
      <c r="C189" s="213"/>
      <c r="D189" s="2"/>
      <c r="E189" s="2"/>
      <c r="F189" s="212"/>
      <c r="G189" s="213"/>
      <c r="H189" s="8"/>
      <c r="I189" s="212"/>
      <c r="J189" s="213"/>
      <c r="K189" s="2"/>
      <c r="L189" s="2"/>
      <c r="M189" s="212"/>
      <c r="N189" s="213"/>
      <c r="O189" s="34"/>
      <c r="P189" s="212"/>
      <c r="Q189" s="213"/>
      <c r="R189" s="2"/>
      <c r="S189" s="2"/>
      <c r="T189" s="212"/>
      <c r="U189" s="213"/>
      <c r="V189" s="8"/>
      <c r="W189" s="212"/>
      <c r="X189" s="213"/>
      <c r="Y189" s="2"/>
      <c r="Z189" s="2"/>
      <c r="AA189" s="212"/>
      <c r="AB189" s="213"/>
    </row>
    <row r="190" spans="2:28" hidden="1">
      <c r="B190" s="212"/>
      <c r="C190" s="213"/>
      <c r="D190" s="2"/>
      <c r="E190" s="2"/>
      <c r="F190" s="212"/>
      <c r="G190" s="213"/>
      <c r="H190" s="8"/>
      <c r="I190" s="212"/>
      <c r="J190" s="213"/>
      <c r="K190" s="2"/>
      <c r="L190" s="2"/>
      <c r="M190" s="212"/>
      <c r="N190" s="213"/>
      <c r="O190" s="34"/>
      <c r="P190" s="212"/>
      <c r="Q190" s="213"/>
      <c r="R190" s="2"/>
      <c r="S190" s="2"/>
      <c r="T190" s="212"/>
      <c r="U190" s="213"/>
      <c r="V190" s="8"/>
      <c r="W190" s="212"/>
      <c r="X190" s="213"/>
      <c r="Y190" s="2"/>
      <c r="Z190" s="2"/>
      <c r="AA190" s="212"/>
      <c r="AB190" s="213"/>
    </row>
    <row r="191" spans="2:28" hidden="1">
      <c r="B191" s="212"/>
      <c r="C191" s="213"/>
      <c r="D191" s="2"/>
      <c r="E191" s="2"/>
      <c r="F191" s="212"/>
      <c r="G191" s="213"/>
      <c r="H191" s="8"/>
      <c r="I191" s="212"/>
      <c r="J191" s="213"/>
      <c r="K191" s="2"/>
      <c r="L191" s="2"/>
      <c r="M191" s="212"/>
      <c r="N191" s="213"/>
      <c r="O191" s="34"/>
      <c r="P191" s="212"/>
      <c r="Q191" s="213"/>
      <c r="R191" s="2"/>
      <c r="S191" s="2"/>
      <c r="T191" s="212"/>
      <c r="U191" s="213"/>
      <c r="V191" s="8"/>
      <c r="W191" s="212"/>
      <c r="X191" s="213"/>
      <c r="Y191" s="2"/>
      <c r="Z191" s="2"/>
      <c r="AA191" s="212"/>
      <c r="AB191" s="213"/>
    </row>
    <row r="192" spans="2:28" hidden="1">
      <c r="B192" s="212"/>
      <c r="C192" s="213"/>
      <c r="D192" s="2"/>
      <c r="E192" s="2"/>
      <c r="F192" s="212"/>
      <c r="G192" s="213"/>
      <c r="H192" s="8"/>
      <c r="I192" s="212"/>
      <c r="J192" s="213"/>
      <c r="K192" s="2"/>
      <c r="L192" s="2"/>
      <c r="M192" s="212"/>
      <c r="N192" s="213"/>
      <c r="O192" s="34"/>
      <c r="P192" s="212"/>
      <c r="Q192" s="213"/>
      <c r="R192" s="2"/>
      <c r="S192" s="2"/>
      <c r="T192" s="212"/>
      <c r="U192" s="213"/>
      <c r="V192" s="8"/>
      <c r="W192" s="212"/>
      <c r="X192" s="213"/>
      <c r="Y192" s="2"/>
      <c r="Z192" s="2"/>
      <c r="AA192" s="212"/>
      <c r="AB192" s="213"/>
    </row>
    <row r="193" spans="2:28" hidden="1">
      <c r="B193" s="212"/>
      <c r="C193" s="213"/>
      <c r="D193" s="2"/>
      <c r="E193" s="2"/>
      <c r="F193" s="212"/>
      <c r="G193" s="213"/>
      <c r="H193" s="8"/>
      <c r="I193" s="212"/>
      <c r="J193" s="213"/>
      <c r="K193" s="2"/>
      <c r="L193" s="2"/>
      <c r="M193" s="212"/>
      <c r="N193" s="213"/>
      <c r="O193" s="34"/>
      <c r="P193" s="212"/>
      <c r="Q193" s="213"/>
      <c r="R193" s="2"/>
      <c r="S193" s="2"/>
      <c r="T193" s="212"/>
      <c r="U193" s="213"/>
      <c r="V193" s="8"/>
      <c r="W193" s="212"/>
      <c r="X193" s="213"/>
      <c r="Y193" s="2"/>
      <c r="Z193" s="2"/>
      <c r="AA193" s="212"/>
      <c r="AB193" s="213"/>
    </row>
    <row r="194" spans="2:28" hidden="1">
      <c r="B194" s="212"/>
      <c r="C194" s="213"/>
      <c r="D194" s="2"/>
      <c r="E194" s="2"/>
      <c r="F194" s="212"/>
      <c r="G194" s="213"/>
      <c r="H194" s="8"/>
      <c r="I194" s="212"/>
      <c r="J194" s="213"/>
      <c r="K194" s="2"/>
      <c r="L194" s="2"/>
      <c r="M194" s="212"/>
      <c r="N194" s="213"/>
      <c r="O194" s="34"/>
      <c r="P194" s="212"/>
      <c r="Q194" s="213"/>
      <c r="R194" s="2"/>
      <c r="S194" s="2"/>
      <c r="T194" s="212"/>
      <c r="U194" s="213"/>
      <c r="V194" s="8"/>
      <c r="W194" s="212"/>
      <c r="X194" s="213"/>
      <c r="Y194" s="2"/>
      <c r="Z194" s="2"/>
      <c r="AA194" s="212"/>
      <c r="AB194" s="213"/>
    </row>
    <row r="195" spans="2:28" hidden="1">
      <c r="B195" s="212"/>
      <c r="C195" s="213"/>
      <c r="D195" s="2"/>
      <c r="E195" s="2"/>
      <c r="F195" s="212"/>
      <c r="G195" s="213"/>
      <c r="H195" s="8"/>
      <c r="I195" s="212"/>
      <c r="J195" s="213"/>
      <c r="K195" s="2"/>
      <c r="L195" s="2"/>
      <c r="M195" s="212"/>
      <c r="N195" s="213"/>
      <c r="O195" s="34"/>
      <c r="P195" s="212"/>
      <c r="Q195" s="213"/>
      <c r="R195" s="2"/>
      <c r="S195" s="2"/>
      <c r="T195" s="212"/>
      <c r="U195" s="213"/>
      <c r="V195" s="8"/>
      <c r="W195" s="212"/>
      <c r="X195" s="213"/>
      <c r="Y195" s="2"/>
      <c r="Z195" s="2"/>
      <c r="AA195" s="212"/>
      <c r="AB195" s="213"/>
    </row>
    <row r="196" spans="2:28" hidden="1">
      <c r="B196" s="212"/>
      <c r="C196" s="213"/>
      <c r="D196" s="2"/>
      <c r="E196" s="2"/>
      <c r="F196" s="212"/>
      <c r="G196" s="213"/>
      <c r="H196" s="8"/>
      <c r="I196" s="212"/>
      <c r="J196" s="213"/>
      <c r="K196" s="2"/>
      <c r="L196" s="2"/>
      <c r="M196" s="212"/>
      <c r="N196" s="213"/>
      <c r="O196" s="34"/>
      <c r="P196" s="212"/>
      <c r="Q196" s="213"/>
      <c r="R196" s="2"/>
      <c r="S196" s="2"/>
      <c r="T196" s="212"/>
      <c r="U196" s="213"/>
      <c r="V196" s="8"/>
      <c r="W196" s="212"/>
      <c r="X196" s="213"/>
      <c r="Y196" s="2"/>
      <c r="Z196" s="2"/>
      <c r="AA196" s="212"/>
      <c r="AB196" s="213"/>
    </row>
    <row r="197" spans="2:28" hidden="1">
      <c r="B197" s="212"/>
      <c r="C197" s="213"/>
      <c r="D197" s="2"/>
      <c r="E197" s="2"/>
      <c r="F197" s="212"/>
      <c r="G197" s="213"/>
      <c r="H197" s="8"/>
      <c r="I197" s="212"/>
      <c r="J197" s="213"/>
      <c r="K197" s="2"/>
      <c r="L197" s="2"/>
      <c r="M197" s="212"/>
      <c r="N197" s="213"/>
      <c r="O197" s="34"/>
      <c r="P197" s="212"/>
      <c r="Q197" s="213"/>
      <c r="R197" s="2"/>
      <c r="S197" s="2"/>
      <c r="T197" s="212"/>
      <c r="U197" s="213"/>
      <c r="V197" s="8"/>
      <c r="W197" s="212"/>
      <c r="X197" s="213"/>
      <c r="Y197" s="2"/>
      <c r="Z197" s="2"/>
      <c r="AA197" s="212"/>
      <c r="AB197" s="213"/>
    </row>
    <row r="198" spans="2:28" hidden="1">
      <c r="B198" s="212"/>
      <c r="C198" s="213"/>
      <c r="D198" s="2"/>
      <c r="E198" s="2"/>
      <c r="F198" s="212"/>
      <c r="G198" s="213"/>
      <c r="H198" s="8"/>
      <c r="I198" s="212"/>
      <c r="J198" s="213"/>
      <c r="K198" s="2"/>
      <c r="L198" s="2"/>
      <c r="M198" s="212"/>
      <c r="N198" s="213"/>
      <c r="O198" s="34"/>
      <c r="P198" s="212"/>
      <c r="Q198" s="213"/>
      <c r="R198" s="2"/>
      <c r="S198" s="2"/>
      <c r="T198" s="212"/>
      <c r="U198" s="213"/>
      <c r="V198" s="8"/>
      <c r="W198" s="212"/>
      <c r="X198" s="213"/>
      <c r="Y198" s="2"/>
      <c r="Z198" s="2"/>
      <c r="AA198" s="212"/>
      <c r="AB198" s="213"/>
    </row>
    <row r="199" spans="2:28" hidden="1">
      <c r="B199" s="212"/>
      <c r="C199" s="213"/>
      <c r="D199" s="2"/>
      <c r="E199" s="2"/>
      <c r="F199" s="212"/>
      <c r="G199" s="213"/>
      <c r="H199" s="8"/>
      <c r="I199" s="212"/>
      <c r="J199" s="213"/>
      <c r="K199" s="2"/>
      <c r="L199" s="2"/>
      <c r="M199" s="212"/>
      <c r="N199" s="213"/>
      <c r="O199" s="34"/>
      <c r="P199" s="212"/>
      <c r="Q199" s="213"/>
      <c r="R199" s="2"/>
      <c r="S199" s="2"/>
      <c r="T199" s="212"/>
      <c r="U199" s="213"/>
      <c r="V199" s="8"/>
      <c r="W199" s="212"/>
      <c r="X199" s="213"/>
      <c r="Y199" s="2"/>
      <c r="Z199" s="2"/>
      <c r="AA199" s="212"/>
      <c r="AB199" s="213"/>
    </row>
    <row r="200" spans="2:28" hidden="1">
      <c r="B200" s="212"/>
      <c r="C200" s="213"/>
      <c r="D200" s="2"/>
      <c r="E200" s="2"/>
      <c r="F200" s="212"/>
      <c r="G200" s="213"/>
      <c r="H200" s="8"/>
      <c r="I200" s="212"/>
      <c r="J200" s="213"/>
      <c r="K200" s="2"/>
      <c r="L200" s="2"/>
      <c r="M200" s="212"/>
      <c r="N200" s="213"/>
      <c r="O200" s="34"/>
      <c r="P200" s="212"/>
      <c r="Q200" s="213"/>
      <c r="R200" s="2"/>
      <c r="S200" s="2"/>
      <c r="T200" s="212"/>
      <c r="U200" s="213"/>
      <c r="V200" s="8"/>
      <c r="W200" s="212"/>
      <c r="X200" s="213"/>
      <c r="Y200" s="2"/>
      <c r="Z200" s="2"/>
      <c r="AA200" s="212"/>
      <c r="AB200" s="213"/>
    </row>
    <row r="201" spans="2:28" hidden="1">
      <c r="B201" s="212"/>
      <c r="C201" s="213"/>
      <c r="D201" s="2"/>
      <c r="E201" s="2"/>
      <c r="F201" s="212"/>
      <c r="G201" s="213"/>
      <c r="H201" s="8"/>
      <c r="I201" s="212"/>
      <c r="J201" s="213"/>
      <c r="K201" s="2"/>
      <c r="L201" s="2"/>
      <c r="M201" s="212"/>
      <c r="N201" s="213"/>
      <c r="O201" s="34"/>
      <c r="P201" s="212"/>
      <c r="Q201" s="213"/>
      <c r="R201" s="2"/>
      <c r="S201" s="2"/>
      <c r="T201" s="212"/>
      <c r="U201" s="213"/>
      <c r="V201" s="8"/>
      <c r="W201" s="212"/>
      <c r="X201" s="213"/>
      <c r="Y201" s="2"/>
      <c r="Z201" s="2"/>
      <c r="AA201" s="212"/>
      <c r="AB201" s="213"/>
    </row>
    <row r="202" spans="2:28" hidden="1">
      <c r="B202" s="212"/>
      <c r="C202" s="213"/>
      <c r="D202" s="2"/>
      <c r="E202" s="2"/>
      <c r="F202" s="212"/>
      <c r="G202" s="213"/>
      <c r="H202" s="8"/>
      <c r="I202" s="212"/>
      <c r="J202" s="213"/>
      <c r="K202" s="2"/>
      <c r="L202" s="2"/>
      <c r="M202" s="212"/>
      <c r="N202" s="213"/>
      <c r="O202" s="34"/>
      <c r="P202" s="212"/>
      <c r="Q202" s="213"/>
      <c r="R202" s="2"/>
      <c r="S202" s="2"/>
      <c r="T202" s="212"/>
      <c r="U202" s="213"/>
      <c r="V202" s="8"/>
      <c r="W202" s="212"/>
      <c r="X202" s="213"/>
      <c r="Y202" s="2"/>
      <c r="Z202" s="2"/>
      <c r="AA202" s="212"/>
      <c r="AB202" s="213"/>
    </row>
    <row r="203" spans="2:28" hidden="1">
      <c r="B203" s="212"/>
      <c r="C203" s="213"/>
      <c r="D203" s="2"/>
      <c r="E203" s="2"/>
      <c r="F203" s="212"/>
      <c r="G203" s="213"/>
      <c r="H203" s="8"/>
      <c r="I203" s="212"/>
      <c r="J203" s="213"/>
      <c r="K203" s="2"/>
      <c r="L203" s="2"/>
      <c r="M203" s="212"/>
      <c r="N203" s="213"/>
      <c r="O203" s="34"/>
      <c r="P203" s="212"/>
      <c r="Q203" s="213"/>
      <c r="R203" s="2"/>
      <c r="S203" s="2"/>
      <c r="T203" s="212"/>
      <c r="U203" s="213"/>
      <c r="V203" s="8"/>
      <c r="W203" s="212"/>
      <c r="X203" s="213"/>
      <c r="Y203" s="2"/>
      <c r="Z203" s="2"/>
      <c r="AA203" s="212"/>
      <c r="AB203" s="213"/>
    </row>
    <row r="204" spans="2:28" hidden="1">
      <c r="B204" s="212"/>
      <c r="C204" s="213"/>
      <c r="D204" s="2"/>
      <c r="E204" s="2"/>
      <c r="F204" s="212"/>
      <c r="G204" s="213"/>
      <c r="H204" s="8"/>
      <c r="I204" s="212"/>
      <c r="J204" s="213"/>
      <c r="K204" s="2"/>
      <c r="L204" s="2"/>
      <c r="M204" s="212"/>
      <c r="N204" s="213"/>
      <c r="O204" s="34"/>
      <c r="P204" s="212"/>
      <c r="Q204" s="213"/>
      <c r="R204" s="2"/>
      <c r="S204" s="2"/>
      <c r="T204" s="212"/>
      <c r="U204" s="213"/>
      <c r="V204" s="8"/>
      <c r="W204" s="212"/>
      <c r="X204" s="213"/>
      <c r="Y204" s="2"/>
      <c r="Z204" s="2"/>
      <c r="AA204" s="212"/>
      <c r="AB204" s="213"/>
    </row>
    <row r="205" spans="2:28" hidden="1">
      <c r="B205" s="212"/>
      <c r="C205" s="213"/>
      <c r="D205" s="2"/>
      <c r="E205" s="2"/>
      <c r="F205" s="212"/>
      <c r="G205" s="213"/>
      <c r="H205" s="8"/>
      <c r="I205" s="212"/>
      <c r="J205" s="213"/>
      <c r="K205" s="2"/>
      <c r="L205" s="2"/>
      <c r="M205" s="212"/>
      <c r="N205" s="213"/>
      <c r="O205" s="34"/>
      <c r="P205" s="212"/>
      <c r="Q205" s="213"/>
      <c r="R205" s="2"/>
      <c r="S205" s="2"/>
      <c r="T205" s="212"/>
      <c r="U205" s="213"/>
      <c r="V205" s="8"/>
      <c r="W205" s="212"/>
      <c r="X205" s="213"/>
      <c r="Y205" s="2"/>
      <c r="Z205" s="2"/>
      <c r="AA205" s="212"/>
      <c r="AB205" s="213"/>
    </row>
    <row r="206" spans="2:28" hidden="1">
      <c r="B206" s="212"/>
      <c r="C206" s="213"/>
      <c r="D206" s="2"/>
      <c r="E206" s="2"/>
      <c r="F206" s="212"/>
      <c r="G206" s="213"/>
      <c r="H206" s="8"/>
      <c r="I206" s="212"/>
      <c r="J206" s="213"/>
      <c r="K206" s="2"/>
      <c r="L206" s="2"/>
      <c r="M206" s="212"/>
      <c r="N206" s="213"/>
      <c r="O206" s="34"/>
      <c r="P206" s="212"/>
      <c r="Q206" s="213"/>
      <c r="R206" s="2"/>
      <c r="S206" s="2"/>
      <c r="T206" s="212"/>
      <c r="U206" s="213"/>
      <c r="V206" s="8"/>
      <c r="W206" s="212"/>
      <c r="X206" s="213"/>
      <c r="Y206" s="2"/>
      <c r="Z206" s="2"/>
      <c r="AA206" s="212"/>
      <c r="AB206" s="213"/>
    </row>
    <row r="207" spans="2:28" hidden="1">
      <c r="B207" s="212"/>
      <c r="C207" s="213"/>
      <c r="D207" s="2"/>
      <c r="E207" s="2"/>
      <c r="F207" s="212"/>
      <c r="G207" s="213"/>
      <c r="H207" s="8"/>
      <c r="I207" s="212"/>
      <c r="J207" s="213"/>
      <c r="K207" s="2"/>
      <c r="L207" s="2"/>
      <c r="M207" s="212"/>
      <c r="N207" s="213"/>
      <c r="O207" s="34"/>
      <c r="P207" s="212"/>
      <c r="Q207" s="213"/>
      <c r="R207" s="2"/>
      <c r="S207" s="2"/>
      <c r="T207" s="212"/>
      <c r="U207" s="213"/>
      <c r="V207" s="8"/>
      <c r="W207" s="212"/>
      <c r="X207" s="213"/>
      <c r="Y207" s="2"/>
      <c r="Z207" s="2"/>
      <c r="AA207" s="212"/>
      <c r="AB207" s="213"/>
    </row>
    <row r="208" spans="2:28" hidden="1">
      <c r="B208" s="212"/>
      <c r="C208" s="213"/>
      <c r="D208" s="2"/>
      <c r="E208" s="2"/>
      <c r="F208" s="212"/>
      <c r="G208" s="213"/>
      <c r="H208" s="8"/>
      <c r="I208" s="212"/>
      <c r="J208" s="213"/>
      <c r="K208" s="2"/>
      <c r="L208" s="2"/>
      <c r="M208" s="212"/>
      <c r="N208" s="213"/>
      <c r="O208" s="34"/>
      <c r="P208" s="212"/>
      <c r="Q208" s="213"/>
      <c r="R208" s="2"/>
      <c r="S208" s="2"/>
      <c r="T208" s="212"/>
      <c r="U208" s="213"/>
      <c r="V208" s="8"/>
      <c r="W208" s="212"/>
      <c r="X208" s="213"/>
      <c r="Y208" s="2"/>
      <c r="Z208" s="2"/>
      <c r="AA208" s="212"/>
      <c r="AB208" s="213"/>
    </row>
    <row r="209" spans="2:28" hidden="1">
      <c r="B209" s="212"/>
      <c r="C209" s="213"/>
      <c r="D209" s="2"/>
      <c r="E209" s="2"/>
      <c r="F209" s="212"/>
      <c r="G209" s="213"/>
      <c r="H209" s="8"/>
      <c r="I209" s="212"/>
      <c r="J209" s="213"/>
      <c r="K209" s="2"/>
      <c r="L209" s="2"/>
      <c r="M209" s="212"/>
      <c r="N209" s="213"/>
      <c r="O209" s="34"/>
      <c r="P209" s="212"/>
      <c r="Q209" s="213"/>
      <c r="R209" s="2"/>
      <c r="S209" s="2"/>
      <c r="T209" s="212"/>
      <c r="U209" s="213"/>
      <c r="V209" s="8"/>
      <c r="W209" s="212"/>
      <c r="X209" s="213"/>
      <c r="Y209" s="2"/>
      <c r="Z209" s="2"/>
      <c r="AA209" s="212"/>
      <c r="AB209" s="213"/>
    </row>
    <row r="210" spans="2:28" hidden="1">
      <c r="B210" s="212"/>
      <c r="C210" s="213"/>
      <c r="D210" s="2"/>
      <c r="E210" s="2"/>
      <c r="F210" s="212"/>
      <c r="G210" s="213"/>
      <c r="H210" s="8"/>
      <c r="I210" s="212"/>
      <c r="J210" s="213"/>
      <c r="K210" s="2"/>
      <c r="L210" s="2"/>
      <c r="M210" s="212"/>
      <c r="N210" s="213"/>
      <c r="O210" s="34"/>
      <c r="P210" s="212"/>
      <c r="Q210" s="213"/>
      <c r="R210" s="2"/>
      <c r="S210" s="2"/>
      <c r="T210" s="212"/>
      <c r="U210" s="213"/>
      <c r="V210" s="8"/>
      <c r="W210" s="212"/>
      <c r="X210" s="213"/>
      <c r="Y210" s="2"/>
      <c r="Z210" s="2"/>
      <c r="AA210" s="212"/>
      <c r="AB210" s="213"/>
    </row>
    <row r="211" spans="2:28" hidden="1">
      <c r="B211" s="212"/>
      <c r="C211" s="213"/>
      <c r="D211" s="2"/>
      <c r="E211" s="2"/>
      <c r="F211" s="212"/>
      <c r="G211" s="213"/>
      <c r="H211" s="8"/>
      <c r="I211" s="212"/>
      <c r="J211" s="213"/>
      <c r="K211" s="2"/>
      <c r="L211" s="2"/>
      <c r="M211" s="212"/>
      <c r="N211" s="213"/>
      <c r="O211" s="34"/>
      <c r="P211" s="212"/>
      <c r="Q211" s="213"/>
      <c r="R211" s="2"/>
      <c r="S211" s="2"/>
      <c r="T211" s="212"/>
      <c r="U211" s="213"/>
      <c r="V211" s="8"/>
      <c r="W211" s="212"/>
      <c r="X211" s="213"/>
      <c r="Y211" s="2"/>
      <c r="Z211" s="2"/>
      <c r="AA211" s="212"/>
      <c r="AB211" s="213"/>
    </row>
    <row r="212" spans="2:28" hidden="1">
      <c r="B212" s="212"/>
      <c r="C212" s="213"/>
      <c r="D212" s="2"/>
      <c r="E212" s="2"/>
      <c r="F212" s="212"/>
      <c r="G212" s="213"/>
      <c r="H212" s="8"/>
      <c r="I212" s="212"/>
      <c r="J212" s="213"/>
      <c r="K212" s="2"/>
      <c r="L212" s="2"/>
      <c r="M212" s="212"/>
      <c r="N212" s="213"/>
      <c r="O212" s="34"/>
      <c r="P212" s="212"/>
      <c r="Q212" s="213"/>
      <c r="R212" s="2"/>
      <c r="S212" s="2"/>
      <c r="T212" s="212"/>
      <c r="U212" s="213"/>
      <c r="V212" s="8"/>
      <c r="W212" s="212"/>
      <c r="X212" s="213"/>
      <c r="Y212" s="2"/>
      <c r="Z212" s="2"/>
      <c r="AA212" s="212"/>
      <c r="AB212" s="213"/>
    </row>
    <row r="213" spans="2:28" hidden="1">
      <c r="B213" s="212"/>
      <c r="C213" s="213"/>
      <c r="D213" s="2"/>
      <c r="E213" s="2"/>
      <c r="F213" s="212"/>
      <c r="G213" s="213"/>
      <c r="H213" s="8"/>
      <c r="I213" s="212"/>
      <c r="J213" s="213"/>
      <c r="K213" s="2"/>
      <c r="L213" s="2"/>
      <c r="M213" s="212"/>
      <c r="N213" s="213"/>
      <c r="O213" s="34"/>
      <c r="P213" s="212"/>
      <c r="Q213" s="213"/>
      <c r="R213" s="2"/>
      <c r="S213" s="2"/>
      <c r="T213" s="212"/>
      <c r="U213" s="213"/>
      <c r="V213" s="8"/>
      <c r="W213" s="212"/>
      <c r="X213" s="213"/>
      <c r="Y213" s="2"/>
      <c r="Z213" s="2"/>
      <c r="AA213" s="212"/>
      <c r="AB213" s="213"/>
    </row>
    <row r="214" spans="2:28" hidden="1">
      <c r="B214" s="212"/>
      <c r="C214" s="213"/>
      <c r="D214" s="2"/>
      <c r="E214" s="2"/>
      <c r="F214" s="212"/>
      <c r="G214" s="213"/>
      <c r="H214" s="8"/>
      <c r="I214" s="212"/>
      <c r="J214" s="213"/>
      <c r="K214" s="2"/>
      <c r="L214" s="2"/>
      <c r="M214" s="212"/>
      <c r="N214" s="213"/>
      <c r="O214" s="34"/>
      <c r="P214" s="212"/>
      <c r="Q214" s="213"/>
      <c r="R214" s="2"/>
      <c r="S214" s="2"/>
      <c r="T214" s="212"/>
      <c r="U214" s="213"/>
      <c r="V214" s="8"/>
      <c r="W214" s="212"/>
      <c r="X214" s="213"/>
      <c r="Y214" s="2"/>
      <c r="Z214" s="2"/>
      <c r="AA214" s="212"/>
      <c r="AB214" s="213"/>
    </row>
    <row r="215" spans="2:28" hidden="1">
      <c r="B215" s="212"/>
      <c r="C215" s="213"/>
      <c r="D215" s="2"/>
      <c r="E215" s="2"/>
      <c r="F215" s="212"/>
      <c r="G215" s="213"/>
      <c r="H215" s="8"/>
      <c r="I215" s="212"/>
      <c r="J215" s="213"/>
      <c r="K215" s="2"/>
      <c r="L215" s="2"/>
      <c r="M215" s="212"/>
      <c r="N215" s="213"/>
      <c r="O215" s="34"/>
      <c r="P215" s="212"/>
      <c r="Q215" s="213"/>
      <c r="R215" s="2"/>
      <c r="S215" s="2"/>
      <c r="T215" s="212"/>
      <c r="U215" s="213"/>
      <c r="V215" s="8"/>
      <c r="W215" s="212"/>
      <c r="X215" s="213"/>
      <c r="Y215" s="2"/>
      <c r="Z215" s="2"/>
      <c r="AA215" s="212"/>
      <c r="AB215" s="213"/>
    </row>
    <row r="216" spans="2:28" hidden="1">
      <c r="B216" s="212"/>
      <c r="C216" s="213"/>
      <c r="D216" s="2"/>
      <c r="E216" s="2"/>
      <c r="F216" s="212"/>
      <c r="G216" s="213"/>
      <c r="H216" s="8"/>
      <c r="I216" s="212"/>
      <c r="J216" s="213"/>
      <c r="K216" s="2"/>
      <c r="L216" s="2"/>
      <c r="M216" s="212"/>
      <c r="N216" s="213"/>
      <c r="O216" s="34"/>
      <c r="P216" s="212"/>
      <c r="Q216" s="213"/>
      <c r="R216" s="2"/>
      <c r="S216" s="2"/>
      <c r="T216" s="212"/>
      <c r="U216" s="213"/>
      <c r="V216" s="8"/>
      <c r="W216" s="212"/>
      <c r="X216" s="213"/>
      <c r="Y216" s="2"/>
      <c r="Z216" s="2"/>
      <c r="AA216" s="212"/>
      <c r="AB216" s="213"/>
    </row>
    <row r="217" spans="2:28" hidden="1">
      <c r="B217" s="212"/>
      <c r="C217" s="213"/>
      <c r="D217" s="2"/>
      <c r="E217" s="2"/>
      <c r="F217" s="212"/>
      <c r="G217" s="213"/>
      <c r="H217" s="8"/>
      <c r="I217" s="212"/>
      <c r="J217" s="213"/>
      <c r="K217" s="2"/>
      <c r="L217" s="2"/>
      <c r="M217" s="212"/>
      <c r="N217" s="213"/>
      <c r="O217" s="34"/>
      <c r="P217" s="212"/>
      <c r="Q217" s="213"/>
      <c r="R217" s="2"/>
      <c r="S217" s="2"/>
      <c r="T217" s="212"/>
      <c r="U217" s="213"/>
      <c r="V217" s="8"/>
      <c r="W217" s="212"/>
      <c r="X217" s="213"/>
      <c r="Y217" s="2"/>
      <c r="Z217" s="2"/>
      <c r="AA217" s="212"/>
      <c r="AB217" s="213"/>
    </row>
    <row r="218" spans="2:28" hidden="1">
      <c r="B218" s="212"/>
      <c r="C218" s="213"/>
      <c r="D218" s="2"/>
      <c r="E218" s="2"/>
      <c r="F218" s="212"/>
      <c r="G218" s="213"/>
      <c r="H218" s="8"/>
      <c r="I218" s="212"/>
      <c r="J218" s="213"/>
      <c r="K218" s="2"/>
      <c r="L218" s="2"/>
      <c r="M218" s="212"/>
      <c r="N218" s="213"/>
      <c r="O218" s="34"/>
      <c r="P218" s="212"/>
      <c r="Q218" s="213"/>
      <c r="R218" s="2"/>
      <c r="S218" s="2"/>
      <c r="T218" s="212"/>
      <c r="U218" s="213"/>
      <c r="V218" s="8"/>
      <c r="W218" s="212"/>
      <c r="X218" s="213"/>
      <c r="Y218" s="2"/>
      <c r="Z218" s="2"/>
      <c r="AA218" s="212"/>
      <c r="AB218" s="213"/>
    </row>
    <row r="219" spans="2:28" hidden="1">
      <c r="B219" s="212"/>
      <c r="C219" s="213"/>
      <c r="D219" s="2"/>
      <c r="E219" s="2"/>
      <c r="F219" s="212"/>
      <c r="G219" s="213"/>
      <c r="H219" s="8"/>
      <c r="I219" s="212"/>
      <c r="J219" s="213"/>
      <c r="K219" s="2"/>
      <c r="L219" s="2"/>
      <c r="M219" s="212"/>
      <c r="N219" s="213"/>
      <c r="O219" s="34"/>
      <c r="P219" s="212"/>
      <c r="Q219" s="213"/>
      <c r="R219" s="2"/>
      <c r="S219" s="2"/>
      <c r="T219" s="212"/>
      <c r="U219" s="213"/>
      <c r="V219" s="8"/>
      <c r="W219" s="212"/>
      <c r="X219" s="213"/>
      <c r="Y219" s="2"/>
      <c r="Z219" s="2"/>
      <c r="AA219" s="212"/>
      <c r="AB219" s="213"/>
    </row>
    <row r="220" spans="2:28" hidden="1">
      <c r="B220" s="212"/>
      <c r="C220" s="213"/>
      <c r="D220" s="2"/>
      <c r="E220" s="2"/>
      <c r="F220" s="212"/>
      <c r="G220" s="213"/>
      <c r="H220" s="8"/>
      <c r="I220" s="212"/>
      <c r="J220" s="213"/>
      <c r="K220" s="2"/>
      <c r="L220" s="2"/>
      <c r="M220" s="212"/>
      <c r="N220" s="213"/>
      <c r="O220" s="34"/>
      <c r="P220" s="212"/>
      <c r="Q220" s="213"/>
      <c r="R220" s="2"/>
      <c r="S220" s="2"/>
      <c r="T220" s="212"/>
      <c r="U220" s="213"/>
      <c r="V220" s="8"/>
      <c r="W220" s="212"/>
      <c r="X220" s="213"/>
      <c r="Y220" s="2"/>
      <c r="Z220" s="2"/>
      <c r="AA220" s="212"/>
      <c r="AB220" s="213"/>
    </row>
    <row r="221" spans="2:28" hidden="1">
      <c r="B221" s="212"/>
      <c r="C221" s="213"/>
      <c r="D221" s="2"/>
      <c r="E221" s="2"/>
      <c r="F221" s="212"/>
      <c r="G221" s="213"/>
      <c r="H221" s="8"/>
      <c r="I221" s="212"/>
      <c r="J221" s="213"/>
      <c r="K221" s="2"/>
      <c r="L221" s="2"/>
      <c r="M221" s="212"/>
      <c r="N221" s="213"/>
      <c r="O221" s="34"/>
      <c r="P221" s="212"/>
      <c r="Q221" s="213"/>
      <c r="R221" s="2"/>
      <c r="S221" s="2"/>
      <c r="T221" s="212"/>
      <c r="U221" s="213"/>
      <c r="V221" s="8"/>
      <c r="W221" s="212"/>
      <c r="X221" s="213"/>
      <c r="Y221" s="2"/>
      <c r="Z221" s="2"/>
      <c r="AA221" s="212"/>
      <c r="AB221" s="213"/>
    </row>
    <row r="222" spans="2:28" hidden="1">
      <c r="B222" s="212"/>
      <c r="C222" s="213"/>
      <c r="D222" s="2"/>
      <c r="E222" s="2"/>
      <c r="F222" s="212"/>
      <c r="G222" s="213"/>
      <c r="H222" s="8"/>
      <c r="I222" s="212"/>
      <c r="J222" s="213"/>
      <c r="K222" s="2"/>
      <c r="L222" s="2"/>
      <c r="M222" s="212"/>
      <c r="N222" s="213"/>
      <c r="O222" s="34"/>
      <c r="P222" s="212"/>
      <c r="Q222" s="213"/>
      <c r="R222" s="2"/>
      <c r="S222" s="2"/>
      <c r="T222" s="212"/>
      <c r="U222" s="213"/>
      <c r="V222" s="8"/>
      <c r="W222" s="212"/>
      <c r="X222" s="213"/>
      <c r="Y222" s="2"/>
      <c r="Z222" s="2"/>
      <c r="AA222" s="212"/>
      <c r="AB222" s="213"/>
    </row>
    <row r="223" spans="2:28" hidden="1">
      <c r="B223" s="212"/>
      <c r="C223" s="213"/>
      <c r="D223" s="2"/>
      <c r="E223" s="2"/>
      <c r="F223" s="212"/>
      <c r="G223" s="213"/>
      <c r="H223" s="8"/>
      <c r="I223" s="212"/>
      <c r="J223" s="213"/>
      <c r="K223" s="2"/>
      <c r="L223" s="2"/>
      <c r="M223" s="212"/>
      <c r="N223" s="213"/>
      <c r="O223" s="34"/>
      <c r="P223" s="212"/>
      <c r="Q223" s="213"/>
      <c r="R223" s="2"/>
      <c r="S223" s="2"/>
      <c r="T223" s="212"/>
      <c r="U223" s="213"/>
      <c r="V223" s="8"/>
      <c r="W223" s="212"/>
      <c r="X223" s="213"/>
      <c r="Y223" s="2"/>
      <c r="Z223" s="2"/>
      <c r="AA223" s="212"/>
      <c r="AB223" s="213"/>
    </row>
    <row r="224" spans="2:28" hidden="1">
      <c r="B224" s="212"/>
      <c r="C224" s="213"/>
      <c r="D224" s="2"/>
      <c r="E224" s="2"/>
      <c r="F224" s="212"/>
      <c r="G224" s="213"/>
      <c r="H224" s="8"/>
      <c r="I224" s="212"/>
      <c r="J224" s="213"/>
      <c r="K224" s="2"/>
      <c r="L224" s="2"/>
      <c r="M224" s="212"/>
      <c r="N224" s="213"/>
      <c r="O224" s="34"/>
      <c r="P224" s="212"/>
      <c r="Q224" s="213"/>
      <c r="R224" s="2"/>
      <c r="S224" s="2"/>
      <c r="T224" s="212"/>
      <c r="U224" s="213"/>
      <c r="V224" s="8"/>
      <c r="W224" s="212"/>
      <c r="X224" s="213"/>
      <c r="Y224" s="2"/>
      <c r="Z224" s="2"/>
      <c r="AA224" s="212"/>
      <c r="AB224" s="213"/>
    </row>
    <row r="225" spans="2:32" hidden="1">
      <c r="B225" s="212"/>
      <c r="C225" s="213"/>
      <c r="D225" s="2"/>
      <c r="E225" s="2"/>
      <c r="F225" s="212"/>
      <c r="G225" s="213"/>
      <c r="H225" s="8"/>
      <c r="I225" s="212"/>
      <c r="J225" s="213"/>
      <c r="K225" s="2"/>
      <c r="L225" s="2"/>
      <c r="M225" s="212"/>
      <c r="N225" s="213"/>
      <c r="O225" s="34"/>
      <c r="P225" s="212"/>
      <c r="Q225" s="213"/>
      <c r="R225" s="2"/>
      <c r="S225" s="2"/>
      <c r="T225" s="212"/>
      <c r="U225" s="213"/>
      <c r="V225" s="8"/>
      <c r="W225" s="212"/>
      <c r="X225" s="213"/>
      <c r="Y225" s="2"/>
      <c r="Z225" s="2"/>
      <c r="AA225" s="212"/>
      <c r="AB225" s="213"/>
    </row>
    <row r="226" spans="2:32" hidden="1">
      <c r="B226" s="212"/>
      <c r="C226" s="213"/>
      <c r="D226" s="2"/>
      <c r="E226" s="2"/>
      <c r="F226" s="212"/>
      <c r="G226" s="213"/>
      <c r="H226" s="8"/>
      <c r="I226" s="212"/>
      <c r="J226" s="213"/>
      <c r="K226" s="2"/>
      <c r="L226" s="2"/>
      <c r="M226" s="212"/>
      <c r="N226" s="213"/>
      <c r="O226" s="34"/>
      <c r="P226" s="212"/>
      <c r="Q226" s="213"/>
      <c r="R226" s="2"/>
      <c r="S226" s="2"/>
      <c r="T226" s="212"/>
      <c r="U226" s="213"/>
      <c r="V226" s="8"/>
      <c r="W226" s="212"/>
      <c r="X226" s="213"/>
      <c r="Y226" s="2"/>
      <c r="Z226" s="2"/>
      <c r="AA226" s="212"/>
      <c r="AB226" s="213"/>
    </row>
    <row r="227" spans="2:32" hidden="1">
      <c r="B227" s="212"/>
      <c r="C227" s="213"/>
      <c r="D227" s="2"/>
      <c r="E227" s="2"/>
      <c r="F227" s="212"/>
      <c r="G227" s="213"/>
      <c r="H227" s="8"/>
      <c r="I227" s="212"/>
      <c r="J227" s="213"/>
      <c r="K227" s="2"/>
      <c r="L227" s="2"/>
      <c r="M227" s="212"/>
      <c r="N227" s="213"/>
      <c r="O227" s="34"/>
      <c r="P227" s="212"/>
      <c r="Q227" s="213"/>
      <c r="R227" s="2"/>
      <c r="S227" s="2"/>
      <c r="T227" s="212"/>
      <c r="U227" s="213"/>
      <c r="V227" s="8"/>
      <c r="W227" s="212"/>
      <c r="X227" s="213"/>
      <c r="Y227" s="2"/>
      <c r="Z227" s="2"/>
      <c r="AA227" s="212"/>
      <c r="AB227" s="213"/>
    </row>
    <row r="228" spans="2:32" hidden="1">
      <c r="B228" s="212"/>
      <c r="C228" s="213"/>
      <c r="D228" s="2"/>
      <c r="E228" s="2"/>
      <c r="F228" s="212"/>
      <c r="G228" s="213"/>
      <c r="H228" s="8"/>
      <c r="I228" s="212"/>
      <c r="J228" s="213"/>
      <c r="K228" s="2"/>
      <c r="L228" s="2"/>
      <c r="M228" s="212"/>
      <c r="N228" s="213"/>
      <c r="O228" s="34"/>
      <c r="P228" s="212"/>
      <c r="Q228" s="213"/>
      <c r="R228" s="2"/>
      <c r="S228" s="2"/>
      <c r="T228" s="212"/>
      <c r="U228" s="213"/>
      <c r="V228" s="8"/>
      <c r="W228" s="212"/>
      <c r="X228" s="213"/>
      <c r="Y228" s="2"/>
      <c r="Z228" s="2"/>
      <c r="AA228" s="212"/>
      <c r="AB228" s="213"/>
    </row>
    <row r="229" spans="2:32" hidden="1">
      <c r="B229" s="212"/>
      <c r="C229" s="213"/>
      <c r="D229" s="2"/>
      <c r="E229" s="2"/>
      <c r="F229" s="212"/>
      <c r="G229" s="213"/>
      <c r="H229" s="8"/>
      <c r="I229" s="212"/>
      <c r="J229" s="213"/>
      <c r="K229" s="2"/>
      <c r="L229" s="2"/>
      <c r="M229" s="212"/>
      <c r="N229" s="213"/>
      <c r="O229" s="34"/>
      <c r="P229" s="212"/>
      <c r="Q229" s="213"/>
      <c r="R229" s="2"/>
      <c r="S229" s="2"/>
      <c r="T229" s="212"/>
      <c r="U229" s="213"/>
      <c r="V229" s="8"/>
      <c r="W229" s="212"/>
      <c r="X229" s="213"/>
      <c r="Y229" s="2"/>
      <c r="Z229" s="2"/>
      <c r="AA229" s="212"/>
      <c r="AB229" s="213"/>
    </row>
    <row r="230" spans="2:32" hidden="1">
      <c r="B230" s="212"/>
      <c r="C230" s="213"/>
      <c r="D230" s="2"/>
      <c r="E230" s="2"/>
      <c r="F230" s="212"/>
      <c r="G230" s="213"/>
      <c r="H230" s="8"/>
      <c r="I230" s="212"/>
      <c r="J230" s="213"/>
      <c r="K230" s="2"/>
      <c r="L230" s="2"/>
      <c r="M230" s="212"/>
      <c r="N230" s="213"/>
      <c r="O230" s="34"/>
      <c r="P230" s="212"/>
      <c r="Q230" s="213"/>
      <c r="R230" s="2"/>
      <c r="S230" s="2"/>
      <c r="T230" s="212"/>
      <c r="U230" s="213"/>
      <c r="V230" s="8"/>
      <c r="W230" s="212"/>
      <c r="X230" s="213"/>
      <c r="Y230" s="2"/>
      <c r="Z230" s="2"/>
      <c r="AA230" s="212"/>
      <c r="AB230" s="213"/>
    </row>
    <row r="231" spans="2:32" hidden="1">
      <c r="B231" s="212"/>
      <c r="C231" s="213"/>
      <c r="D231" s="2"/>
      <c r="E231" s="2"/>
      <c r="F231" s="212"/>
      <c r="G231" s="213"/>
      <c r="H231" s="8"/>
      <c r="I231" s="212"/>
      <c r="J231" s="213"/>
      <c r="K231" s="2"/>
      <c r="L231" s="2"/>
      <c r="M231" s="212"/>
      <c r="N231" s="213"/>
      <c r="O231" s="34"/>
      <c r="P231" s="212"/>
      <c r="Q231" s="213"/>
      <c r="R231" s="2"/>
      <c r="S231" s="2"/>
      <c r="T231" s="212"/>
      <c r="U231" s="213"/>
      <c r="V231" s="8"/>
      <c r="W231" s="212"/>
      <c r="X231" s="213"/>
      <c r="Y231" s="2"/>
      <c r="Z231" s="2"/>
      <c r="AA231" s="212"/>
      <c r="AB231" s="213"/>
    </row>
    <row r="232" spans="2:32" hidden="1">
      <c r="B232" s="212"/>
      <c r="C232" s="213"/>
      <c r="D232" s="2"/>
      <c r="E232" s="2"/>
      <c r="F232" s="212"/>
      <c r="G232" s="213"/>
      <c r="H232" s="8"/>
      <c r="I232" s="212"/>
      <c r="J232" s="213"/>
      <c r="K232" s="2"/>
      <c r="L232" s="2"/>
      <c r="M232" s="212"/>
      <c r="N232" s="213"/>
      <c r="O232" s="34"/>
      <c r="P232" s="212"/>
      <c r="Q232" s="213"/>
      <c r="R232" s="2"/>
      <c r="S232" s="2"/>
      <c r="T232" s="212"/>
      <c r="U232" s="213"/>
      <c r="V232" s="8"/>
      <c r="W232" s="212"/>
      <c r="X232" s="213"/>
      <c r="Y232" s="2"/>
      <c r="Z232" s="2"/>
      <c r="AA232" s="212"/>
      <c r="AB232" s="213"/>
    </row>
    <row r="233" spans="2:32" hidden="1">
      <c r="B233" s="212"/>
      <c r="C233" s="213"/>
      <c r="D233" s="2"/>
      <c r="E233" s="2"/>
      <c r="F233" s="212"/>
      <c r="G233" s="213"/>
      <c r="H233" s="8"/>
      <c r="I233" s="212"/>
      <c r="J233" s="213"/>
      <c r="K233" s="2"/>
      <c r="L233" s="2"/>
      <c r="M233" s="212"/>
      <c r="N233" s="213"/>
      <c r="O233" s="34"/>
      <c r="P233" s="212"/>
      <c r="Q233" s="213"/>
      <c r="R233" s="2"/>
      <c r="S233" s="2"/>
      <c r="T233" s="212"/>
      <c r="U233" s="213"/>
      <c r="V233" s="8"/>
      <c r="W233" s="212"/>
      <c r="X233" s="213"/>
      <c r="Y233" s="2"/>
      <c r="Z233" s="2"/>
      <c r="AA233" s="212"/>
      <c r="AB233" s="213"/>
    </row>
    <row r="234" spans="2:32" hidden="1">
      <c r="B234" s="212"/>
      <c r="C234" s="213"/>
      <c r="D234" s="2"/>
      <c r="E234" s="2"/>
      <c r="F234" s="212"/>
      <c r="G234" s="213"/>
      <c r="H234" s="8"/>
      <c r="I234" s="212"/>
      <c r="J234" s="213"/>
      <c r="K234" s="2"/>
      <c r="L234" s="2"/>
      <c r="M234" s="212"/>
      <c r="N234" s="213"/>
      <c r="O234" s="34"/>
      <c r="P234" s="212"/>
      <c r="Q234" s="213"/>
      <c r="R234" s="2"/>
      <c r="S234" s="2"/>
      <c r="T234" s="212"/>
      <c r="U234" s="213"/>
      <c r="V234" s="8"/>
      <c r="W234" s="212"/>
      <c r="X234" s="213"/>
      <c r="Y234" s="2"/>
      <c r="Z234" s="2"/>
      <c r="AA234" s="212"/>
      <c r="AB234" s="213"/>
    </row>
    <row r="235" spans="2:32" hidden="1">
      <c r="B235" s="212"/>
      <c r="C235" s="213"/>
      <c r="D235" s="2"/>
      <c r="E235" s="2"/>
      <c r="F235" s="212"/>
      <c r="G235" s="213"/>
      <c r="H235" s="8"/>
      <c r="I235" s="212"/>
      <c r="J235" s="213"/>
      <c r="K235" s="2"/>
      <c r="L235" s="2"/>
      <c r="M235" s="212"/>
      <c r="N235" s="213"/>
      <c r="O235" s="34"/>
      <c r="P235" s="212"/>
      <c r="Q235" s="213"/>
      <c r="R235" s="2"/>
      <c r="S235" s="2"/>
      <c r="T235" s="212"/>
      <c r="U235" s="213"/>
      <c r="V235" s="8"/>
      <c r="W235" s="212"/>
      <c r="X235" s="213"/>
      <c r="Y235" s="2"/>
      <c r="Z235" s="2"/>
      <c r="AA235" s="212"/>
      <c r="AB235" s="213"/>
    </row>
    <row r="236" spans="2:32" hidden="1">
      <c r="B236" s="212"/>
      <c r="C236" s="213"/>
      <c r="D236" s="2"/>
      <c r="E236" s="2"/>
      <c r="F236" s="212"/>
      <c r="G236" s="213"/>
      <c r="H236" s="8"/>
      <c r="I236" s="212"/>
      <c r="J236" s="213"/>
      <c r="K236" s="2"/>
      <c r="L236" s="2"/>
      <c r="M236" s="212"/>
      <c r="N236" s="213"/>
      <c r="O236" s="34"/>
      <c r="P236" s="212"/>
      <c r="Q236" s="213"/>
      <c r="R236" s="2"/>
      <c r="S236" s="2"/>
      <c r="T236" s="212"/>
      <c r="U236" s="213"/>
      <c r="V236" s="8"/>
      <c r="W236" s="212"/>
      <c r="X236" s="213"/>
      <c r="Y236" s="2"/>
      <c r="Z236" s="2"/>
      <c r="AA236" s="212"/>
      <c r="AB236" s="213"/>
    </row>
    <row r="237" spans="2:32" hidden="1">
      <c r="B237" s="212"/>
      <c r="C237" s="213"/>
      <c r="D237" s="2"/>
      <c r="E237" s="2"/>
      <c r="F237" s="212"/>
      <c r="G237" s="213"/>
      <c r="H237" s="8"/>
      <c r="I237" s="212"/>
      <c r="J237" s="213"/>
      <c r="K237" s="2"/>
      <c r="L237" s="2"/>
      <c r="M237" s="212"/>
      <c r="N237" s="213"/>
      <c r="O237" s="34"/>
      <c r="P237" s="212"/>
      <c r="Q237" s="213"/>
      <c r="R237" s="2"/>
      <c r="S237" s="2"/>
      <c r="T237" s="212"/>
      <c r="U237" s="213"/>
      <c r="V237" s="8"/>
      <c r="W237" s="212"/>
      <c r="X237" s="213"/>
      <c r="Y237" s="2"/>
      <c r="Z237" s="2"/>
      <c r="AA237" s="212"/>
      <c r="AB237" s="213"/>
    </row>
    <row r="238" spans="2:32" hidden="1">
      <c r="B238" s="212"/>
      <c r="C238" s="213"/>
      <c r="D238" s="2"/>
      <c r="E238" s="2"/>
      <c r="F238" s="212"/>
      <c r="G238" s="213"/>
      <c r="H238" s="8"/>
      <c r="I238" s="212"/>
      <c r="J238" s="213"/>
      <c r="K238" s="2"/>
      <c r="L238" s="2"/>
      <c r="M238" s="212"/>
      <c r="N238" s="213"/>
      <c r="O238" s="34"/>
      <c r="P238" s="212"/>
      <c r="Q238" s="213"/>
      <c r="R238" s="2"/>
      <c r="S238" s="2"/>
      <c r="T238" s="212"/>
      <c r="U238" s="213"/>
      <c r="V238" s="8"/>
      <c r="W238" s="212"/>
      <c r="X238" s="213"/>
      <c r="Y238" s="2"/>
      <c r="Z238" s="2"/>
      <c r="AA238" s="212"/>
      <c r="AB238" s="213"/>
      <c r="AF238" s="2"/>
    </row>
    <row r="239" spans="2:32" hidden="1">
      <c r="B239" s="212"/>
      <c r="C239" s="213"/>
      <c r="D239" s="2"/>
      <c r="E239" s="2"/>
      <c r="F239" s="212"/>
      <c r="G239" s="213"/>
      <c r="H239" s="2"/>
      <c r="I239" s="212"/>
      <c r="J239" s="213"/>
      <c r="K239" s="2"/>
      <c r="L239" s="2"/>
      <c r="M239" s="212"/>
      <c r="N239" s="213"/>
      <c r="O239" s="2"/>
      <c r="P239" s="212"/>
      <c r="Q239" s="213"/>
      <c r="R239" s="2"/>
      <c r="S239" s="2"/>
      <c r="T239" s="212"/>
      <c r="U239" s="213"/>
      <c r="V239" s="2"/>
      <c r="W239" s="212"/>
      <c r="X239" s="213"/>
      <c r="Y239" s="2"/>
      <c r="Z239" s="2"/>
      <c r="AA239" s="212"/>
      <c r="AB239" s="213"/>
      <c r="AF239" s="2"/>
    </row>
    <row r="240" spans="2:32" hidden="1">
      <c r="B240" s="212"/>
      <c r="C240" s="213"/>
      <c r="D240" s="2"/>
      <c r="E240" s="2"/>
      <c r="F240" s="212"/>
      <c r="G240" s="213"/>
      <c r="H240" s="2"/>
      <c r="I240" s="212"/>
      <c r="J240" s="213"/>
      <c r="K240" s="2"/>
      <c r="L240" s="2"/>
      <c r="M240" s="212"/>
      <c r="N240" s="213"/>
      <c r="O240" s="2"/>
      <c r="P240" s="212"/>
      <c r="Q240" s="213"/>
      <c r="R240" s="2"/>
      <c r="S240" s="2"/>
      <c r="T240" s="212"/>
      <c r="U240" s="213"/>
      <c r="V240" s="2"/>
      <c r="W240" s="212"/>
      <c r="X240" s="213"/>
      <c r="Y240" s="2"/>
      <c r="Z240" s="2"/>
      <c r="AA240" s="212"/>
      <c r="AB240" s="213"/>
      <c r="AF240" s="2"/>
    </row>
    <row r="241" spans="2:32" hidden="1">
      <c r="B241" s="212"/>
      <c r="C241" s="213"/>
      <c r="D241" s="2"/>
      <c r="E241" s="2"/>
      <c r="F241" s="212"/>
      <c r="G241" s="213"/>
      <c r="H241" s="2"/>
      <c r="I241" s="212"/>
      <c r="J241" s="213"/>
      <c r="K241" s="2"/>
      <c r="L241" s="2"/>
      <c r="M241" s="212"/>
      <c r="N241" s="213"/>
      <c r="O241" s="2"/>
      <c r="P241" s="212"/>
      <c r="Q241" s="213"/>
      <c r="R241" s="2"/>
      <c r="S241" s="2"/>
      <c r="T241" s="212"/>
      <c r="U241" s="213"/>
      <c r="V241" s="2"/>
      <c r="W241" s="212"/>
      <c r="X241" s="213"/>
      <c r="Y241" s="2"/>
      <c r="Z241" s="2"/>
      <c r="AA241" s="212"/>
      <c r="AB241" s="213"/>
      <c r="AF241" s="2"/>
    </row>
    <row r="242" spans="2:32" hidden="1">
      <c r="B242" s="212"/>
      <c r="C242" s="213"/>
      <c r="D242" s="2"/>
      <c r="E242" s="2"/>
      <c r="F242" s="212"/>
      <c r="G242" s="213"/>
      <c r="H242" s="2"/>
      <c r="I242" s="212"/>
      <c r="J242" s="213"/>
      <c r="K242" s="2"/>
      <c r="L242" s="2"/>
      <c r="M242" s="212"/>
      <c r="N242" s="213"/>
      <c r="O242" s="2"/>
      <c r="P242" s="212"/>
      <c r="Q242" s="213"/>
      <c r="R242" s="2"/>
      <c r="S242" s="2"/>
      <c r="T242" s="212"/>
      <c r="U242" s="213"/>
      <c r="V242" s="2"/>
      <c r="W242" s="212"/>
      <c r="X242" s="213"/>
      <c r="Y242" s="2"/>
      <c r="Z242" s="2"/>
      <c r="AA242" s="212"/>
      <c r="AB242" s="213"/>
      <c r="AF242" s="2"/>
    </row>
    <row r="243" spans="2:32" hidden="1">
      <c r="B243" s="212"/>
      <c r="C243" s="213"/>
      <c r="D243" s="2"/>
      <c r="E243" s="2"/>
      <c r="F243" s="212"/>
      <c r="G243" s="213"/>
      <c r="H243" s="2"/>
      <c r="I243" s="212"/>
      <c r="J243" s="213"/>
      <c r="K243" s="2"/>
      <c r="L243" s="2"/>
      <c r="M243" s="212"/>
      <c r="N243" s="213"/>
      <c r="O243" s="2"/>
      <c r="P243" s="212"/>
      <c r="Q243" s="213"/>
      <c r="R243" s="2"/>
      <c r="S243" s="2"/>
      <c r="T243" s="212"/>
      <c r="U243" s="213"/>
      <c r="V243" s="2"/>
      <c r="W243" s="212"/>
      <c r="X243" s="213"/>
      <c r="Y243" s="2"/>
      <c r="Z243" s="2"/>
      <c r="AA243" s="212"/>
      <c r="AB243" s="213"/>
      <c r="AF243" s="2"/>
    </row>
    <row r="244" spans="2:32" hidden="1">
      <c r="B244" s="212"/>
      <c r="C244" s="213"/>
      <c r="D244" s="2"/>
      <c r="E244" s="2"/>
      <c r="F244" s="212"/>
      <c r="G244" s="213"/>
      <c r="H244" s="2"/>
      <c r="I244" s="212"/>
      <c r="J244" s="213"/>
      <c r="K244" s="2"/>
      <c r="L244" s="2"/>
      <c r="M244" s="212"/>
      <c r="N244" s="213"/>
      <c r="O244" s="2"/>
      <c r="P244" s="212"/>
      <c r="Q244" s="213"/>
      <c r="R244" s="2"/>
      <c r="S244" s="2"/>
      <c r="T244" s="212"/>
      <c r="U244" s="213"/>
      <c r="V244" s="2"/>
      <c r="W244" s="212"/>
      <c r="X244" s="213"/>
      <c r="Y244" s="2"/>
      <c r="Z244" s="2"/>
      <c r="AA244" s="212"/>
      <c r="AB244" s="213"/>
      <c r="AF244" s="2"/>
    </row>
    <row r="245" spans="2:32" hidden="1">
      <c r="B245" s="212"/>
      <c r="C245" s="213"/>
      <c r="D245" s="2"/>
      <c r="E245" s="2"/>
      <c r="F245" s="212"/>
      <c r="G245" s="213"/>
      <c r="H245" s="2"/>
      <c r="I245" s="212"/>
      <c r="J245" s="213"/>
      <c r="K245" s="2"/>
      <c r="L245" s="2"/>
      <c r="M245" s="212"/>
      <c r="N245" s="213"/>
      <c r="O245" s="2"/>
      <c r="P245" s="212"/>
      <c r="Q245" s="213"/>
      <c r="R245" s="2"/>
      <c r="S245" s="2"/>
      <c r="T245" s="212"/>
      <c r="U245" s="213"/>
      <c r="V245" s="2"/>
      <c r="W245" s="212"/>
      <c r="X245" s="213"/>
      <c r="Y245" s="2"/>
      <c r="Z245" s="2"/>
      <c r="AA245" s="212"/>
      <c r="AB245" s="213"/>
      <c r="AF245" s="2"/>
    </row>
    <row r="246" spans="2:32" hidden="1">
      <c r="B246" s="212"/>
      <c r="C246" s="213"/>
      <c r="D246" s="2"/>
      <c r="E246" s="2"/>
      <c r="F246" s="212"/>
      <c r="G246" s="213"/>
      <c r="H246" s="2"/>
      <c r="I246" s="212"/>
      <c r="J246" s="213"/>
      <c r="K246" s="2"/>
      <c r="L246" s="2"/>
      <c r="M246" s="212"/>
      <c r="N246" s="213"/>
      <c r="O246" s="2"/>
      <c r="P246" s="212"/>
      <c r="Q246" s="213"/>
      <c r="R246" s="2"/>
      <c r="S246" s="2"/>
      <c r="T246" s="212"/>
      <c r="U246" s="213"/>
      <c r="V246" s="2"/>
      <c r="W246" s="212"/>
      <c r="X246" s="213"/>
      <c r="Y246" s="2"/>
      <c r="Z246" s="2"/>
      <c r="AA246" s="212"/>
      <c r="AB246" s="213"/>
      <c r="AF246" s="2"/>
    </row>
    <row r="247" spans="2:32" hidden="1">
      <c r="B247" s="212"/>
      <c r="C247" s="213"/>
      <c r="D247" s="2"/>
      <c r="E247" s="2"/>
      <c r="F247" s="212"/>
      <c r="G247" s="213"/>
      <c r="H247" s="2"/>
      <c r="I247" s="212"/>
      <c r="J247" s="213"/>
      <c r="K247" s="2"/>
      <c r="L247" s="2"/>
      <c r="M247" s="212"/>
      <c r="N247" s="213"/>
      <c r="O247" s="2"/>
      <c r="P247" s="212"/>
      <c r="Q247" s="213"/>
      <c r="R247" s="2"/>
      <c r="S247" s="2"/>
      <c r="T247" s="212"/>
      <c r="U247" s="213"/>
      <c r="V247" s="2"/>
      <c r="W247" s="212"/>
      <c r="X247" s="213"/>
      <c r="Y247" s="2"/>
      <c r="Z247" s="2"/>
      <c r="AA247" s="212"/>
      <c r="AB247" s="213"/>
      <c r="AF247" s="2"/>
    </row>
    <row r="248" spans="2:32" hidden="1">
      <c r="B248" s="212"/>
      <c r="C248" s="213"/>
      <c r="D248" s="2"/>
      <c r="E248" s="2"/>
      <c r="F248" s="212"/>
      <c r="G248" s="213"/>
      <c r="H248" s="2"/>
      <c r="I248" s="212"/>
      <c r="J248" s="213"/>
      <c r="K248" s="2"/>
      <c r="L248" s="2"/>
      <c r="M248" s="212"/>
      <c r="N248" s="213"/>
      <c r="O248" s="2"/>
      <c r="P248" s="212"/>
      <c r="Q248" s="213"/>
      <c r="R248" s="2"/>
      <c r="S248" s="2"/>
      <c r="T248" s="212"/>
      <c r="U248" s="213"/>
      <c r="V248" s="2"/>
      <c r="W248" s="212"/>
      <c r="X248" s="213"/>
      <c r="Y248" s="2"/>
      <c r="Z248" s="2"/>
      <c r="AA248" s="212"/>
      <c r="AB248" s="213"/>
      <c r="AF248" s="2"/>
    </row>
    <row r="249" spans="2:32" hidden="1">
      <c r="B249" s="212"/>
      <c r="C249" s="213"/>
      <c r="D249" s="2"/>
      <c r="E249" s="2"/>
      <c r="F249" s="212"/>
      <c r="G249" s="213"/>
      <c r="H249" s="2"/>
      <c r="I249" s="212"/>
      <c r="J249" s="213"/>
      <c r="K249" s="2"/>
      <c r="L249" s="2"/>
      <c r="M249" s="212"/>
      <c r="N249" s="213"/>
      <c r="O249" s="2"/>
      <c r="P249" s="212"/>
      <c r="Q249" s="213"/>
      <c r="R249" s="2"/>
      <c r="S249" s="2"/>
      <c r="T249" s="212"/>
      <c r="U249" s="213"/>
      <c r="V249" s="2"/>
      <c r="W249" s="212"/>
      <c r="X249" s="213"/>
      <c r="Y249" s="2"/>
      <c r="Z249" s="2"/>
      <c r="AA249" s="212"/>
      <c r="AB249" s="213"/>
      <c r="AF249" s="2"/>
    </row>
    <row r="250" spans="2:32" hidden="1">
      <c r="B250" s="212"/>
      <c r="C250" s="213"/>
      <c r="D250" s="2"/>
      <c r="E250" s="2"/>
      <c r="F250" s="212"/>
      <c r="G250" s="213"/>
      <c r="H250" s="2"/>
      <c r="I250" s="212"/>
      <c r="J250" s="213"/>
      <c r="K250" s="2"/>
      <c r="L250" s="2"/>
      <c r="M250" s="212"/>
      <c r="N250" s="213"/>
      <c r="O250" s="2"/>
      <c r="P250" s="212"/>
      <c r="Q250" s="213"/>
      <c r="R250" s="2"/>
      <c r="S250" s="2"/>
      <c r="T250" s="212"/>
      <c r="U250" s="213"/>
      <c r="V250" s="2"/>
      <c r="W250" s="212"/>
      <c r="X250" s="213"/>
      <c r="Y250" s="2"/>
      <c r="Z250" s="2"/>
      <c r="AA250" s="212"/>
      <c r="AB250" s="213"/>
      <c r="AF250" s="2"/>
    </row>
    <row r="251" spans="2:32" hidden="1">
      <c r="B251" s="212"/>
      <c r="C251" s="213"/>
      <c r="D251" s="2"/>
      <c r="E251" s="2"/>
      <c r="F251" s="212"/>
      <c r="G251" s="213"/>
      <c r="H251" s="2"/>
      <c r="I251" s="212"/>
      <c r="J251" s="213"/>
      <c r="K251" s="2"/>
      <c r="L251" s="2"/>
      <c r="M251" s="212"/>
      <c r="N251" s="213"/>
      <c r="O251" s="2"/>
      <c r="P251" s="212"/>
      <c r="Q251" s="213"/>
      <c r="R251" s="2"/>
      <c r="S251" s="2"/>
      <c r="T251" s="212"/>
      <c r="U251" s="213"/>
      <c r="V251" s="2"/>
      <c r="W251" s="212"/>
      <c r="X251" s="213"/>
      <c r="Y251" s="2"/>
      <c r="Z251" s="2"/>
      <c r="AA251" s="212"/>
      <c r="AB251" s="213"/>
      <c r="AF251" s="2"/>
    </row>
    <row r="252" spans="2:32" hidden="1">
      <c r="B252" s="212"/>
      <c r="C252" s="213"/>
      <c r="D252" s="2"/>
      <c r="E252" s="2"/>
      <c r="F252" s="212"/>
      <c r="G252" s="213"/>
      <c r="H252" s="2"/>
      <c r="I252" s="212"/>
      <c r="J252" s="213"/>
      <c r="K252" s="2"/>
      <c r="L252" s="2"/>
      <c r="M252" s="212"/>
      <c r="N252" s="213"/>
      <c r="O252" s="2"/>
      <c r="P252" s="212"/>
      <c r="Q252" s="213"/>
      <c r="R252" s="2"/>
      <c r="S252" s="2"/>
      <c r="T252" s="212"/>
      <c r="U252" s="213"/>
      <c r="V252" s="2"/>
      <c r="W252" s="212"/>
      <c r="X252" s="213"/>
      <c r="Y252" s="2"/>
      <c r="Z252" s="2"/>
      <c r="AA252" s="212"/>
      <c r="AB252" s="213"/>
      <c r="AF252" s="2"/>
    </row>
    <row r="253" spans="2:32" hidden="1">
      <c r="B253" s="212"/>
      <c r="C253" s="213"/>
      <c r="D253" s="2"/>
      <c r="E253" s="2"/>
      <c r="F253" s="212"/>
      <c r="G253" s="213"/>
      <c r="H253" s="2"/>
      <c r="I253" s="212"/>
      <c r="J253" s="213"/>
      <c r="K253" s="2"/>
      <c r="L253" s="2"/>
      <c r="M253" s="212"/>
      <c r="N253" s="213"/>
      <c r="O253" s="2"/>
      <c r="P253" s="212"/>
      <c r="Q253" s="213"/>
      <c r="R253" s="2"/>
      <c r="S253" s="2"/>
      <c r="T253" s="212"/>
      <c r="U253" s="213"/>
      <c r="V253" s="2"/>
      <c r="W253" s="212"/>
      <c r="X253" s="213"/>
      <c r="Y253" s="2"/>
      <c r="Z253" s="2"/>
      <c r="AA253" s="212"/>
      <c r="AB253" s="213"/>
      <c r="AF253" s="2"/>
    </row>
    <row r="254" spans="2:32" hidden="1">
      <c r="B254" s="212"/>
      <c r="C254" s="213"/>
      <c r="D254" s="2"/>
      <c r="E254" s="2"/>
      <c r="F254" s="212"/>
      <c r="G254" s="213"/>
      <c r="H254" s="2"/>
      <c r="I254" s="212"/>
      <c r="J254" s="213"/>
      <c r="K254" s="2"/>
      <c r="L254" s="2"/>
      <c r="M254" s="212"/>
      <c r="N254" s="213"/>
      <c r="O254" s="2"/>
      <c r="P254" s="212"/>
      <c r="Q254" s="213"/>
      <c r="R254" s="2"/>
      <c r="S254" s="2"/>
      <c r="T254" s="212"/>
      <c r="U254" s="213"/>
      <c r="V254" s="2"/>
      <c r="W254" s="212"/>
      <c r="X254" s="213"/>
      <c r="Y254" s="2"/>
      <c r="Z254" s="2"/>
      <c r="AA254" s="212"/>
      <c r="AB254" s="213"/>
      <c r="AF254" s="2"/>
    </row>
    <row r="255" spans="2:32" hidden="1">
      <c r="B255" s="212"/>
      <c r="C255" s="213"/>
      <c r="D255" s="2"/>
      <c r="E255" s="2"/>
      <c r="F255" s="212"/>
      <c r="G255" s="213"/>
      <c r="H255" s="2"/>
      <c r="I255" s="212"/>
      <c r="J255" s="213"/>
      <c r="K255" s="2"/>
      <c r="L255" s="2"/>
      <c r="M255" s="212"/>
      <c r="N255" s="213"/>
      <c r="O255" s="2"/>
      <c r="P255" s="212"/>
      <c r="Q255" s="213"/>
      <c r="R255" s="2"/>
      <c r="S255" s="2"/>
      <c r="T255" s="212"/>
      <c r="U255" s="213"/>
      <c r="V255" s="2"/>
      <c r="W255" s="212"/>
      <c r="X255" s="213"/>
      <c r="Y255" s="2"/>
      <c r="Z255" s="2"/>
      <c r="AA255" s="212"/>
      <c r="AB255" s="213"/>
      <c r="AF255" s="2"/>
    </row>
    <row r="256" spans="2:32" hidden="1">
      <c r="B256" s="212"/>
      <c r="C256" s="213"/>
      <c r="D256" s="2"/>
      <c r="E256" s="2"/>
      <c r="F256" s="212"/>
      <c r="G256" s="213"/>
      <c r="H256" s="2"/>
      <c r="I256" s="212"/>
      <c r="J256" s="213"/>
      <c r="K256" s="2"/>
      <c r="L256" s="2"/>
      <c r="M256" s="212"/>
      <c r="N256" s="213"/>
      <c r="O256" s="2"/>
      <c r="P256" s="212"/>
      <c r="Q256" s="213"/>
      <c r="R256" s="2"/>
      <c r="S256" s="2"/>
      <c r="T256" s="212"/>
      <c r="U256" s="213"/>
      <c r="V256" s="2"/>
      <c r="W256" s="212"/>
      <c r="X256" s="213"/>
      <c r="Y256" s="2"/>
      <c r="Z256" s="2"/>
      <c r="AA256" s="212"/>
      <c r="AB256" s="213"/>
      <c r="AF256" s="2"/>
    </row>
    <row r="257" spans="2:32" hidden="1">
      <c r="B257" s="212"/>
      <c r="C257" s="213"/>
      <c r="D257" s="2"/>
      <c r="E257" s="2"/>
      <c r="F257" s="212"/>
      <c r="G257" s="213"/>
      <c r="H257" s="2"/>
      <c r="I257" s="212"/>
      <c r="J257" s="213"/>
      <c r="K257" s="2"/>
      <c r="L257" s="2"/>
      <c r="M257" s="212"/>
      <c r="N257" s="213"/>
      <c r="O257" s="2"/>
      <c r="P257" s="212"/>
      <c r="Q257" s="213"/>
      <c r="R257" s="2"/>
      <c r="S257" s="2"/>
      <c r="T257" s="212"/>
      <c r="U257" s="213"/>
      <c r="V257" s="2"/>
      <c r="W257" s="212"/>
      <c r="X257" s="213"/>
      <c r="Y257" s="2"/>
      <c r="Z257" s="2"/>
      <c r="AA257" s="212"/>
      <c r="AB257" s="213"/>
      <c r="AF257" s="2"/>
    </row>
    <row r="258" spans="2:32" hidden="1">
      <c r="B258" s="212"/>
      <c r="C258" s="213"/>
      <c r="D258" s="2"/>
      <c r="E258" s="2"/>
      <c r="F258" s="212"/>
      <c r="G258" s="213"/>
      <c r="H258" s="2"/>
      <c r="I258" s="212"/>
      <c r="J258" s="213"/>
      <c r="K258" s="2"/>
      <c r="L258" s="2"/>
      <c r="M258" s="212"/>
      <c r="N258" s="213"/>
      <c r="O258" s="2"/>
      <c r="P258" s="212"/>
      <c r="Q258" s="213"/>
      <c r="R258" s="2"/>
      <c r="S258" s="2"/>
      <c r="T258" s="212"/>
      <c r="U258" s="213"/>
      <c r="V258" s="2"/>
      <c r="W258" s="212"/>
      <c r="X258" s="213"/>
      <c r="Y258" s="2"/>
      <c r="Z258" s="2"/>
      <c r="AA258" s="212"/>
      <c r="AB258" s="213"/>
      <c r="AF258" s="2"/>
    </row>
    <row r="259" spans="2:32" hidden="1">
      <c r="B259" s="212"/>
      <c r="C259" s="213"/>
      <c r="D259" s="2"/>
      <c r="E259" s="2"/>
      <c r="F259" s="212"/>
      <c r="G259" s="213"/>
      <c r="H259" s="2"/>
      <c r="I259" s="212"/>
      <c r="J259" s="213"/>
      <c r="K259" s="2"/>
      <c r="L259" s="2"/>
      <c r="M259" s="212"/>
      <c r="N259" s="213"/>
      <c r="O259" s="2"/>
      <c r="P259" s="212"/>
      <c r="Q259" s="213"/>
      <c r="R259" s="2"/>
      <c r="S259" s="2"/>
      <c r="T259" s="212"/>
      <c r="U259" s="213"/>
      <c r="V259" s="2"/>
      <c r="W259" s="212"/>
      <c r="X259" s="213"/>
      <c r="Y259" s="2"/>
      <c r="Z259" s="2"/>
      <c r="AA259" s="212"/>
      <c r="AB259" s="213"/>
      <c r="AF259" s="2"/>
    </row>
    <row r="260" spans="2:32" hidden="1">
      <c r="B260" s="212"/>
      <c r="C260" s="213"/>
      <c r="D260" s="2"/>
      <c r="E260" s="2"/>
      <c r="F260" s="212"/>
      <c r="G260" s="213"/>
      <c r="H260" s="2"/>
      <c r="I260" s="212"/>
      <c r="J260" s="213"/>
      <c r="K260" s="2"/>
      <c r="L260" s="2"/>
      <c r="M260" s="212"/>
      <c r="N260" s="213"/>
      <c r="O260" s="2"/>
      <c r="P260" s="212"/>
      <c r="Q260" s="213"/>
      <c r="R260" s="2"/>
      <c r="S260" s="2"/>
      <c r="T260" s="212"/>
      <c r="U260" s="213"/>
      <c r="V260" s="2"/>
      <c r="W260" s="212"/>
      <c r="X260" s="213"/>
      <c r="Y260" s="2"/>
      <c r="Z260" s="2"/>
      <c r="AA260" s="212"/>
      <c r="AB260" s="213"/>
      <c r="AF260" s="2"/>
    </row>
    <row r="261" spans="2:32" hidden="1">
      <c r="B261" s="212"/>
      <c r="C261" s="213"/>
      <c r="D261" s="2"/>
      <c r="E261" s="2"/>
      <c r="F261" s="212"/>
      <c r="G261" s="213"/>
      <c r="H261" s="2"/>
      <c r="I261" s="212"/>
      <c r="J261" s="213"/>
      <c r="K261" s="2"/>
      <c r="L261" s="2"/>
      <c r="M261" s="212"/>
      <c r="N261" s="213"/>
      <c r="O261" s="2"/>
      <c r="P261" s="212"/>
      <c r="Q261" s="213"/>
      <c r="R261" s="2"/>
      <c r="S261" s="2"/>
      <c r="T261" s="212"/>
      <c r="U261" s="213"/>
      <c r="V261" s="2"/>
      <c r="W261" s="212"/>
      <c r="X261" s="213"/>
      <c r="Y261" s="2"/>
      <c r="Z261" s="2"/>
      <c r="AA261" s="212"/>
      <c r="AB261" s="213"/>
      <c r="AF261" s="2"/>
    </row>
    <row r="262" spans="2:32" hidden="1">
      <c r="B262" s="212"/>
      <c r="C262" s="213"/>
      <c r="D262" s="2"/>
      <c r="E262" s="2"/>
      <c r="F262" s="212"/>
      <c r="G262" s="213"/>
      <c r="H262" s="2"/>
      <c r="I262" s="212"/>
      <c r="J262" s="213"/>
      <c r="K262" s="2"/>
      <c r="L262" s="2"/>
      <c r="M262" s="212"/>
      <c r="N262" s="213"/>
      <c r="O262" s="2"/>
      <c r="P262" s="212"/>
      <c r="Q262" s="213"/>
      <c r="R262" s="2"/>
      <c r="S262" s="2"/>
      <c r="T262" s="212"/>
      <c r="U262" s="213"/>
      <c r="V262" s="2"/>
      <c r="W262" s="212"/>
      <c r="X262" s="213"/>
      <c r="Y262" s="2"/>
      <c r="Z262" s="2"/>
      <c r="AA262" s="212"/>
      <c r="AB262" s="213"/>
      <c r="AF262" s="2"/>
    </row>
    <row r="263" spans="2:32" hidden="1">
      <c r="B263" s="212"/>
      <c r="C263" s="213"/>
      <c r="D263" s="2"/>
      <c r="E263" s="2"/>
      <c r="F263" s="212"/>
      <c r="G263" s="213"/>
      <c r="H263" s="2"/>
      <c r="I263" s="212"/>
      <c r="J263" s="213"/>
      <c r="K263" s="2"/>
      <c r="L263" s="2"/>
      <c r="M263" s="212"/>
      <c r="N263" s="213"/>
      <c r="O263" s="2"/>
      <c r="P263" s="212"/>
      <c r="Q263" s="213"/>
      <c r="R263" s="2"/>
      <c r="S263" s="2"/>
      <c r="T263" s="212"/>
      <c r="U263" s="213"/>
      <c r="V263" s="2"/>
      <c r="W263" s="212"/>
      <c r="X263" s="213"/>
      <c r="Y263" s="2"/>
      <c r="Z263" s="2"/>
      <c r="AA263" s="212"/>
      <c r="AB263" s="213"/>
      <c r="AF263" s="2"/>
    </row>
    <row r="264" spans="2:32" hidden="1">
      <c r="B264" s="212"/>
      <c r="C264" s="213"/>
      <c r="D264" s="2"/>
      <c r="E264" s="2"/>
      <c r="F264" s="212"/>
      <c r="G264" s="213"/>
      <c r="H264" s="2"/>
      <c r="I264" s="212"/>
      <c r="J264" s="213"/>
      <c r="K264" s="2"/>
      <c r="L264" s="2"/>
      <c r="M264" s="212"/>
      <c r="N264" s="213"/>
      <c r="O264" s="2"/>
      <c r="P264" s="212"/>
      <c r="Q264" s="213"/>
      <c r="R264" s="2"/>
      <c r="S264" s="2"/>
      <c r="T264" s="212"/>
      <c r="U264" s="213"/>
      <c r="V264" s="2"/>
      <c r="W264" s="212"/>
      <c r="X264" s="213"/>
      <c r="Y264" s="2"/>
      <c r="Z264" s="2"/>
      <c r="AA264" s="212"/>
      <c r="AB264" s="213"/>
      <c r="AF264" s="2"/>
    </row>
    <row r="265" spans="2:32" hidden="1">
      <c r="B265" s="212"/>
      <c r="C265" s="213"/>
      <c r="D265" s="2"/>
      <c r="E265" s="2"/>
      <c r="F265" s="212"/>
      <c r="G265" s="213"/>
      <c r="H265" s="2"/>
      <c r="I265" s="212"/>
      <c r="J265" s="213"/>
      <c r="K265" s="2"/>
      <c r="L265" s="2"/>
      <c r="M265" s="212"/>
      <c r="N265" s="213"/>
      <c r="O265" s="2"/>
      <c r="P265" s="212"/>
      <c r="Q265" s="213"/>
      <c r="R265" s="2"/>
      <c r="S265" s="2"/>
      <c r="T265" s="212"/>
      <c r="U265" s="213"/>
      <c r="V265" s="2"/>
      <c r="W265" s="212"/>
      <c r="X265" s="213"/>
      <c r="Y265" s="2"/>
      <c r="Z265" s="2"/>
      <c r="AA265" s="212"/>
      <c r="AB265" s="213"/>
      <c r="AF265" s="2"/>
    </row>
    <row r="266" spans="2:32" hidden="1">
      <c r="B266" s="212"/>
      <c r="C266" s="213"/>
      <c r="D266" s="2"/>
      <c r="E266" s="2"/>
      <c r="F266" s="212"/>
      <c r="G266" s="213"/>
      <c r="H266" s="2"/>
      <c r="I266" s="212"/>
      <c r="J266" s="213"/>
      <c r="K266" s="2"/>
      <c r="L266" s="2"/>
      <c r="M266" s="212"/>
      <c r="N266" s="213"/>
      <c r="O266" s="2"/>
      <c r="P266" s="212"/>
      <c r="Q266" s="213"/>
      <c r="R266" s="2"/>
      <c r="S266" s="2"/>
      <c r="T266" s="212"/>
      <c r="U266" s="213"/>
      <c r="V266" s="2"/>
      <c r="W266" s="212"/>
      <c r="X266" s="213"/>
      <c r="Y266" s="2"/>
      <c r="Z266" s="2"/>
      <c r="AA266" s="212"/>
      <c r="AB266" s="213"/>
      <c r="AF266" s="2"/>
    </row>
    <row r="267" spans="2:32" hidden="1">
      <c r="B267" s="212"/>
      <c r="C267" s="213"/>
      <c r="D267" s="2"/>
      <c r="E267" s="2"/>
      <c r="F267" s="212"/>
      <c r="G267" s="213"/>
      <c r="H267" s="2"/>
      <c r="I267" s="212"/>
      <c r="J267" s="213"/>
      <c r="K267" s="2"/>
      <c r="L267" s="2"/>
      <c r="M267" s="212"/>
      <c r="N267" s="213"/>
      <c r="O267" s="2"/>
      <c r="P267" s="212"/>
      <c r="Q267" s="213"/>
      <c r="R267" s="2"/>
      <c r="S267" s="2"/>
      <c r="T267" s="212"/>
      <c r="U267" s="213"/>
      <c r="V267" s="2"/>
      <c r="W267" s="212"/>
      <c r="X267" s="213"/>
      <c r="Y267" s="2"/>
      <c r="Z267" s="2"/>
      <c r="AA267" s="212"/>
      <c r="AB267" s="213"/>
      <c r="AF267" s="2"/>
    </row>
    <row r="268" spans="2:32" hidden="1">
      <c r="B268" s="212"/>
      <c r="C268" s="213"/>
      <c r="D268" s="2"/>
      <c r="E268" s="2"/>
      <c r="F268" s="212"/>
      <c r="G268" s="213"/>
      <c r="H268" s="2"/>
      <c r="I268" s="212"/>
      <c r="J268" s="213"/>
      <c r="K268" s="2"/>
      <c r="L268" s="2"/>
      <c r="M268" s="212"/>
      <c r="N268" s="213"/>
      <c r="O268" s="2"/>
      <c r="P268" s="212"/>
      <c r="Q268" s="213"/>
      <c r="R268" s="2"/>
      <c r="S268" s="2"/>
      <c r="T268" s="212"/>
      <c r="U268" s="213"/>
      <c r="V268" s="2"/>
      <c r="W268" s="212"/>
      <c r="X268" s="213"/>
      <c r="Y268" s="2"/>
      <c r="Z268" s="2"/>
      <c r="AA268" s="212"/>
      <c r="AB268" s="213"/>
      <c r="AF268" s="2"/>
    </row>
    <row r="269" spans="2:32" hidden="1">
      <c r="B269" s="212"/>
      <c r="C269" s="213"/>
      <c r="D269" s="2"/>
      <c r="E269" s="2"/>
      <c r="F269" s="212"/>
      <c r="G269" s="213"/>
      <c r="H269" s="2"/>
      <c r="I269" s="212"/>
      <c r="J269" s="213"/>
      <c r="K269" s="2"/>
      <c r="L269" s="2"/>
      <c r="M269" s="212"/>
      <c r="N269" s="213"/>
      <c r="O269" s="2"/>
      <c r="P269" s="212"/>
      <c r="Q269" s="213"/>
      <c r="R269" s="2"/>
      <c r="S269" s="2"/>
      <c r="T269" s="212"/>
      <c r="U269" s="213"/>
      <c r="V269" s="2"/>
      <c r="W269" s="212"/>
      <c r="X269" s="213"/>
      <c r="Y269" s="2"/>
      <c r="Z269" s="2"/>
      <c r="AA269" s="212"/>
      <c r="AB269" s="213"/>
      <c r="AF269" s="2"/>
    </row>
    <row r="270" spans="2:32" hidden="1">
      <c r="B270" s="212"/>
      <c r="C270" s="213"/>
      <c r="D270" s="2"/>
      <c r="E270" s="2"/>
      <c r="F270" s="212"/>
      <c r="G270" s="213"/>
      <c r="H270" s="2"/>
      <c r="I270" s="212"/>
      <c r="J270" s="213"/>
      <c r="K270" s="2"/>
      <c r="L270" s="2"/>
      <c r="M270" s="212"/>
      <c r="N270" s="213"/>
      <c r="O270" s="2"/>
      <c r="P270" s="212"/>
      <c r="Q270" s="213"/>
      <c r="R270" s="2"/>
      <c r="S270" s="2"/>
      <c r="T270" s="212"/>
      <c r="U270" s="213"/>
      <c r="V270" s="2"/>
      <c r="W270" s="212"/>
      <c r="X270" s="213"/>
      <c r="Y270" s="2"/>
      <c r="Z270" s="2"/>
      <c r="AA270" s="212"/>
      <c r="AB270" s="213"/>
      <c r="AF270" s="2"/>
    </row>
    <row r="271" spans="2:32" hidden="1">
      <c r="B271" s="212"/>
      <c r="C271" s="213"/>
      <c r="D271" s="2"/>
      <c r="E271" s="2"/>
      <c r="F271" s="212"/>
      <c r="G271" s="213"/>
      <c r="H271" s="2"/>
      <c r="I271" s="212"/>
      <c r="J271" s="213"/>
      <c r="K271" s="2"/>
      <c r="L271" s="2"/>
      <c r="M271" s="212"/>
      <c r="N271" s="213"/>
      <c r="O271" s="2"/>
      <c r="P271" s="212"/>
      <c r="Q271" s="213"/>
      <c r="R271" s="2"/>
      <c r="S271" s="2"/>
      <c r="T271" s="212"/>
      <c r="U271" s="213"/>
      <c r="V271" s="2"/>
      <c r="W271" s="212"/>
      <c r="X271" s="213"/>
      <c r="Y271" s="2"/>
      <c r="Z271" s="2"/>
      <c r="AA271" s="212"/>
      <c r="AB271" s="213"/>
      <c r="AF271" s="2"/>
    </row>
    <row r="272" spans="2:32" hidden="1">
      <c r="B272" s="212"/>
      <c r="C272" s="213"/>
      <c r="D272" s="2"/>
      <c r="E272" s="2"/>
      <c r="F272" s="212"/>
      <c r="G272" s="213"/>
      <c r="H272" s="2"/>
      <c r="I272" s="212"/>
      <c r="J272" s="213"/>
      <c r="K272" s="2"/>
      <c r="L272" s="2"/>
      <c r="M272" s="212"/>
      <c r="N272" s="213"/>
      <c r="O272" s="2"/>
      <c r="P272" s="212"/>
      <c r="Q272" s="213"/>
      <c r="R272" s="2"/>
      <c r="S272" s="2"/>
      <c r="T272" s="212"/>
      <c r="U272" s="213"/>
      <c r="V272" s="2"/>
      <c r="W272" s="212"/>
      <c r="X272" s="213"/>
      <c r="Y272" s="2"/>
      <c r="Z272" s="2"/>
      <c r="AA272" s="212"/>
      <c r="AB272" s="213"/>
      <c r="AF272" s="2"/>
    </row>
    <row r="273" spans="2:32" hidden="1">
      <c r="B273" s="212"/>
      <c r="C273" s="213"/>
      <c r="D273" s="2"/>
      <c r="E273" s="2"/>
      <c r="F273" s="212"/>
      <c r="G273" s="213"/>
      <c r="H273" s="2"/>
      <c r="I273" s="212"/>
      <c r="J273" s="213"/>
      <c r="K273" s="2"/>
      <c r="L273" s="2"/>
      <c r="M273" s="212"/>
      <c r="N273" s="213"/>
      <c r="O273" s="2"/>
      <c r="P273" s="212"/>
      <c r="Q273" s="213"/>
      <c r="R273" s="2"/>
      <c r="S273" s="2"/>
      <c r="T273" s="212"/>
      <c r="U273" s="213"/>
      <c r="V273" s="2"/>
      <c r="W273" s="212"/>
      <c r="X273" s="213"/>
      <c r="Y273" s="2"/>
      <c r="Z273" s="2"/>
      <c r="AA273" s="212"/>
      <c r="AB273" s="213"/>
      <c r="AF273" s="2"/>
    </row>
    <row r="274" spans="2:32" hidden="1">
      <c r="B274" s="212"/>
      <c r="C274" s="213"/>
      <c r="D274" s="2"/>
      <c r="E274" s="2"/>
      <c r="F274" s="212"/>
      <c r="G274" s="213"/>
      <c r="H274" s="2"/>
      <c r="I274" s="212"/>
      <c r="J274" s="213"/>
      <c r="K274" s="2"/>
      <c r="L274" s="2"/>
      <c r="M274" s="212"/>
      <c r="N274" s="213"/>
      <c r="O274" s="2"/>
      <c r="P274" s="212"/>
      <c r="Q274" s="213"/>
      <c r="R274" s="2"/>
      <c r="S274" s="2"/>
      <c r="T274" s="212"/>
      <c r="U274" s="213"/>
      <c r="V274" s="2"/>
      <c r="W274" s="212"/>
      <c r="X274" s="213"/>
      <c r="Y274" s="2"/>
      <c r="Z274" s="2"/>
      <c r="AA274" s="212"/>
      <c r="AB274" s="213"/>
      <c r="AF274" s="2"/>
    </row>
    <row r="275" spans="2:32" hidden="1">
      <c r="B275" s="212"/>
      <c r="C275" s="213"/>
      <c r="D275" s="2"/>
      <c r="E275" s="2"/>
      <c r="F275" s="212"/>
      <c r="G275" s="213"/>
      <c r="H275" s="2"/>
      <c r="I275" s="212"/>
      <c r="J275" s="213"/>
      <c r="K275" s="2"/>
      <c r="L275" s="2"/>
      <c r="M275" s="212"/>
      <c r="N275" s="213"/>
      <c r="O275" s="2"/>
      <c r="P275" s="212"/>
      <c r="Q275" s="213"/>
      <c r="R275" s="2"/>
      <c r="S275" s="2"/>
      <c r="T275" s="212"/>
      <c r="U275" s="213"/>
      <c r="V275" s="2"/>
      <c r="W275" s="212"/>
      <c r="X275" s="213"/>
      <c r="Y275" s="2"/>
      <c r="Z275" s="2"/>
      <c r="AA275" s="212"/>
      <c r="AB275" s="213"/>
      <c r="AF275" s="2"/>
    </row>
    <row r="276" spans="2:32" hidden="1">
      <c r="B276" s="212"/>
      <c r="C276" s="213"/>
      <c r="D276" s="2"/>
      <c r="E276" s="2"/>
      <c r="F276" s="212"/>
      <c r="G276" s="213"/>
      <c r="H276" s="2"/>
      <c r="I276" s="212"/>
      <c r="J276" s="213"/>
      <c r="K276" s="2"/>
      <c r="L276" s="2"/>
      <c r="M276" s="212"/>
      <c r="N276" s="213"/>
      <c r="O276" s="2"/>
      <c r="P276" s="212"/>
      <c r="Q276" s="213"/>
      <c r="R276" s="2"/>
      <c r="S276" s="2"/>
      <c r="T276" s="212"/>
      <c r="U276" s="213"/>
      <c r="V276" s="2"/>
      <c r="W276" s="212"/>
      <c r="X276" s="213"/>
      <c r="Y276" s="2"/>
      <c r="Z276" s="2"/>
      <c r="AA276" s="212"/>
      <c r="AB276" s="213"/>
      <c r="AF276" s="2"/>
    </row>
    <row r="277" spans="2:32" hidden="1">
      <c r="B277" s="212"/>
      <c r="C277" s="213"/>
      <c r="D277" s="2"/>
      <c r="E277" s="2"/>
      <c r="F277" s="212"/>
      <c r="G277" s="213"/>
      <c r="H277" s="2"/>
      <c r="I277" s="212"/>
      <c r="J277" s="213"/>
      <c r="K277" s="2"/>
      <c r="L277" s="2"/>
      <c r="M277" s="212"/>
      <c r="N277" s="213"/>
      <c r="O277" s="2"/>
      <c r="P277" s="212"/>
      <c r="Q277" s="213"/>
      <c r="R277" s="2"/>
      <c r="S277" s="2"/>
      <c r="T277" s="212"/>
      <c r="U277" s="213"/>
      <c r="V277" s="2"/>
      <c r="W277" s="212"/>
      <c r="X277" s="213"/>
      <c r="Y277" s="2"/>
      <c r="Z277" s="2"/>
      <c r="AA277" s="212"/>
      <c r="AB277" s="213"/>
      <c r="AF277" s="2"/>
    </row>
    <row r="278" spans="2:32" hidden="1">
      <c r="B278" s="212"/>
      <c r="C278" s="213"/>
      <c r="D278" s="2"/>
      <c r="E278" s="2"/>
      <c r="F278" s="212"/>
      <c r="G278" s="213"/>
      <c r="H278" s="2"/>
      <c r="I278" s="212"/>
      <c r="J278" s="213"/>
      <c r="K278" s="2"/>
      <c r="L278" s="2"/>
      <c r="M278" s="212"/>
      <c r="N278" s="213"/>
      <c r="O278" s="2"/>
      <c r="P278" s="212"/>
      <c r="Q278" s="213"/>
      <c r="R278" s="2"/>
      <c r="S278" s="2"/>
      <c r="T278" s="212"/>
      <c r="U278" s="213"/>
      <c r="V278" s="2"/>
      <c r="W278" s="212"/>
      <c r="X278" s="213"/>
      <c r="Y278" s="2"/>
      <c r="Z278" s="2"/>
      <c r="AA278" s="212"/>
      <c r="AB278" s="213"/>
      <c r="AF278" s="2"/>
    </row>
    <row r="279" spans="2:32" hidden="1">
      <c r="B279" s="212"/>
      <c r="C279" s="213"/>
      <c r="D279" s="2"/>
      <c r="E279" s="2"/>
      <c r="F279" s="212"/>
      <c r="G279" s="213"/>
      <c r="H279" s="2"/>
      <c r="I279" s="212"/>
      <c r="J279" s="213"/>
      <c r="K279" s="2"/>
      <c r="L279" s="2"/>
      <c r="M279" s="212"/>
      <c r="N279" s="213"/>
      <c r="O279" s="2"/>
      <c r="P279" s="212"/>
      <c r="Q279" s="213"/>
      <c r="R279" s="2"/>
      <c r="S279" s="2"/>
      <c r="T279" s="212"/>
      <c r="U279" s="213"/>
      <c r="V279" s="2"/>
      <c r="W279" s="212"/>
      <c r="X279" s="213"/>
      <c r="Y279" s="2"/>
      <c r="Z279" s="2"/>
      <c r="AA279" s="212"/>
      <c r="AB279" s="213"/>
      <c r="AF279" s="2"/>
    </row>
    <row r="280" spans="2:32" hidden="1">
      <c r="B280" s="212"/>
      <c r="C280" s="213"/>
      <c r="D280" s="2"/>
      <c r="E280" s="2"/>
      <c r="F280" s="212"/>
      <c r="G280" s="213"/>
      <c r="H280" s="2"/>
      <c r="I280" s="212"/>
      <c r="J280" s="213"/>
      <c r="K280" s="2"/>
      <c r="L280" s="2"/>
      <c r="M280" s="212"/>
      <c r="N280" s="213"/>
      <c r="O280" s="2"/>
      <c r="P280" s="212"/>
      <c r="Q280" s="213"/>
      <c r="R280" s="2"/>
      <c r="S280" s="2"/>
      <c r="T280" s="212"/>
      <c r="U280" s="213"/>
      <c r="V280" s="2"/>
      <c r="W280" s="212"/>
      <c r="X280" s="213"/>
      <c r="Y280" s="2"/>
      <c r="Z280" s="2"/>
      <c r="AA280" s="212"/>
      <c r="AB280" s="213"/>
      <c r="AF280" s="2"/>
    </row>
    <row r="281" spans="2:32" hidden="1">
      <c r="B281" s="212"/>
      <c r="C281" s="213"/>
      <c r="D281" s="2"/>
      <c r="E281" s="2"/>
      <c r="F281" s="212"/>
      <c r="G281" s="213"/>
      <c r="H281" s="2"/>
      <c r="I281" s="212"/>
      <c r="J281" s="213"/>
      <c r="K281" s="2"/>
      <c r="L281" s="2"/>
      <c r="M281" s="212"/>
      <c r="N281" s="213"/>
      <c r="O281" s="2"/>
      <c r="P281" s="212"/>
      <c r="Q281" s="213"/>
      <c r="R281" s="2"/>
      <c r="S281" s="2"/>
      <c r="T281" s="212"/>
      <c r="U281" s="213"/>
      <c r="V281" s="2"/>
      <c r="W281" s="212"/>
      <c r="X281" s="213"/>
      <c r="Y281" s="2"/>
      <c r="Z281" s="2"/>
      <c r="AA281" s="212"/>
      <c r="AB281" s="213"/>
      <c r="AF281" s="2"/>
    </row>
    <row r="282" spans="2:32" hidden="1">
      <c r="B282" s="212"/>
      <c r="C282" s="213"/>
      <c r="D282" s="2"/>
      <c r="E282" s="2"/>
      <c r="F282" s="212"/>
      <c r="G282" s="213"/>
      <c r="H282" s="2"/>
      <c r="I282" s="212"/>
      <c r="J282" s="213"/>
      <c r="K282" s="2"/>
      <c r="L282" s="2"/>
      <c r="M282" s="212"/>
      <c r="N282" s="213"/>
      <c r="O282" s="2"/>
      <c r="P282" s="212"/>
      <c r="Q282" s="213"/>
      <c r="R282" s="2"/>
      <c r="S282" s="2"/>
      <c r="T282" s="212"/>
      <c r="U282" s="213"/>
      <c r="V282" s="2"/>
      <c r="W282" s="212"/>
      <c r="X282" s="213"/>
      <c r="Y282" s="2"/>
      <c r="Z282" s="2"/>
      <c r="AA282" s="212"/>
      <c r="AB282" s="213"/>
      <c r="AF282" s="2"/>
    </row>
    <row r="283" spans="2:32" hidden="1">
      <c r="B283" s="212"/>
      <c r="C283" s="213"/>
      <c r="D283" s="2"/>
      <c r="E283" s="2"/>
      <c r="F283" s="212"/>
      <c r="G283" s="213"/>
      <c r="H283" s="2"/>
      <c r="I283" s="212"/>
      <c r="J283" s="213"/>
      <c r="K283" s="2"/>
      <c r="L283" s="2"/>
      <c r="M283" s="212"/>
      <c r="N283" s="213"/>
      <c r="O283" s="2"/>
      <c r="P283" s="212"/>
      <c r="Q283" s="213"/>
      <c r="R283" s="2"/>
      <c r="S283" s="2"/>
      <c r="T283" s="212"/>
      <c r="U283" s="213"/>
      <c r="V283" s="2"/>
      <c r="W283" s="212"/>
      <c r="X283" s="213"/>
      <c r="Y283" s="2"/>
      <c r="Z283" s="2"/>
      <c r="AA283" s="212"/>
      <c r="AB283" s="213"/>
      <c r="AF283" s="2"/>
    </row>
    <row r="284" spans="2:32" hidden="1">
      <c r="B284" s="212"/>
      <c r="C284" s="213"/>
      <c r="D284" s="2"/>
      <c r="E284" s="2"/>
      <c r="F284" s="212"/>
      <c r="G284" s="213"/>
      <c r="H284" s="2"/>
      <c r="I284" s="212"/>
      <c r="J284" s="213"/>
      <c r="K284" s="2"/>
      <c r="L284" s="2"/>
      <c r="M284" s="212"/>
      <c r="N284" s="213"/>
      <c r="O284" s="2"/>
      <c r="P284" s="212"/>
      <c r="Q284" s="213"/>
      <c r="R284" s="2"/>
      <c r="S284" s="2"/>
      <c r="T284" s="212"/>
      <c r="U284" s="213"/>
      <c r="V284" s="2"/>
      <c r="W284" s="212"/>
      <c r="X284" s="213"/>
      <c r="Y284" s="2"/>
      <c r="Z284" s="2"/>
      <c r="AA284" s="212"/>
      <c r="AB284" s="213"/>
      <c r="AF284" s="2"/>
    </row>
    <row r="285" spans="2:32" hidden="1">
      <c r="B285" s="212"/>
      <c r="C285" s="213"/>
      <c r="D285" s="2"/>
      <c r="E285" s="2"/>
      <c r="F285" s="212"/>
      <c r="G285" s="213"/>
      <c r="H285" s="2"/>
      <c r="I285" s="212"/>
      <c r="J285" s="213"/>
      <c r="K285" s="2"/>
      <c r="L285" s="2"/>
      <c r="M285" s="212"/>
      <c r="N285" s="213"/>
      <c r="O285" s="2"/>
      <c r="P285" s="212"/>
      <c r="Q285" s="213"/>
      <c r="R285" s="2"/>
      <c r="S285" s="2"/>
      <c r="T285" s="212"/>
      <c r="U285" s="213"/>
      <c r="V285" s="2"/>
      <c r="W285" s="212"/>
      <c r="X285" s="213"/>
      <c r="Y285" s="2"/>
      <c r="Z285" s="2"/>
      <c r="AA285" s="212"/>
      <c r="AB285" s="213"/>
      <c r="AF285" s="2"/>
    </row>
    <row r="286" spans="2:32" hidden="1">
      <c r="B286" s="212"/>
      <c r="C286" s="213"/>
      <c r="D286" s="2"/>
      <c r="E286" s="2"/>
      <c r="F286" s="212"/>
      <c r="G286" s="213"/>
      <c r="H286" s="2"/>
      <c r="I286" s="212"/>
      <c r="J286" s="213"/>
      <c r="K286" s="2"/>
      <c r="L286" s="2"/>
      <c r="M286" s="212"/>
      <c r="N286" s="213"/>
      <c r="O286" s="2"/>
      <c r="P286" s="212"/>
      <c r="Q286" s="213"/>
      <c r="R286" s="2"/>
      <c r="S286" s="2"/>
      <c r="T286" s="212"/>
      <c r="U286" s="213"/>
      <c r="V286" s="2"/>
      <c r="W286" s="212"/>
      <c r="X286" s="213"/>
      <c r="Y286" s="2"/>
      <c r="Z286" s="2"/>
      <c r="AA286" s="212"/>
      <c r="AB286" s="213"/>
      <c r="AF286" s="2"/>
    </row>
    <row r="287" spans="2:32" hidden="1">
      <c r="B287" s="212"/>
      <c r="C287" s="213"/>
      <c r="D287" s="2"/>
      <c r="E287" s="2"/>
      <c r="F287" s="212"/>
      <c r="G287" s="213"/>
      <c r="H287" s="2"/>
      <c r="I287" s="212"/>
      <c r="J287" s="213"/>
      <c r="K287" s="2"/>
      <c r="L287" s="2"/>
      <c r="M287" s="212"/>
      <c r="N287" s="213"/>
      <c r="O287" s="2"/>
      <c r="P287" s="212"/>
      <c r="Q287" s="213"/>
      <c r="R287" s="2"/>
      <c r="S287" s="2"/>
      <c r="T287" s="212"/>
      <c r="U287" s="213"/>
      <c r="V287" s="2"/>
      <c r="W287" s="212"/>
      <c r="X287" s="213"/>
      <c r="Y287" s="2"/>
      <c r="Z287" s="2"/>
      <c r="AA287" s="212"/>
      <c r="AB287" s="213"/>
      <c r="AF287" s="2"/>
    </row>
    <row r="288" spans="2:32" hidden="1">
      <c r="B288" s="212"/>
      <c r="C288" s="213"/>
      <c r="D288" s="2"/>
      <c r="E288" s="2"/>
      <c r="F288" s="212"/>
      <c r="G288" s="213"/>
      <c r="H288" s="2"/>
      <c r="I288" s="212"/>
      <c r="J288" s="213"/>
      <c r="K288" s="2"/>
      <c r="L288" s="2"/>
      <c r="M288" s="212"/>
      <c r="N288" s="213"/>
      <c r="O288" s="2"/>
      <c r="P288" s="212"/>
      <c r="Q288" s="213"/>
      <c r="R288" s="2"/>
      <c r="S288" s="2"/>
      <c r="T288" s="212"/>
      <c r="U288" s="213"/>
      <c r="V288" s="2"/>
      <c r="W288" s="212"/>
      <c r="X288" s="213"/>
      <c r="Y288" s="2"/>
      <c r="Z288" s="2"/>
      <c r="AA288" s="212"/>
      <c r="AB288" s="213"/>
      <c r="AF288" s="2"/>
    </row>
    <row r="289" spans="2:32" hidden="1">
      <c r="B289" s="212"/>
      <c r="C289" s="213"/>
      <c r="D289" s="2"/>
      <c r="E289" s="2"/>
      <c r="F289" s="212"/>
      <c r="G289" s="213"/>
      <c r="H289" s="2"/>
      <c r="I289" s="212"/>
      <c r="J289" s="213"/>
      <c r="K289" s="2"/>
      <c r="L289" s="2"/>
      <c r="M289" s="212"/>
      <c r="N289" s="213"/>
      <c r="O289" s="2"/>
      <c r="P289" s="212"/>
      <c r="Q289" s="213"/>
      <c r="R289" s="2"/>
      <c r="S289" s="2"/>
      <c r="T289" s="212"/>
      <c r="U289" s="213"/>
      <c r="V289" s="2"/>
      <c r="W289" s="212"/>
      <c r="X289" s="213"/>
      <c r="Y289" s="2"/>
      <c r="Z289" s="2"/>
      <c r="AA289" s="212"/>
      <c r="AB289" s="213"/>
      <c r="AF289" s="2"/>
    </row>
    <row r="290" spans="2:32" hidden="1">
      <c r="B290" s="212"/>
      <c r="C290" s="213"/>
      <c r="D290" s="2"/>
      <c r="E290" s="2"/>
      <c r="F290" s="212"/>
      <c r="G290" s="213"/>
      <c r="H290" s="2"/>
      <c r="I290" s="212"/>
      <c r="J290" s="213"/>
      <c r="K290" s="2"/>
      <c r="L290" s="2"/>
      <c r="M290" s="212"/>
      <c r="N290" s="213"/>
      <c r="O290" s="2"/>
      <c r="P290" s="212"/>
      <c r="Q290" s="213"/>
      <c r="R290" s="2"/>
      <c r="S290" s="2"/>
      <c r="T290" s="212"/>
      <c r="U290" s="213"/>
      <c r="V290" s="2"/>
      <c r="W290" s="212"/>
      <c r="X290" s="213"/>
      <c r="Y290" s="2"/>
      <c r="Z290" s="2"/>
      <c r="AA290" s="212"/>
      <c r="AB290" s="213"/>
      <c r="AF290" s="2"/>
    </row>
    <row r="291" spans="2:32" hidden="1">
      <c r="B291" s="212"/>
      <c r="C291" s="213"/>
      <c r="D291" s="2"/>
      <c r="E291" s="2"/>
      <c r="F291" s="212"/>
      <c r="G291" s="213"/>
      <c r="H291" s="2"/>
      <c r="I291" s="212"/>
      <c r="J291" s="213"/>
      <c r="K291" s="2"/>
      <c r="L291" s="2"/>
      <c r="M291" s="212"/>
      <c r="N291" s="213"/>
      <c r="O291" s="2"/>
      <c r="P291" s="212"/>
      <c r="Q291" s="213"/>
      <c r="R291" s="2"/>
      <c r="S291" s="2"/>
      <c r="T291" s="212"/>
      <c r="U291" s="213"/>
      <c r="V291" s="2"/>
      <c r="W291" s="212"/>
      <c r="X291" s="213"/>
      <c r="Y291" s="2"/>
      <c r="Z291" s="2"/>
      <c r="AA291" s="212"/>
      <c r="AB291" s="213"/>
      <c r="AF291" s="2"/>
    </row>
    <row r="292" spans="2:32" hidden="1">
      <c r="B292" s="212"/>
      <c r="C292" s="213"/>
      <c r="D292" s="2"/>
      <c r="E292" s="2"/>
      <c r="F292" s="212"/>
      <c r="G292" s="213"/>
      <c r="H292" s="2"/>
      <c r="I292" s="212"/>
      <c r="J292" s="213"/>
      <c r="K292" s="2"/>
      <c r="L292" s="2"/>
      <c r="M292" s="212"/>
      <c r="N292" s="213"/>
      <c r="O292" s="2"/>
      <c r="P292" s="212"/>
      <c r="Q292" s="213"/>
      <c r="R292" s="2"/>
      <c r="S292" s="2"/>
      <c r="T292" s="212"/>
      <c r="U292" s="213"/>
      <c r="V292" s="2"/>
      <c r="W292" s="212"/>
      <c r="X292" s="213"/>
      <c r="Y292" s="2"/>
      <c r="Z292" s="2"/>
      <c r="AA292" s="212"/>
      <c r="AB292" s="213"/>
      <c r="AF292" s="2"/>
    </row>
    <row r="293" spans="2:32" hidden="1">
      <c r="B293" s="212"/>
      <c r="C293" s="213"/>
      <c r="D293" s="2"/>
      <c r="E293" s="2"/>
      <c r="F293" s="212"/>
      <c r="G293" s="213"/>
      <c r="H293" s="2"/>
      <c r="I293" s="212"/>
      <c r="J293" s="213"/>
      <c r="K293" s="2"/>
      <c r="L293" s="2"/>
      <c r="M293" s="212"/>
      <c r="N293" s="213"/>
      <c r="O293" s="2"/>
      <c r="P293" s="212"/>
      <c r="Q293" s="213"/>
      <c r="R293" s="2"/>
      <c r="S293" s="2"/>
      <c r="T293" s="212"/>
      <c r="U293" s="213"/>
      <c r="V293" s="2"/>
      <c r="W293" s="212"/>
      <c r="X293" s="213"/>
      <c r="Y293" s="2"/>
      <c r="Z293" s="2"/>
      <c r="AA293" s="212"/>
      <c r="AB293" s="213"/>
      <c r="AF293" s="2"/>
    </row>
    <row r="294" spans="2:32" hidden="1">
      <c r="B294" s="212"/>
      <c r="C294" s="213"/>
      <c r="D294" s="2"/>
      <c r="E294" s="2"/>
      <c r="F294" s="212"/>
      <c r="G294" s="213"/>
      <c r="H294" s="2"/>
      <c r="I294" s="212"/>
      <c r="J294" s="213"/>
      <c r="K294" s="2"/>
      <c r="L294" s="2"/>
      <c r="M294" s="212"/>
      <c r="N294" s="213"/>
      <c r="O294" s="2"/>
      <c r="P294" s="212"/>
      <c r="Q294" s="213"/>
      <c r="R294" s="2"/>
      <c r="S294" s="2"/>
      <c r="T294" s="212"/>
      <c r="U294" s="213"/>
      <c r="V294" s="2"/>
      <c r="W294" s="212"/>
      <c r="X294" s="213"/>
      <c r="Y294" s="2"/>
      <c r="Z294" s="2"/>
      <c r="AA294" s="212"/>
      <c r="AB294" s="213"/>
      <c r="AF294" s="2"/>
    </row>
    <row r="295" spans="2:32" hidden="1">
      <c r="B295" s="212"/>
      <c r="C295" s="213"/>
      <c r="D295" s="2"/>
      <c r="E295" s="2"/>
      <c r="F295" s="212"/>
      <c r="G295" s="213"/>
      <c r="H295" s="2"/>
      <c r="I295" s="212"/>
      <c r="J295" s="213"/>
      <c r="K295" s="2"/>
      <c r="L295" s="2"/>
      <c r="M295" s="212"/>
      <c r="N295" s="213"/>
      <c r="O295" s="2"/>
      <c r="P295" s="212"/>
      <c r="Q295" s="213"/>
      <c r="R295" s="2"/>
      <c r="S295" s="2"/>
      <c r="T295" s="212"/>
      <c r="U295" s="213"/>
      <c r="V295" s="2"/>
      <c r="W295" s="212"/>
      <c r="X295" s="213"/>
      <c r="Y295" s="2"/>
      <c r="Z295" s="2"/>
      <c r="AA295" s="212"/>
      <c r="AB295" s="213"/>
      <c r="AF295" s="2"/>
    </row>
    <row r="296" spans="2:32" hidden="1">
      <c r="B296" s="212"/>
      <c r="C296" s="213"/>
      <c r="D296" s="2"/>
      <c r="E296" s="2"/>
      <c r="F296" s="212"/>
      <c r="G296" s="213"/>
      <c r="H296" s="2"/>
      <c r="I296" s="212"/>
      <c r="J296" s="213"/>
      <c r="K296" s="2"/>
      <c r="L296" s="2"/>
      <c r="M296" s="212"/>
      <c r="N296" s="213"/>
      <c r="O296" s="2"/>
      <c r="P296" s="212"/>
      <c r="Q296" s="213"/>
      <c r="R296" s="2"/>
      <c r="S296" s="2"/>
      <c r="T296" s="212"/>
      <c r="U296" s="213"/>
      <c r="V296" s="2"/>
      <c r="W296" s="212"/>
      <c r="X296" s="213"/>
      <c r="Y296" s="2"/>
      <c r="Z296" s="2"/>
      <c r="AA296" s="212"/>
      <c r="AB296" s="213"/>
      <c r="AF296" s="2"/>
    </row>
    <row r="297" spans="2:32" hidden="1">
      <c r="B297" s="212"/>
      <c r="C297" s="213"/>
      <c r="D297" s="2"/>
      <c r="E297" s="2"/>
      <c r="F297" s="212"/>
      <c r="G297" s="213"/>
      <c r="H297" s="2"/>
      <c r="I297" s="212"/>
      <c r="J297" s="213"/>
      <c r="K297" s="2"/>
      <c r="L297" s="2"/>
      <c r="M297" s="212"/>
      <c r="N297" s="213"/>
      <c r="O297" s="2"/>
      <c r="P297" s="212"/>
      <c r="Q297" s="213"/>
      <c r="R297" s="2"/>
      <c r="S297" s="2"/>
      <c r="T297" s="212"/>
      <c r="U297" s="213"/>
      <c r="V297" s="2"/>
      <c r="W297" s="212"/>
      <c r="X297" s="213"/>
      <c r="Y297" s="2"/>
      <c r="Z297" s="2"/>
      <c r="AA297" s="212"/>
      <c r="AB297" s="213"/>
      <c r="AF297" s="2"/>
    </row>
    <row r="298" spans="2:32" hidden="1">
      <c r="B298" s="212"/>
      <c r="C298" s="213"/>
      <c r="D298" s="2"/>
      <c r="E298" s="2"/>
      <c r="F298" s="212"/>
      <c r="G298" s="213"/>
      <c r="H298" s="2"/>
      <c r="I298" s="212"/>
      <c r="J298" s="213"/>
      <c r="K298" s="2"/>
      <c r="L298" s="2"/>
      <c r="M298" s="212"/>
      <c r="N298" s="213"/>
      <c r="O298" s="2"/>
      <c r="P298" s="212"/>
      <c r="Q298" s="213"/>
      <c r="R298" s="2"/>
      <c r="S298" s="2"/>
      <c r="T298" s="212"/>
      <c r="U298" s="213"/>
      <c r="V298" s="2"/>
      <c r="W298" s="212"/>
      <c r="X298" s="213"/>
      <c r="Y298" s="2"/>
      <c r="Z298" s="2"/>
      <c r="AA298" s="212"/>
      <c r="AB298" s="213"/>
      <c r="AF298" s="2"/>
    </row>
    <row r="299" spans="2:32" hidden="1">
      <c r="B299" s="212"/>
      <c r="C299" s="213"/>
      <c r="D299" s="2"/>
      <c r="E299" s="2"/>
      <c r="F299" s="212"/>
      <c r="G299" s="213"/>
      <c r="H299" s="2"/>
      <c r="I299" s="212"/>
      <c r="J299" s="213"/>
      <c r="K299" s="2"/>
      <c r="L299" s="2"/>
      <c r="M299" s="212"/>
      <c r="N299" s="213"/>
      <c r="O299" s="2"/>
      <c r="P299" s="212"/>
      <c r="Q299" s="213"/>
      <c r="R299" s="2"/>
      <c r="S299" s="2"/>
      <c r="T299" s="212"/>
      <c r="U299" s="213"/>
      <c r="V299" s="2"/>
      <c r="W299" s="212"/>
      <c r="X299" s="213"/>
      <c r="Y299" s="2"/>
      <c r="Z299" s="2"/>
      <c r="AA299" s="212"/>
      <c r="AB299" s="213"/>
      <c r="AF299" s="2"/>
    </row>
    <row r="300" spans="2:32" hidden="1">
      <c r="B300" s="212"/>
      <c r="C300" s="213"/>
      <c r="D300" s="2"/>
      <c r="E300" s="2"/>
      <c r="F300" s="212"/>
      <c r="G300" s="213"/>
      <c r="H300" s="2"/>
      <c r="I300" s="212"/>
      <c r="J300" s="213"/>
      <c r="K300" s="2"/>
      <c r="L300" s="2"/>
      <c r="M300" s="212"/>
      <c r="N300" s="213"/>
      <c r="O300" s="2"/>
      <c r="P300" s="212"/>
      <c r="Q300" s="213"/>
      <c r="R300" s="2"/>
      <c r="S300" s="2"/>
      <c r="T300" s="212"/>
      <c r="U300" s="213"/>
      <c r="V300" s="2"/>
      <c r="W300" s="212"/>
      <c r="X300" s="213"/>
      <c r="Y300" s="2"/>
      <c r="Z300" s="2"/>
      <c r="AA300" s="212"/>
      <c r="AB300" s="213"/>
      <c r="AF300" s="2"/>
    </row>
    <row r="301" spans="2:32" hidden="1">
      <c r="B301" s="212"/>
      <c r="C301" s="213"/>
      <c r="D301" s="2"/>
      <c r="E301" s="2"/>
      <c r="F301" s="212"/>
      <c r="G301" s="213"/>
      <c r="H301" s="2"/>
      <c r="I301" s="212"/>
      <c r="J301" s="213"/>
      <c r="K301" s="2"/>
      <c r="L301" s="2"/>
      <c r="M301" s="212"/>
      <c r="N301" s="213"/>
      <c r="O301" s="2"/>
      <c r="P301" s="212"/>
      <c r="Q301" s="213"/>
      <c r="R301" s="2"/>
      <c r="S301" s="2"/>
      <c r="T301" s="212"/>
      <c r="U301" s="213"/>
      <c r="V301" s="2"/>
      <c r="W301" s="212"/>
      <c r="X301" s="213"/>
      <c r="Y301" s="2"/>
      <c r="Z301" s="2"/>
      <c r="AA301" s="212"/>
      <c r="AB301" s="213"/>
      <c r="AF301" s="2"/>
    </row>
    <row r="302" spans="2:32" hidden="1">
      <c r="B302" s="212"/>
      <c r="C302" s="213"/>
      <c r="D302" s="2"/>
      <c r="E302" s="2"/>
      <c r="F302" s="212"/>
      <c r="G302" s="213"/>
      <c r="H302" s="2"/>
      <c r="I302" s="212"/>
      <c r="J302" s="213"/>
      <c r="K302" s="2"/>
      <c r="L302" s="2"/>
      <c r="M302" s="212"/>
      <c r="N302" s="213"/>
      <c r="O302" s="2"/>
      <c r="P302" s="212"/>
      <c r="Q302" s="213"/>
      <c r="R302" s="2"/>
      <c r="S302" s="2"/>
      <c r="T302" s="212"/>
      <c r="U302" s="213"/>
      <c r="V302" s="2"/>
      <c r="W302" s="212"/>
      <c r="X302" s="213"/>
      <c r="Y302" s="2"/>
      <c r="Z302" s="2"/>
      <c r="AA302" s="212"/>
      <c r="AB302" s="213"/>
      <c r="AF302" s="2"/>
    </row>
    <row r="303" spans="2:32" hidden="1">
      <c r="B303" s="212"/>
      <c r="C303" s="213"/>
      <c r="D303" s="2"/>
      <c r="E303" s="2"/>
      <c r="F303" s="212"/>
      <c r="G303" s="213"/>
      <c r="H303" s="2"/>
      <c r="I303" s="212"/>
      <c r="J303" s="213"/>
      <c r="K303" s="2"/>
      <c r="L303" s="2"/>
      <c r="M303" s="212"/>
      <c r="N303" s="213"/>
      <c r="O303" s="2"/>
      <c r="P303" s="212"/>
      <c r="Q303" s="213"/>
      <c r="R303" s="2"/>
      <c r="S303" s="2"/>
      <c r="T303" s="212"/>
      <c r="U303" s="213"/>
      <c r="V303" s="2"/>
      <c r="W303" s="212"/>
      <c r="X303" s="213"/>
      <c r="Y303" s="2"/>
      <c r="Z303" s="2"/>
      <c r="AA303" s="212"/>
      <c r="AB303" s="213"/>
      <c r="AF303" s="2"/>
    </row>
    <row r="304" spans="2:32" hidden="1">
      <c r="B304" s="212"/>
      <c r="C304" s="213"/>
      <c r="D304" s="2"/>
      <c r="E304" s="2"/>
      <c r="F304" s="212"/>
      <c r="G304" s="213"/>
      <c r="H304" s="2"/>
      <c r="I304" s="212"/>
      <c r="J304" s="213"/>
      <c r="K304" s="2"/>
      <c r="L304" s="2"/>
      <c r="M304" s="212"/>
      <c r="N304" s="213"/>
      <c r="O304" s="2"/>
      <c r="P304" s="212"/>
      <c r="Q304" s="213"/>
      <c r="R304" s="2"/>
      <c r="S304" s="2"/>
      <c r="T304" s="212"/>
      <c r="U304" s="213"/>
      <c r="V304" s="2"/>
      <c r="W304" s="212"/>
      <c r="X304" s="213"/>
      <c r="Y304" s="2"/>
      <c r="Z304" s="2"/>
      <c r="AA304" s="212"/>
      <c r="AB304" s="213"/>
      <c r="AF304" s="2"/>
    </row>
    <row r="305" spans="2:32" hidden="1">
      <c r="B305" s="212"/>
      <c r="C305" s="213"/>
      <c r="D305" s="2"/>
      <c r="E305" s="2"/>
      <c r="F305" s="212"/>
      <c r="G305" s="213"/>
      <c r="H305" s="2"/>
      <c r="I305" s="212"/>
      <c r="J305" s="213"/>
      <c r="K305" s="2"/>
      <c r="L305" s="2"/>
      <c r="M305" s="212"/>
      <c r="N305" s="213"/>
      <c r="O305" s="2"/>
      <c r="P305" s="212"/>
      <c r="Q305" s="213"/>
      <c r="R305" s="2"/>
      <c r="S305" s="2"/>
      <c r="T305" s="212"/>
      <c r="U305" s="213"/>
      <c r="V305" s="2"/>
      <c r="W305" s="212"/>
      <c r="X305" s="213"/>
      <c r="Y305" s="2"/>
      <c r="Z305" s="2"/>
      <c r="AA305" s="212"/>
      <c r="AB305" s="213"/>
      <c r="AF305" s="2"/>
    </row>
    <row r="306" spans="2:32" hidden="1">
      <c r="B306" s="212"/>
      <c r="C306" s="213"/>
      <c r="D306" s="2"/>
      <c r="E306" s="2"/>
      <c r="F306" s="212"/>
      <c r="G306" s="213"/>
      <c r="H306" s="2"/>
      <c r="I306" s="212"/>
      <c r="J306" s="213"/>
      <c r="K306" s="2"/>
      <c r="L306" s="2"/>
      <c r="M306" s="212"/>
      <c r="N306" s="213"/>
      <c r="O306" s="2"/>
      <c r="P306" s="212"/>
      <c r="Q306" s="213"/>
      <c r="R306" s="2"/>
      <c r="S306" s="2"/>
      <c r="T306" s="212"/>
      <c r="U306" s="213"/>
      <c r="V306" s="2"/>
      <c r="W306" s="212"/>
      <c r="X306" s="213"/>
      <c r="Y306" s="2"/>
      <c r="Z306" s="2"/>
      <c r="AA306" s="212"/>
      <c r="AB306" s="213"/>
      <c r="AF306" s="2"/>
    </row>
    <row r="307" spans="2:32" hidden="1">
      <c r="B307" s="212"/>
      <c r="C307" s="213"/>
      <c r="D307" s="2"/>
      <c r="E307" s="2"/>
      <c r="F307" s="212"/>
      <c r="G307" s="213"/>
      <c r="H307" s="2"/>
      <c r="I307" s="212"/>
      <c r="J307" s="213"/>
      <c r="K307" s="2"/>
      <c r="L307" s="2"/>
      <c r="M307" s="212"/>
      <c r="N307" s="213"/>
      <c r="O307" s="2"/>
      <c r="P307" s="212"/>
      <c r="Q307" s="213"/>
      <c r="R307" s="2"/>
      <c r="S307" s="2"/>
      <c r="T307" s="212"/>
      <c r="U307" s="213"/>
      <c r="V307" s="2"/>
      <c r="W307" s="212"/>
      <c r="X307" s="213"/>
      <c r="Y307" s="2"/>
      <c r="Z307" s="2"/>
      <c r="AA307" s="212"/>
      <c r="AB307" s="213"/>
      <c r="AF307" s="2"/>
    </row>
    <row r="308" spans="2:32" hidden="1">
      <c r="B308" s="212"/>
      <c r="C308" s="213"/>
      <c r="D308" s="2"/>
      <c r="E308" s="2"/>
      <c r="F308" s="212"/>
      <c r="G308" s="213"/>
      <c r="H308" s="2"/>
      <c r="I308" s="212"/>
      <c r="J308" s="213"/>
      <c r="K308" s="2"/>
      <c r="L308" s="2"/>
      <c r="M308" s="212"/>
      <c r="N308" s="213"/>
      <c r="O308" s="2"/>
      <c r="P308" s="212"/>
      <c r="Q308" s="213"/>
      <c r="R308" s="2"/>
      <c r="S308" s="2"/>
      <c r="T308" s="212"/>
      <c r="U308" s="213"/>
      <c r="V308" s="2"/>
      <c r="W308" s="212"/>
      <c r="X308" s="213"/>
      <c r="Y308" s="2"/>
      <c r="Z308" s="2"/>
      <c r="AA308" s="212"/>
      <c r="AB308" s="213"/>
      <c r="AF308" s="2"/>
    </row>
    <row r="309" spans="2:32" hidden="1">
      <c r="B309" s="212"/>
      <c r="C309" s="213"/>
      <c r="D309" s="2"/>
      <c r="E309" s="2"/>
      <c r="F309" s="212"/>
      <c r="G309" s="213"/>
      <c r="H309" s="2"/>
      <c r="I309" s="212"/>
      <c r="J309" s="213"/>
      <c r="K309" s="2"/>
      <c r="L309" s="2"/>
      <c r="M309" s="212"/>
      <c r="N309" s="213"/>
      <c r="O309" s="2"/>
      <c r="P309" s="212"/>
      <c r="Q309" s="213"/>
      <c r="R309" s="2"/>
      <c r="S309" s="2"/>
      <c r="T309" s="212"/>
      <c r="U309" s="213"/>
      <c r="V309" s="2"/>
      <c r="W309" s="212"/>
      <c r="X309" s="213"/>
      <c r="Y309" s="2"/>
      <c r="Z309" s="2"/>
      <c r="AA309" s="212"/>
      <c r="AB309" s="213"/>
      <c r="AF309" s="2"/>
    </row>
    <row r="310" spans="2:32" hidden="1">
      <c r="B310" s="212"/>
      <c r="C310" s="213"/>
      <c r="D310" s="2"/>
      <c r="E310" s="2"/>
      <c r="F310" s="212"/>
      <c r="G310" s="213"/>
      <c r="H310" s="2"/>
      <c r="I310" s="212"/>
      <c r="J310" s="213"/>
      <c r="K310" s="2"/>
      <c r="L310" s="2"/>
      <c r="M310" s="212"/>
      <c r="N310" s="213"/>
      <c r="O310" s="2"/>
      <c r="P310" s="212"/>
      <c r="Q310" s="213"/>
      <c r="R310" s="2"/>
      <c r="S310" s="2"/>
      <c r="T310" s="212"/>
      <c r="U310" s="213"/>
      <c r="V310" s="2"/>
      <c r="W310" s="212"/>
      <c r="X310" s="213"/>
      <c r="Y310" s="2"/>
      <c r="Z310" s="2"/>
      <c r="AA310" s="212"/>
      <c r="AB310" s="213"/>
      <c r="AF310" s="2"/>
    </row>
    <row r="311" spans="2:32" hidden="1">
      <c r="B311" s="212"/>
      <c r="C311" s="213"/>
      <c r="D311" s="2"/>
      <c r="E311" s="2"/>
      <c r="F311" s="212"/>
      <c r="G311" s="213"/>
      <c r="H311" s="2"/>
      <c r="I311" s="212"/>
      <c r="J311" s="213"/>
      <c r="K311" s="2"/>
      <c r="L311" s="2"/>
      <c r="M311" s="212"/>
      <c r="N311" s="213"/>
      <c r="O311" s="2"/>
      <c r="P311" s="212"/>
      <c r="Q311" s="213"/>
      <c r="R311" s="2"/>
      <c r="S311" s="2"/>
      <c r="T311" s="212"/>
      <c r="U311" s="213"/>
      <c r="V311" s="2"/>
      <c r="W311" s="212"/>
      <c r="X311" s="213"/>
      <c r="Y311" s="2"/>
      <c r="Z311" s="2"/>
      <c r="AA311" s="212"/>
      <c r="AB311" s="213"/>
      <c r="AF311" s="2"/>
    </row>
    <row r="312" spans="2:32" hidden="1">
      <c r="B312" s="212"/>
      <c r="C312" s="213"/>
      <c r="D312" s="2"/>
      <c r="E312" s="2"/>
      <c r="F312" s="212"/>
      <c r="G312" s="213"/>
      <c r="H312" s="2"/>
      <c r="I312" s="212"/>
      <c r="J312" s="213"/>
      <c r="K312" s="2"/>
      <c r="L312" s="2"/>
      <c r="M312" s="212"/>
      <c r="N312" s="213"/>
      <c r="O312" s="2"/>
      <c r="P312" s="212"/>
      <c r="Q312" s="213"/>
      <c r="R312" s="2"/>
      <c r="S312" s="2"/>
      <c r="T312" s="212"/>
      <c r="U312" s="213"/>
      <c r="V312" s="2"/>
      <c r="W312" s="212"/>
      <c r="X312" s="213"/>
      <c r="Y312" s="2"/>
      <c r="Z312" s="2"/>
      <c r="AA312" s="212"/>
      <c r="AB312" s="213"/>
      <c r="AF312" s="2"/>
    </row>
    <row r="313" spans="2:32" hidden="1">
      <c r="B313" s="212"/>
      <c r="C313" s="213"/>
      <c r="D313" s="2"/>
      <c r="E313" s="2"/>
      <c r="F313" s="212"/>
      <c r="G313" s="213"/>
      <c r="H313" s="2"/>
      <c r="I313" s="212"/>
      <c r="J313" s="213"/>
      <c r="K313" s="2"/>
      <c r="L313" s="2"/>
      <c r="M313" s="212"/>
      <c r="N313" s="213"/>
      <c r="O313" s="2"/>
      <c r="P313" s="212"/>
      <c r="Q313" s="213"/>
      <c r="R313" s="2"/>
      <c r="S313" s="2"/>
      <c r="T313" s="212"/>
      <c r="U313" s="213"/>
      <c r="V313" s="2"/>
      <c r="W313" s="212"/>
      <c r="X313" s="213"/>
      <c r="Y313" s="2"/>
      <c r="Z313" s="2"/>
      <c r="AA313" s="212"/>
      <c r="AB313" s="213"/>
      <c r="AF313" s="2"/>
    </row>
    <row r="314" spans="2:32" hidden="1">
      <c r="B314" s="212"/>
      <c r="C314" s="213"/>
      <c r="D314" s="2"/>
      <c r="E314" s="2"/>
      <c r="F314" s="212"/>
      <c r="G314" s="213"/>
      <c r="H314" s="2"/>
      <c r="I314" s="212"/>
      <c r="J314" s="213"/>
      <c r="K314" s="2"/>
      <c r="L314" s="2"/>
      <c r="M314" s="212"/>
      <c r="N314" s="213"/>
      <c r="O314" s="2"/>
      <c r="P314" s="212"/>
      <c r="Q314" s="213"/>
      <c r="R314" s="2"/>
      <c r="S314" s="2"/>
      <c r="T314" s="212"/>
      <c r="U314" s="213"/>
      <c r="V314" s="2"/>
      <c r="W314" s="212"/>
      <c r="X314" s="213"/>
      <c r="Y314" s="2"/>
      <c r="Z314" s="2"/>
      <c r="AA314" s="212"/>
      <c r="AB314" s="213"/>
      <c r="AF314" s="2"/>
    </row>
    <row r="315" spans="2:32" hidden="1">
      <c r="B315" s="212"/>
      <c r="C315" s="213"/>
      <c r="D315" s="2"/>
      <c r="E315" s="2"/>
      <c r="F315" s="212"/>
      <c r="G315" s="213"/>
      <c r="H315" s="2"/>
      <c r="I315" s="212"/>
      <c r="J315" s="213"/>
      <c r="K315" s="2"/>
      <c r="L315" s="2"/>
      <c r="M315" s="212"/>
      <c r="N315" s="213"/>
      <c r="O315" s="2"/>
      <c r="P315" s="212"/>
      <c r="Q315" s="213"/>
      <c r="R315" s="2"/>
      <c r="S315" s="2"/>
      <c r="T315" s="212"/>
      <c r="U315" s="213"/>
      <c r="V315" s="2"/>
      <c r="W315" s="212"/>
      <c r="X315" s="213"/>
      <c r="Y315" s="2"/>
      <c r="Z315" s="2"/>
      <c r="AA315" s="212"/>
      <c r="AB315" s="213"/>
      <c r="AF315" s="2"/>
    </row>
    <row r="316" spans="2:32" hidden="1">
      <c r="B316" s="212"/>
      <c r="C316" s="213"/>
      <c r="D316" s="2"/>
      <c r="E316" s="2"/>
      <c r="F316" s="212"/>
      <c r="G316" s="213"/>
      <c r="H316" s="2"/>
      <c r="I316" s="212"/>
      <c r="J316" s="213"/>
      <c r="K316" s="2"/>
      <c r="L316" s="2"/>
      <c r="M316" s="212"/>
      <c r="N316" s="213"/>
      <c r="O316" s="2"/>
      <c r="P316" s="212"/>
      <c r="Q316" s="213"/>
      <c r="R316" s="2"/>
      <c r="S316" s="2"/>
      <c r="T316" s="212"/>
      <c r="U316" s="213"/>
      <c r="V316" s="2"/>
      <c r="W316" s="212"/>
      <c r="X316" s="213"/>
      <c r="Y316" s="2"/>
      <c r="Z316" s="2"/>
      <c r="AA316" s="212"/>
      <c r="AB316" s="213"/>
      <c r="AF316" s="2"/>
    </row>
    <row r="317" spans="2:32" hidden="1">
      <c r="B317" s="212"/>
      <c r="C317" s="213"/>
      <c r="D317" s="2"/>
      <c r="E317" s="2"/>
      <c r="F317" s="212"/>
      <c r="G317" s="213"/>
      <c r="H317" s="2"/>
      <c r="I317" s="212"/>
      <c r="J317" s="213"/>
      <c r="K317" s="2"/>
      <c r="L317" s="2"/>
      <c r="M317" s="212"/>
      <c r="N317" s="213"/>
      <c r="O317" s="2"/>
      <c r="P317" s="212"/>
      <c r="Q317" s="213"/>
      <c r="R317" s="2"/>
      <c r="S317" s="2"/>
      <c r="T317" s="212"/>
      <c r="U317" s="213"/>
      <c r="V317" s="2"/>
      <c r="W317" s="212"/>
      <c r="X317" s="213"/>
      <c r="Y317" s="2"/>
      <c r="Z317" s="2"/>
      <c r="AA317" s="212"/>
      <c r="AB317" s="213"/>
      <c r="AF317" s="2"/>
    </row>
    <row r="318" spans="2:32" hidden="1">
      <c r="B318" s="212"/>
      <c r="C318" s="213"/>
      <c r="D318" s="2"/>
      <c r="E318" s="2"/>
      <c r="F318" s="212"/>
      <c r="G318" s="213"/>
      <c r="H318" s="2"/>
      <c r="I318" s="212"/>
      <c r="J318" s="213"/>
      <c r="K318" s="2"/>
      <c r="L318" s="2"/>
      <c r="M318" s="212"/>
      <c r="N318" s="213"/>
      <c r="O318" s="2"/>
      <c r="P318" s="212"/>
      <c r="Q318" s="213"/>
      <c r="R318" s="2"/>
      <c r="S318" s="2"/>
      <c r="T318" s="212"/>
      <c r="U318" s="213"/>
      <c r="V318" s="2"/>
      <c r="W318" s="212"/>
      <c r="X318" s="213"/>
      <c r="Y318" s="2"/>
      <c r="Z318" s="2"/>
      <c r="AA318" s="212"/>
      <c r="AB318" s="213"/>
      <c r="AF318" s="2"/>
    </row>
    <row r="319" spans="2:32" hidden="1">
      <c r="B319" s="212"/>
      <c r="C319" s="213"/>
      <c r="D319" s="2"/>
      <c r="E319" s="2"/>
      <c r="F319" s="212"/>
      <c r="G319" s="213"/>
      <c r="H319" s="2"/>
      <c r="I319" s="212"/>
      <c r="J319" s="213"/>
      <c r="K319" s="2"/>
      <c r="L319" s="2"/>
      <c r="M319" s="212"/>
      <c r="N319" s="213"/>
      <c r="O319" s="2"/>
      <c r="P319" s="212"/>
      <c r="Q319" s="213"/>
      <c r="R319" s="2"/>
      <c r="S319" s="2"/>
      <c r="T319" s="212"/>
      <c r="U319" s="213"/>
      <c r="V319" s="2"/>
      <c r="W319" s="212"/>
      <c r="X319" s="213"/>
      <c r="Y319" s="2"/>
      <c r="Z319" s="2"/>
      <c r="AA319" s="212"/>
      <c r="AB319" s="213"/>
      <c r="AF319" s="2"/>
    </row>
    <row r="320" spans="2:32" hidden="1">
      <c r="B320" s="212"/>
      <c r="C320" s="213"/>
      <c r="D320" s="2"/>
      <c r="E320" s="2"/>
      <c r="F320" s="212"/>
      <c r="G320" s="213"/>
      <c r="H320" s="2"/>
      <c r="I320" s="212"/>
      <c r="J320" s="213"/>
      <c r="K320" s="2"/>
      <c r="L320" s="2"/>
      <c r="M320" s="212"/>
      <c r="N320" s="213"/>
      <c r="O320" s="2"/>
      <c r="P320" s="212"/>
      <c r="Q320" s="213"/>
      <c r="R320" s="2"/>
      <c r="S320" s="2"/>
      <c r="T320" s="212"/>
      <c r="U320" s="213"/>
      <c r="V320" s="2"/>
      <c r="W320" s="212"/>
      <c r="X320" s="213"/>
      <c r="Y320" s="2"/>
      <c r="Z320" s="2"/>
      <c r="AA320" s="212"/>
      <c r="AB320" s="213"/>
      <c r="AF320" s="2"/>
    </row>
    <row r="321" spans="2:32" hidden="1">
      <c r="B321" s="212"/>
      <c r="C321" s="213"/>
      <c r="D321" s="2"/>
      <c r="E321" s="2"/>
      <c r="F321" s="212"/>
      <c r="G321" s="213"/>
      <c r="H321" s="2"/>
      <c r="I321" s="212"/>
      <c r="J321" s="213"/>
      <c r="K321" s="2"/>
      <c r="L321" s="2"/>
      <c r="M321" s="212"/>
      <c r="N321" s="213"/>
      <c r="O321" s="2"/>
      <c r="P321" s="212"/>
      <c r="Q321" s="213"/>
      <c r="R321" s="2"/>
      <c r="S321" s="2"/>
      <c r="T321" s="212"/>
      <c r="U321" s="213"/>
      <c r="V321" s="2"/>
      <c r="W321" s="212"/>
      <c r="X321" s="213"/>
      <c r="Y321" s="2"/>
      <c r="Z321" s="2"/>
      <c r="AA321" s="212"/>
      <c r="AB321" s="213"/>
      <c r="AF321" s="2"/>
    </row>
    <row r="322" spans="2:32" hidden="1">
      <c r="B322" s="212"/>
      <c r="C322" s="213"/>
      <c r="D322" s="2"/>
      <c r="E322" s="2"/>
      <c r="F322" s="212"/>
      <c r="G322" s="213"/>
      <c r="H322" s="2"/>
      <c r="I322" s="212"/>
      <c r="J322" s="213"/>
      <c r="K322" s="2"/>
      <c r="L322" s="2"/>
      <c r="M322" s="212"/>
      <c r="N322" s="213"/>
      <c r="O322" s="2"/>
      <c r="P322" s="212"/>
      <c r="Q322" s="213"/>
      <c r="R322" s="2"/>
      <c r="S322" s="2"/>
      <c r="T322" s="212"/>
      <c r="U322" s="213"/>
      <c r="V322" s="2"/>
      <c r="W322" s="212"/>
      <c r="X322" s="213"/>
      <c r="Y322" s="2"/>
      <c r="Z322" s="2"/>
      <c r="AA322" s="212"/>
      <c r="AB322" s="213"/>
      <c r="AF322" s="2"/>
    </row>
    <row r="323" spans="2:32" hidden="1">
      <c r="B323" s="212"/>
      <c r="C323" s="213"/>
      <c r="D323" s="2"/>
      <c r="E323" s="2"/>
      <c r="F323" s="212"/>
      <c r="G323" s="213"/>
      <c r="H323" s="2"/>
      <c r="I323" s="212"/>
      <c r="J323" s="213"/>
      <c r="K323" s="2"/>
      <c r="L323" s="2"/>
      <c r="M323" s="212"/>
      <c r="N323" s="213"/>
      <c r="O323" s="2"/>
      <c r="P323" s="212"/>
      <c r="Q323" s="213"/>
      <c r="R323" s="2"/>
      <c r="S323" s="2"/>
      <c r="T323" s="212"/>
      <c r="U323" s="213"/>
      <c r="V323" s="2"/>
      <c r="W323" s="212"/>
      <c r="X323" s="213"/>
      <c r="Y323" s="2"/>
      <c r="Z323" s="2"/>
      <c r="AA323" s="212"/>
      <c r="AB323" s="213"/>
      <c r="AF323" s="2"/>
    </row>
    <row r="324" spans="2:32" hidden="1">
      <c r="B324" s="212"/>
      <c r="C324" s="213"/>
      <c r="D324" s="2"/>
      <c r="E324" s="2"/>
      <c r="F324" s="212"/>
      <c r="G324" s="213"/>
      <c r="H324" s="2"/>
      <c r="I324" s="212"/>
      <c r="J324" s="213"/>
      <c r="K324" s="2"/>
      <c r="L324" s="2"/>
      <c r="M324" s="212"/>
      <c r="N324" s="213"/>
      <c r="O324" s="2"/>
      <c r="P324" s="212"/>
      <c r="Q324" s="213"/>
      <c r="R324" s="2"/>
      <c r="S324" s="2"/>
      <c r="T324" s="212"/>
      <c r="U324" s="213"/>
      <c r="V324" s="2"/>
      <c r="W324" s="212"/>
      <c r="X324" s="213"/>
      <c r="Y324" s="2"/>
      <c r="Z324" s="2"/>
      <c r="AA324" s="212"/>
      <c r="AB324" s="213"/>
      <c r="AF324" s="2"/>
    </row>
    <row r="325" spans="2:32" hidden="1">
      <c r="B325" s="212"/>
      <c r="C325" s="213"/>
      <c r="D325" s="2"/>
      <c r="E325" s="2"/>
      <c r="F325" s="212"/>
      <c r="G325" s="213"/>
      <c r="H325" s="2"/>
      <c r="I325" s="212"/>
      <c r="J325" s="213"/>
      <c r="K325" s="2"/>
      <c r="L325" s="2"/>
      <c r="M325" s="212"/>
      <c r="N325" s="213"/>
      <c r="O325" s="2"/>
      <c r="P325" s="212"/>
      <c r="Q325" s="213"/>
      <c r="R325" s="2"/>
      <c r="S325" s="2"/>
      <c r="T325" s="212"/>
      <c r="U325" s="213"/>
      <c r="V325" s="2"/>
      <c r="W325" s="212"/>
      <c r="X325" s="213"/>
      <c r="Y325" s="2"/>
      <c r="Z325" s="2"/>
      <c r="AA325" s="212"/>
      <c r="AB325" s="213"/>
      <c r="AF325" s="2"/>
    </row>
    <row r="326" spans="2:32" hidden="1">
      <c r="B326" s="212"/>
      <c r="C326" s="213"/>
      <c r="D326" s="2"/>
      <c r="E326" s="2"/>
      <c r="F326" s="212"/>
      <c r="G326" s="213"/>
      <c r="H326" s="2"/>
      <c r="I326" s="212"/>
      <c r="J326" s="213"/>
      <c r="K326" s="2"/>
      <c r="L326" s="2"/>
      <c r="M326" s="212"/>
      <c r="N326" s="213"/>
      <c r="O326" s="2"/>
      <c r="P326" s="212"/>
      <c r="Q326" s="213"/>
      <c r="R326" s="2"/>
      <c r="S326" s="2"/>
      <c r="T326" s="212"/>
      <c r="U326" s="213"/>
      <c r="V326" s="2"/>
      <c r="W326" s="212"/>
      <c r="X326" s="213"/>
      <c r="Y326" s="2"/>
      <c r="Z326" s="2"/>
      <c r="AA326" s="212"/>
      <c r="AB326" s="213"/>
      <c r="AF326" s="2"/>
    </row>
    <row r="327" spans="2:32" hidden="1">
      <c r="B327" s="212"/>
      <c r="C327" s="213"/>
      <c r="D327" s="2"/>
      <c r="E327" s="2"/>
      <c r="F327" s="212"/>
      <c r="G327" s="213"/>
      <c r="H327" s="2"/>
      <c r="I327" s="212"/>
      <c r="J327" s="213"/>
      <c r="K327" s="2"/>
      <c r="L327" s="2"/>
      <c r="M327" s="212"/>
      <c r="N327" s="213"/>
      <c r="O327" s="2"/>
      <c r="P327" s="212"/>
      <c r="Q327" s="213"/>
      <c r="R327" s="2"/>
      <c r="S327" s="2"/>
      <c r="T327" s="212"/>
      <c r="U327" s="213"/>
      <c r="V327" s="2"/>
      <c r="W327" s="212"/>
      <c r="X327" s="213"/>
      <c r="Y327" s="2"/>
      <c r="Z327" s="2"/>
      <c r="AA327" s="212"/>
      <c r="AB327" s="213"/>
      <c r="AF327" s="2"/>
    </row>
    <row r="328" spans="2:32" hidden="1">
      <c r="B328" s="212"/>
      <c r="C328" s="213"/>
      <c r="D328" s="2"/>
      <c r="E328" s="2"/>
      <c r="F328" s="212"/>
      <c r="G328" s="213"/>
      <c r="H328" s="2"/>
      <c r="I328" s="212"/>
      <c r="J328" s="213"/>
      <c r="K328" s="2"/>
      <c r="L328" s="2"/>
      <c r="M328" s="212"/>
      <c r="N328" s="213"/>
      <c r="O328" s="2"/>
      <c r="P328" s="212"/>
      <c r="Q328" s="213"/>
      <c r="R328" s="2"/>
      <c r="S328" s="2"/>
      <c r="T328" s="212"/>
      <c r="U328" s="213"/>
      <c r="V328" s="2"/>
      <c r="W328" s="212"/>
      <c r="X328" s="213"/>
      <c r="Y328" s="2"/>
      <c r="Z328" s="2"/>
      <c r="AA328" s="212"/>
      <c r="AB328" s="213"/>
      <c r="AF328" s="2"/>
    </row>
    <row r="329" spans="2:32" hidden="1">
      <c r="B329" s="212"/>
      <c r="C329" s="213"/>
      <c r="D329" s="2"/>
      <c r="E329" s="2"/>
      <c r="F329" s="212"/>
      <c r="G329" s="213"/>
      <c r="H329" s="2"/>
      <c r="I329" s="212"/>
      <c r="J329" s="213"/>
      <c r="K329" s="2"/>
      <c r="L329" s="2"/>
      <c r="M329" s="212"/>
      <c r="N329" s="213"/>
      <c r="O329" s="2"/>
      <c r="P329" s="212"/>
      <c r="Q329" s="213"/>
      <c r="R329" s="2"/>
      <c r="S329" s="2"/>
      <c r="T329" s="212"/>
      <c r="U329" s="213"/>
      <c r="V329" s="2"/>
      <c r="W329" s="212"/>
      <c r="X329" s="213"/>
      <c r="Y329" s="2"/>
      <c r="Z329" s="2"/>
      <c r="AA329" s="212"/>
      <c r="AB329" s="213"/>
      <c r="AF329" s="2"/>
    </row>
    <row r="330" spans="2:32" hidden="1">
      <c r="B330" s="212"/>
      <c r="C330" s="213"/>
      <c r="D330" s="2"/>
      <c r="E330" s="2"/>
      <c r="F330" s="212"/>
      <c r="G330" s="213"/>
      <c r="H330" s="2"/>
      <c r="I330" s="212"/>
      <c r="J330" s="213"/>
      <c r="K330" s="2"/>
      <c r="L330" s="2"/>
      <c r="M330" s="212"/>
      <c r="N330" s="213"/>
      <c r="O330" s="2"/>
      <c r="P330" s="212"/>
      <c r="Q330" s="213"/>
      <c r="R330" s="2"/>
      <c r="S330" s="2"/>
      <c r="T330" s="212"/>
      <c r="U330" s="213"/>
      <c r="V330" s="2"/>
      <c r="W330" s="212"/>
      <c r="X330" s="213"/>
      <c r="Y330" s="2"/>
      <c r="Z330" s="2"/>
      <c r="AA330" s="212"/>
      <c r="AB330" s="213"/>
      <c r="AF330" s="2"/>
    </row>
    <row r="331" spans="2:32" hidden="1">
      <c r="B331" s="212"/>
      <c r="C331" s="213"/>
      <c r="D331" s="2"/>
      <c r="E331" s="2"/>
      <c r="F331" s="212"/>
      <c r="G331" s="213"/>
      <c r="H331" s="2"/>
      <c r="I331" s="212"/>
      <c r="J331" s="213"/>
      <c r="K331" s="2"/>
      <c r="L331" s="2"/>
      <c r="M331" s="212"/>
      <c r="N331" s="213"/>
      <c r="O331" s="2"/>
      <c r="P331" s="212"/>
      <c r="Q331" s="213"/>
      <c r="R331" s="2"/>
      <c r="S331" s="2"/>
      <c r="T331" s="212"/>
      <c r="U331" s="213"/>
      <c r="V331" s="2"/>
      <c r="W331" s="212"/>
      <c r="X331" s="213"/>
      <c r="Y331" s="2"/>
      <c r="Z331" s="2"/>
      <c r="AA331" s="212"/>
      <c r="AB331" s="213"/>
      <c r="AF331" s="2"/>
    </row>
    <row r="332" spans="2:32" hidden="1">
      <c r="B332" s="212"/>
      <c r="C332" s="213"/>
      <c r="D332" s="2"/>
      <c r="E332" s="2"/>
      <c r="F332" s="212"/>
      <c r="G332" s="213"/>
      <c r="H332" s="2"/>
      <c r="I332" s="212"/>
      <c r="J332" s="213"/>
      <c r="K332" s="2"/>
      <c r="L332" s="2"/>
      <c r="M332" s="212"/>
      <c r="N332" s="213"/>
      <c r="O332" s="2"/>
      <c r="P332" s="212"/>
      <c r="Q332" s="213"/>
      <c r="R332" s="2"/>
      <c r="S332" s="2"/>
      <c r="T332" s="212"/>
      <c r="U332" s="213"/>
      <c r="V332" s="2"/>
      <c r="W332" s="212"/>
      <c r="X332" s="213"/>
      <c r="Y332" s="2"/>
      <c r="Z332" s="2"/>
      <c r="AA332" s="212"/>
      <c r="AB332" s="213"/>
      <c r="AF332" s="2"/>
    </row>
    <row r="333" spans="2:32" hidden="1">
      <c r="B333" s="212"/>
      <c r="C333" s="213"/>
      <c r="D333" s="2"/>
      <c r="E333" s="2"/>
      <c r="F333" s="212"/>
      <c r="G333" s="213"/>
      <c r="H333" s="2"/>
      <c r="I333" s="212"/>
      <c r="J333" s="213"/>
      <c r="K333" s="2"/>
      <c r="L333" s="2"/>
      <c r="M333" s="212"/>
      <c r="N333" s="213"/>
      <c r="O333" s="2"/>
      <c r="P333" s="212"/>
      <c r="Q333" s="213"/>
      <c r="R333" s="2"/>
      <c r="S333" s="2"/>
      <c r="T333" s="212"/>
      <c r="U333" s="213"/>
      <c r="V333" s="2"/>
      <c r="W333" s="212"/>
      <c r="X333" s="213"/>
      <c r="Y333" s="2"/>
      <c r="Z333" s="2"/>
      <c r="AA333" s="212"/>
      <c r="AB333" s="213"/>
      <c r="AF333" s="2"/>
    </row>
    <row r="334" spans="2:32" hidden="1">
      <c r="B334" s="212"/>
      <c r="C334" s="213"/>
      <c r="D334" s="2"/>
      <c r="E334" s="2"/>
      <c r="F334" s="212"/>
      <c r="G334" s="213"/>
      <c r="H334" s="2"/>
      <c r="I334" s="212"/>
      <c r="J334" s="213"/>
      <c r="K334" s="2"/>
      <c r="L334" s="2"/>
      <c r="M334" s="212"/>
      <c r="N334" s="213"/>
      <c r="O334" s="2"/>
      <c r="P334" s="212"/>
      <c r="Q334" s="213"/>
      <c r="R334" s="2"/>
      <c r="S334" s="2"/>
      <c r="T334" s="212"/>
      <c r="U334" s="213"/>
      <c r="V334" s="2"/>
      <c r="W334" s="212"/>
      <c r="X334" s="213"/>
      <c r="Y334" s="2"/>
      <c r="Z334" s="2"/>
      <c r="AA334" s="212"/>
      <c r="AB334" s="213"/>
      <c r="AF334" s="2"/>
    </row>
    <row r="335" spans="2:32" hidden="1">
      <c r="B335" s="212"/>
      <c r="C335" s="213"/>
      <c r="D335" s="2"/>
      <c r="E335" s="2"/>
      <c r="F335" s="212"/>
      <c r="G335" s="213"/>
      <c r="H335" s="2"/>
      <c r="I335" s="212"/>
      <c r="J335" s="213"/>
      <c r="K335" s="2"/>
      <c r="L335" s="2"/>
      <c r="M335" s="212"/>
      <c r="N335" s="213"/>
      <c r="O335" s="2"/>
      <c r="P335" s="212"/>
      <c r="Q335" s="213"/>
      <c r="R335" s="2"/>
      <c r="S335" s="2"/>
      <c r="T335" s="212"/>
      <c r="U335" s="213"/>
      <c r="V335" s="2"/>
      <c r="W335" s="212"/>
      <c r="X335" s="213"/>
      <c r="Y335" s="2"/>
      <c r="Z335" s="2"/>
      <c r="AA335" s="212"/>
      <c r="AB335" s="213"/>
      <c r="AF335" s="2"/>
    </row>
    <row r="336" spans="2:32" hidden="1">
      <c r="B336" s="212"/>
      <c r="C336" s="213"/>
      <c r="D336" s="2"/>
      <c r="E336" s="2"/>
      <c r="F336" s="212"/>
      <c r="G336" s="213"/>
      <c r="H336" s="2"/>
      <c r="I336" s="212"/>
      <c r="J336" s="213"/>
      <c r="K336" s="2"/>
      <c r="L336" s="2"/>
      <c r="M336" s="212"/>
      <c r="N336" s="213"/>
      <c r="O336" s="2"/>
      <c r="P336" s="212"/>
      <c r="Q336" s="213"/>
      <c r="R336" s="2"/>
      <c r="S336" s="2"/>
      <c r="T336" s="212"/>
      <c r="U336" s="213"/>
      <c r="V336" s="2"/>
      <c r="W336" s="212"/>
      <c r="X336" s="213"/>
      <c r="Y336" s="2"/>
      <c r="Z336" s="2"/>
      <c r="AA336" s="212"/>
      <c r="AB336" s="213"/>
      <c r="AF336" s="2"/>
    </row>
    <row r="337" spans="2:32" hidden="1">
      <c r="B337" s="212"/>
      <c r="C337" s="213"/>
      <c r="D337" s="2"/>
      <c r="E337" s="2"/>
      <c r="F337" s="212"/>
      <c r="G337" s="213"/>
      <c r="H337" s="2"/>
      <c r="I337" s="212"/>
      <c r="J337" s="213"/>
      <c r="K337" s="2"/>
      <c r="L337" s="2"/>
      <c r="M337" s="212"/>
      <c r="N337" s="213"/>
      <c r="O337" s="2"/>
      <c r="P337" s="212"/>
      <c r="Q337" s="213"/>
      <c r="R337" s="2"/>
      <c r="S337" s="2"/>
      <c r="T337" s="212"/>
      <c r="U337" s="213"/>
      <c r="V337" s="2"/>
      <c r="W337" s="212"/>
      <c r="X337" s="213"/>
      <c r="Y337" s="2"/>
      <c r="Z337" s="2"/>
      <c r="AA337" s="212"/>
      <c r="AB337" s="213"/>
      <c r="AF337" s="2"/>
    </row>
    <row r="338" spans="2:32" hidden="1">
      <c r="B338" s="212"/>
      <c r="C338" s="213"/>
      <c r="D338" s="2"/>
      <c r="E338" s="2"/>
      <c r="F338" s="212"/>
      <c r="G338" s="213"/>
      <c r="H338" s="2"/>
      <c r="I338" s="212"/>
      <c r="J338" s="213"/>
      <c r="K338" s="2"/>
      <c r="L338" s="2"/>
      <c r="M338" s="212"/>
      <c r="N338" s="213"/>
      <c r="O338" s="2"/>
      <c r="P338" s="212"/>
      <c r="Q338" s="213"/>
      <c r="R338" s="2"/>
      <c r="S338" s="2"/>
      <c r="T338" s="212"/>
      <c r="U338" s="213"/>
      <c r="V338" s="2"/>
      <c r="W338" s="212"/>
      <c r="X338" s="213"/>
      <c r="Y338" s="2"/>
      <c r="Z338" s="2"/>
      <c r="AA338" s="212"/>
      <c r="AB338" s="213"/>
      <c r="AF338" s="2"/>
    </row>
    <row r="339" spans="2:32" hidden="1">
      <c r="B339" s="212"/>
      <c r="C339" s="213"/>
      <c r="D339" s="2"/>
      <c r="E339" s="2"/>
      <c r="F339" s="212"/>
      <c r="G339" s="213"/>
      <c r="H339" s="2"/>
      <c r="I339" s="212"/>
      <c r="J339" s="213"/>
      <c r="K339" s="2"/>
      <c r="L339" s="2"/>
      <c r="M339" s="212"/>
      <c r="N339" s="213"/>
      <c r="O339" s="2"/>
      <c r="P339" s="212"/>
      <c r="Q339" s="213"/>
      <c r="R339" s="2"/>
      <c r="S339" s="2"/>
      <c r="T339" s="212"/>
      <c r="U339" s="213"/>
      <c r="V339" s="2"/>
      <c r="W339" s="212"/>
      <c r="X339" s="213"/>
      <c r="Y339" s="2"/>
      <c r="Z339" s="2"/>
      <c r="AA339" s="212"/>
      <c r="AB339" s="213"/>
      <c r="AF339" s="2"/>
    </row>
    <row r="340" spans="2:32" hidden="1">
      <c r="B340" s="212"/>
      <c r="C340" s="213"/>
      <c r="D340" s="2"/>
      <c r="E340" s="2"/>
      <c r="F340" s="212"/>
      <c r="G340" s="213"/>
      <c r="H340" s="2"/>
      <c r="I340" s="212"/>
      <c r="J340" s="213"/>
      <c r="K340" s="2"/>
      <c r="L340" s="2"/>
      <c r="M340" s="212"/>
      <c r="N340" s="213"/>
      <c r="O340" s="2"/>
      <c r="P340" s="212"/>
      <c r="Q340" s="213"/>
      <c r="R340" s="2"/>
      <c r="S340" s="2"/>
      <c r="T340" s="212"/>
      <c r="U340" s="213"/>
      <c r="V340" s="2"/>
      <c r="W340" s="212"/>
      <c r="X340" s="213"/>
      <c r="Y340" s="2"/>
      <c r="Z340" s="2"/>
      <c r="AA340" s="212"/>
      <c r="AB340" s="213"/>
      <c r="AF340" s="2"/>
    </row>
    <row r="341" spans="2:32" hidden="1">
      <c r="B341" s="212"/>
      <c r="C341" s="213"/>
      <c r="D341" s="2"/>
      <c r="E341" s="2"/>
      <c r="F341" s="212"/>
      <c r="G341" s="213"/>
      <c r="H341" s="2"/>
      <c r="I341" s="212"/>
      <c r="J341" s="213"/>
      <c r="K341" s="2"/>
      <c r="L341" s="2"/>
      <c r="M341" s="212"/>
      <c r="N341" s="213"/>
      <c r="O341" s="2"/>
      <c r="P341" s="212"/>
      <c r="Q341" s="213"/>
      <c r="R341" s="2"/>
      <c r="S341" s="2"/>
      <c r="T341" s="212"/>
      <c r="U341" s="213"/>
      <c r="V341" s="2"/>
      <c r="W341" s="212"/>
      <c r="X341" s="213"/>
      <c r="Y341" s="2"/>
      <c r="Z341" s="2"/>
      <c r="AA341" s="212"/>
      <c r="AB341" s="213"/>
      <c r="AF341" s="2"/>
    </row>
    <row r="342" spans="2:32" hidden="1">
      <c r="B342" s="212"/>
      <c r="C342" s="213"/>
      <c r="D342" s="2"/>
      <c r="E342" s="2"/>
      <c r="F342" s="212"/>
      <c r="G342" s="213"/>
      <c r="H342" s="2"/>
      <c r="I342" s="212"/>
      <c r="J342" s="213"/>
      <c r="K342" s="2"/>
      <c r="L342" s="2"/>
      <c r="M342" s="212"/>
      <c r="N342" s="213"/>
      <c r="O342" s="2"/>
      <c r="P342" s="212"/>
      <c r="Q342" s="213"/>
      <c r="R342" s="2"/>
      <c r="S342" s="2"/>
      <c r="T342" s="212"/>
      <c r="U342" s="213"/>
      <c r="V342" s="2"/>
      <c r="W342" s="212"/>
      <c r="X342" s="213"/>
      <c r="Y342" s="2"/>
      <c r="Z342" s="2"/>
      <c r="AA342" s="212"/>
      <c r="AB342" s="213"/>
      <c r="AF342" s="2"/>
    </row>
    <row r="343" spans="2:32" hidden="1">
      <c r="B343" s="212"/>
      <c r="C343" s="213"/>
      <c r="D343" s="2"/>
      <c r="E343" s="2"/>
      <c r="F343" s="212"/>
      <c r="G343" s="213"/>
      <c r="H343" s="2"/>
      <c r="I343" s="212"/>
      <c r="J343" s="213"/>
      <c r="K343" s="2"/>
      <c r="L343" s="2"/>
      <c r="M343" s="212"/>
      <c r="N343" s="213"/>
      <c r="O343" s="2"/>
      <c r="P343" s="212"/>
      <c r="Q343" s="213"/>
      <c r="R343" s="2"/>
      <c r="S343" s="2"/>
      <c r="T343" s="212"/>
      <c r="U343" s="213"/>
      <c r="V343" s="2"/>
      <c r="W343" s="212"/>
      <c r="X343" s="213"/>
      <c r="Y343" s="2"/>
      <c r="Z343" s="2"/>
      <c r="AA343" s="212"/>
      <c r="AB343" s="213"/>
      <c r="AF343" s="2"/>
    </row>
    <row r="344" spans="2:32" hidden="1">
      <c r="B344" s="212"/>
      <c r="C344" s="213"/>
      <c r="D344" s="2"/>
      <c r="E344" s="2"/>
      <c r="F344" s="212"/>
      <c r="G344" s="213"/>
      <c r="H344" s="2"/>
      <c r="I344" s="212"/>
      <c r="J344" s="213"/>
      <c r="K344" s="2"/>
      <c r="L344" s="2"/>
      <c r="M344" s="212"/>
      <c r="N344" s="213"/>
      <c r="O344" s="2"/>
      <c r="P344" s="212"/>
      <c r="Q344" s="213"/>
      <c r="R344" s="2"/>
      <c r="S344" s="2"/>
      <c r="T344" s="212"/>
      <c r="U344" s="213"/>
      <c r="V344" s="2"/>
      <c r="W344" s="212"/>
      <c r="X344" s="213"/>
      <c r="Y344" s="2"/>
      <c r="Z344" s="2"/>
      <c r="AA344" s="212"/>
      <c r="AB344" s="213"/>
      <c r="AF344" s="2"/>
    </row>
    <row r="345" spans="2:32" hidden="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F345" s="2"/>
    </row>
    <row r="346" spans="2:32" hidden="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F346" s="2"/>
    </row>
    <row r="347" spans="2:32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F347" s="2"/>
    </row>
    <row r="348" spans="2:32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F348" s="2"/>
    </row>
    <row r="349" spans="2:32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F349" s="2"/>
    </row>
    <row r="350" spans="2:32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F350" s="2"/>
    </row>
    <row r="351" spans="2:32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F351" s="2"/>
    </row>
    <row r="352" spans="2:32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F352" s="2"/>
    </row>
    <row r="353" spans="2:32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F353" s="2"/>
    </row>
    <row r="354" spans="2:32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F354" s="2"/>
    </row>
    <row r="355" spans="2:32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F355" s="2"/>
    </row>
    <row r="356" spans="2:32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F356" s="2"/>
    </row>
    <row r="357" spans="2:32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F357" s="2"/>
    </row>
    <row r="358" spans="2:32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F358" s="2"/>
    </row>
    <row r="359" spans="2:32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F359" s="2"/>
    </row>
    <row r="360" spans="2:32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F360" s="2"/>
    </row>
    <row r="361" spans="2:32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F361" s="2"/>
    </row>
    <row r="362" spans="2:32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F362" s="2"/>
    </row>
    <row r="363" spans="2:32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F363" s="2"/>
    </row>
    <row r="364" spans="2:32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F364" s="2"/>
    </row>
    <row r="365" spans="2:32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F365" s="2"/>
    </row>
    <row r="366" spans="2:32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F366" s="2"/>
    </row>
    <row r="367" spans="2:32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F367" s="2"/>
    </row>
    <row r="368" spans="2:32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F368" s="2"/>
    </row>
    <row r="369" spans="2:32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F369" s="2"/>
    </row>
    <row r="370" spans="2:32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F370" s="2"/>
    </row>
    <row r="371" spans="2:32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F371" s="2"/>
    </row>
    <row r="372" spans="2:32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F372" s="2"/>
    </row>
    <row r="373" spans="2:32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F373" s="2"/>
    </row>
    <row r="374" spans="2:32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F374" s="2"/>
    </row>
    <row r="375" spans="2:32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F375" s="2"/>
    </row>
    <row r="376" spans="2:32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F376" s="2"/>
    </row>
    <row r="377" spans="2:32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F377" s="2"/>
    </row>
    <row r="378" spans="2:32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F378" s="2"/>
    </row>
    <row r="379" spans="2:32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F379" s="2"/>
    </row>
    <row r="380" spans="2:32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F380" s="2"/>
    </row>
    <row r="381" spans="2:32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F381" s="2"/>
    </row>
    <row r="382" spans="2:32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F382" s="2"/>
    </row>
    <row r="383" spans="2:32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F383" s="2"/>
    </row>
    <row r="384" spans="2:32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F384" s="2"/>
    </row>
    <row r="385" spans="2:32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F385" s="2"/>
    </row>
    <row r="386" spans="2:32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F386" s="2"/>
    </row>
    <row r="387" spans="2:32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F387" s="2"/>
    </row>
    <row r="388" spans="2:32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F388" s="2"/>
    </row>
    <row r="389" spans="2:32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F389" s="2"/>
    </row>
    <row r="390" spans="2:32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F390" s="2"/>
    </row>
    <row r="391" spans="2:32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F391" s="2"/>
    </row>
    <row r="392" spans="2:32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F392" s="2"/>
    </row>
    <row r="393" spans="2:32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F393" s="2"/>
    </row>
    <row r="394" spans="2:32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F394" s="2"/>
    </row>
    <row r="395" spans="2:32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F395" s="2"/>
    </row>
    <row r="396" spans="2:32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F396" s="2"/>
    </row>
    <row r="397" spans="2:32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F397" s="2"/>
    </row>
    <row r="398" spans="2:32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F398" s="2"/>
    </row>
    <row r="399" spans="2:32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F399" s="2"/>
    </row>
    <row r="400" spans="2:32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F400" s="2"/>
    </row>
    <row r="401" spans="2:32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F401" s="2"/>
    </row>
    <row r="402" spans="2:32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F402" s="2"/>
    </row>
    <row r="403" spans="2:32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F403" s="2"/>
    </row>
    <row r="404" spans="2:32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F404" s="2"/>
    </row>
    <row r="405" spans="2:32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F405" s="2"/>
    </row>
    <row r="406" spans="2:32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F406" s="2"/>
    </row>
    <row r="407" spans="2:3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F407" s="2"/>
    </row>
    <row r="408" spans="2:32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F408" s="2"/>
    </row>
    <row r="409" spans="2:32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F409" s="2"/>
    </row>
    <row r="410" spans="2:32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F410" s="2"/>
    </row>
    <row r="411" spans="2:32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F411" s="2"/>
    </row>
    <row r="412" spans="2:32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F412" s="2"/>
    </row>
    <row r="413" spans="2:32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F413" s="2"/>
    </row>
    <row r="414" spans="2:32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F414" s="2"/>
    </row>
    <row r="415" spans="2:32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F415" s="2"/>
    </row>
    <row r="416" spans="2:32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F416" s="2"/>
    </row>
    <row r="417" spans="2:32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F417" s="2"/>
    </row>
    <row r="418" spans="2:32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F418" s="2"/>
    </row>
    <row r="419" spans="2:32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F419" s="2"/>
    </row>
    <row r="420" spans="2:32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F420" s="2"/>
    </row>
    <row r="421" spans="2:32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F421" s="2"/>
    </row>
    <row r="422" spans="2:32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F422" s="2"/>
    </row>
    <row r="423" spans="2:32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F423" s="2"/>
    </row>
    <row r="424" spans="2:32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F424" s="2"/>
    </row>
    <row r="425" spans="2:32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F425" s="2"/>
    </row>
    <row r="426" spans="2:32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F426" s="2"/>
    </row>
    <row r="427" spans="2:32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F427" s="2"/>
    </row>
    <row r="428" spans="2:32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F428" s="2"/>
    </row>
    <row r="429" spans="2:32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F429" s="2"/>
    </row>
    <row r="430" spans="2:32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F430" s="2"/>
    </row>
    <row r="431" spans="2:32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F431" s="2"/>
    </row>
    <row r="432" spans="2:32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F432" s="2"/>
    </row>
    <row r="433" spans="2:32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F433" s="2"/>
    </row>
    <row r="434" spans="2:32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F434" s="2"/>
    </row>
    <row r="435" spans="2:32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F435" s="2"/>
    </row>
    <row r="436" spans="2:32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F436" s="2"/>
    </row>
    <row r="437" spans="2:32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F437" s="2"/>
    </row>
    <row r="438" spans="2:32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F438" s="2"/>
    </row>
    <row r="439" spans="2:32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F439" s="2"/>
    </row>
    <row r="440" spans="2:32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F440" s="2"/>
    </row>
    <row r="441" spans="2:32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F441" s="2"/>
    </row>
    <row r="442" spans="2:32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F442" s="2"/>
    </row>
    <row r="443" spans="2:32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F443" s="2"/>
    </row>
    <row r="444" spans="2:32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F444" s="2"/>
    </row>
    <row r="445" spans="2:32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F445" s="2"/>
    </row>
    <row r="446" spans="2:32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F446" s="2"/>
    </row>
    <row r="447" spans="2:32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F447" s="2"/>
    </row>
    <row r="448" spans="2:32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F448" s="2"/>
    </row>
    <row r="449" spans="2:32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F449" s="2"/>
    </row>
    <row r="450" spans="2:32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F450" s="2"/>
    </row>
    <row r="451" spans="2:32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F451" s="2"/>
    </row>
    <row r="452" spans="2:32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F452" s="2"/>
    </row>
    <row r="453" spans="2:32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F453" s="2"/>
    </row>
    <row r="454" spans="2:32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F454" s="2"/>
    </row>
    <row r="455" spans="2:32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F455" s="2"/>
    </row>
    <row r="456" spans="2:32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F456" s="2"/>
    </row>
    <row r="457" spans="2:32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F457" s="2"/>
    </row>
    <row r="458" spans="2:32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F458" s="2"/>
    </row>
    <row r="459" spans="2:32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F459" s="2"/>
    </row>
    <row r="460" spans="2:32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F460" s="2"/>
    </row>
    <row r="461" spans="2:32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F461" s="2"/>
    </row>
    <row r="462" spans="2:32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F462" s="2"/>
    </row>
    <row r="463" spans="2:32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F463" s="2"/>
    </row>
    <row r="464" spans="2:32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F464" s="2"/>
    </row>
    <row r="465" spans="2:32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F465" s="2"/>
    </row>
    <row r="466" spans="2:32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F466" s="2"/>
    </row>
    <row r="467" spans="2:32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F467" s="2"/>
    </row>
    <row r="468" spans="2:32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F468" s="2"/>
    </row>
    <row r="469" spans="2:32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F469" s="2"/>
    </row>
    <row r="470" spans="2:32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F470" s="2"/>
    </row>
    <row r="471" spans="2:32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F471" s="2"/>
    </row>
    <row r="472" spans="2:32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F472" s="2"/>
    </row>
    <row r="473" spans="2:32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F473" s="2"/>
    </row>
    <row r="474" spans="2:32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F474" s="2"/>
    </row>
    <row r="475" spans="2:32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F475" s="2"/>
    </row>
    <row r="476" spans="2:32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F476" s="2"/>
    </row>
    <row r="477" spans="2:32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F477" s="2"/>
    </row>
    <row r="478" spans="2:32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F478" s="2"/>
    </row>
    <row r="479" spans="2:32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F479" s="2"/>
    </row>
    <row r="480" spans="2:32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F480" s="2"/>
    </row>
    <row r="481" spans="2:32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F481" s="2"/>
    </row>
    <row r="482" spans="2:32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F482" s="2"/>
    </row>
    <row r="483" spans="2:32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F483" s="2"/>
    </row>
    <row r="484" spans="2:32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F484" s="2"/>
    </row>
    <row r="485" spans="2:32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F485" s="2"/>
    </row>
    <row r="486" spans="2:32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F486" s="2"/>
    </row>
    <row r="487" spans="2:32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F487" s="2"/>
    </row>
    <row r="488" spans="2:32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F488" s="2"/>
    </row>
    <row r="489" spans="2:32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F489" s="2"/>
    </row>
    <row r="490" spans="2:32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F490" s="2"/>
    </row>
    <row r="491" spans="2:32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F491" s="2"/>
    </row>
    <row r="492" spans="2:32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F492" s="2"/>
    </row>
    <row r="493" spans="2:32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F493" s="2"/>
    </row>
    <row r="494" spans="2:32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F494" s="2"/>
    </row>
    <row r="495" spans="2:32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F495" s="2"/>
    </row>
    <row r="496" spans="2:32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F496" s="2"/>
    </row>
    <row r="497" spans="2:32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F497" s="2"/>
    </row>
    <row r="498" spans="2:32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F498" s="2"/>
    </row>
    <row r="499" spans="2:32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F499" s="2"/>
    </row>
    <row r="500" spans="2:32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F500" s="2"/>
    </row>
    <row r="501" spans="2:32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F501" s="2"/>
    </row>
    <row r="502" spans="2:32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F502" s="2"/>
    </row>
    <row r="503" spans="2:32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F503" s="2"/>
    </row>
    <row r="504" spans="2:32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F504" s="2"/>
    </row>
    <row r="505" spans="2:32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F505" s="2"/>
    </row>
    <row r="506" spans="2:32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F506" s="2"/>
    </row>
    <row r="507" spans="2:32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F507" s="2"/>
    </row>
    <row r="508" spans="2:32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F508" s="2"/>
    </row>
    <row r="509" spans="2:32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F509" s="2"/>
    </row>
    <row r="510" spans="2:32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F510" s="2"/>
    </row>
    <row r="511" spans="2:32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F511" s="2"/>
    </row>
    <row r="512" spans="2:32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F512" s="2"/>
    </row>
    <row r="513" spans="2:32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F513" s="2"/>
    </row>
    <row r="514" spans="2:32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F514" s="2"/>
    </row>
    <row r="515" spans="2:32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F515" s="2"/>
    </row>
    <row r="516" spans="2:32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F516" s="2"/>
    </row>
    <row r="517" spans="2:32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F517" s="2"/>
    </row>
    <row r="518" spans="2:32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F518" s="2"/>
    </row>
    <row r="519" spans="2:32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F519" s="2"/>
    </row>
    <row r="520" spans="2:32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F520" s="2"/>
    </row>
    <row r="521" spans="2:32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F521" s="2"/>
    </row>
    <row r="522" spans="2:32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F522" s="2"/>
    </row>
    <row r="523" spans="2:32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F523" s="2"/>
    </row>
    <row r="524" spans="2:32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F524" s="2"/>
    </row>
    <row r="525" spans="2:32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F525" s="2"/>
    </row>
    <row r="526" spans="2:32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F526" s="2"/>
    </row>
    <row r="527" spans="2:32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F527" s="2"/>
    </row>
    <row r="528" spans="2:32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F528" s="2"/>
    </row>
    <row r="529" spans="2:32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F529" s="2"/>
    </row>
    <row r="530" spans="2:32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F530" s="2"/>
    </row>
    <row r="531" spans="2:32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F531" s="2"/>
    </row>
    <row r="532" spans="2:32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F532" s="2"/>
    </row>
    <row r="533" spans="2:32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F533" s="2"/>
    </row>
    <row r="534" spans="2:32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F534" s="2"/>
    </row>
    <row r="535" spans="2:32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F535" s="2"/>
    </row>
    <row r="536" spans="2:32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F536" s="2"/>
    </row>
    <row r="537" spans="2:32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F537" s="2"/>
    </row>
    <row r="538" spans="2:32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F538" s="2"/>
    </row>
    <row r="539" spans="2:32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F539" s="2"/>
    </row>
    <row r="540" spans="2:32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F540" s="2"/>
    </row>
    <row r="541" spans="2:32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F541" s="2"/>
    </row>
    <row r="542" spans="2:32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F542" s="2"/>
    </row>
    <row r="543" spans="2:32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F543" s="2"/>
    </row>
    <row r="544" spans="2:32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F544" s="2"/>
    </row>
    <row r="545" spans="2:32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F545" s="2"/>
    </row>
    <row r="546" spans="2:32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F546" s="2"/>
    </row>
    <row r="547" spans="2:32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F547" s="2"/>
    </row>
    <row r="548" spans="2:32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F548" s="2"/>
    </row>
    <row r="549" spans="2:32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F549" s="2"/>
    </row>
    <row r="550" spans="2:32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F550" s="2"/>
    </row>
    <row r="551" spans="2:32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F551" s="2"/>
    </row>
    <row r="552" spans="2:32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F552" s="2"/>
    </row>
    <row r="553" spans="2:32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F553" s="2"/>
    </row>
    <row r="554" spans="2:32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F554" s="2"/>
    </row>
    <row r="555" spans="2:32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F555" s="2"/>
    </row>
    <row r="556" spans="2:32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F556" s="2"/>
    </row>
    <row r="557" spans="2:32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F557" s="2"/>
    </row>
    <row r="558" spans="2:32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F558" s="2"/>
    </row>
    <row r="559" spans="2:32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F559" s="2"/>
    </row>
    <row r="560" spans="2:32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F560" s="2"/>
    </row>
    <row r="561" spans="2:32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F561" s="2"/>
    </row>
    <row r="562" spans="2:32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F562" s="2"/>
    </row>
    <row r="563" spans="2:32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F563" s="2"/>
    </row>
    <row r="564" spans="2:32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F564" s="2"/>
    </row>
    <row r="565" spans="2:32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F565" s="2"/>
    </row>
    <row r="566" spans="2:32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F566" s="2"/>
    </row>
    <row r="567" spans="2:32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F567" s="2"/>
    </row>
    <row r="568" spans="2:32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F568" s="2"/>
    </row>
    <row r="569" spans="2:32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F569" s="2"/>
    </row>
    <row r="570" spans="2:32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F570" s="2"/>
    </row>
    <row r="571" spans="2:32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F571" s="2"/>
    </row>
    <row r="572" spans="2:32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F572" s="2"/>
    </row>
    <row r="573" spans="2:32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F573" s="2"/>
    </row>
    <row r="574" spans="2:32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F574" s="2"/>
    </row>
    <row r="575" spans="2:32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F575" s="2"/>
    </row>
    <row r="576" spans="2:32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F576" s="2"/>
    </row>
    <row r="577" spans="2:32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F577" s="2"/>
    </row>
    <row r="578" spans="2:32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F578" s="2"/>
    </row>
    <row r="579" spans="2:32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F579" s="2"/>
    </row>
    <row r="580" spans="2:32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F580" s="2"/>
    </row>
    <row r="581" spans="2:32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F581" s="2"/>
    </row>
    <row r="582" spans="2:32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F582" s="2"/>
    </row>
    <row r="583" spans="2:32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F583" s="2"/>
    </row>
    <row r="584" spans="2:32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F584" s="2"/>
    </row>
    <row r="585" spans="2:32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F585" s="2"/>
    </row>
    <row r="586" spans="2:32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F586" s="2"/>
    </row>
    <row r="587" spans="2:32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F587" s="2"/>
    </row>
    <row r="588" spans="2:32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F588" s="2"/>
    </row>
    <row r="589" spans="2:32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F589" s="2"/>
    </row>
    <row r="590" spans="2:32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F590" s="2"/>
    </row>
    <row r="591" spans="2:32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F591" s="2"/>
    </row>
    <row r="592" spans="2:32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F592" s="2"/>
    </row>
    <row r="593" spans="2:32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F593" s="2"/>
    </row>
    <row r="594" spans="2:32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F594" s="2"/>
    </row>
    <row r="595" spans="2:32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F595" s="2"/>
    </row>
    <row r="596" spans="2:32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F596" s="2"/>
    </row>
    <row r="597" spans="2:32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F597" s="2"/>
    </row>
    <row r="598" spans="2:32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F598" s="2"/>
    </row>
    <row r="599" spans="2:32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F599" s="2"/>
    </row>
    <row r="600" spans="2:32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F600" s="2"/>
    </row>
    <row r="601" spans="2:32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F601" s="2"/>
    </row>
    <row r="602" spans="2:32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F602" s="2"/>
    </row>
    <row r="603" spans="2:32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F603" s="2"/>
    </row>
    <row r="604" spans="2:32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F604" s="2"/>
    </row>
    <row r="605" spans="2:32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F605" s="2"/>
    </row>
    <row r="606" spans="2:32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F606" s="2"/>
    </row>
    <row r="607" spans="2:32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F607" s="2"/>
    </row>
    <row r="608" spans="2:32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F608" s="2"/>
    </row>
    <row r="609" spans="2:32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F609" s="2"/>
    </row>
    <row r="610" spans="2:32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F610" s="2"/>
    </row>
    <row r="611" spans="2:32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F611" s="2"/>
    </row>
    <row r="612" spans="2:32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F612" s="2"/>
    </row>
    <row r="613" spans="2:32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F613" s="2"/>
    </row>
    <row r="614" spans="2:32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F614" s="2"/>
    </row>
    <row r="615" spans="2:32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F615" s="2"/>
    </row>
    <row r="616" spans="2:32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F616" s="2"/>
    </row>
    <row r="617" spans="2:32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F617" s="2"/>
    </row>
    <row r="618" spans="2:32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F618" s="2"/>
    </row>
    <row r="619" spans="2:32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F619" s="2"/>
    </row>
    <row r="620" spans="2:32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F620" s="2"/>
    </row>
    <row r="621" spans="2:32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F621" s="2"/>
    </row>
    <row r="622" spans="2:32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F622" s="2"/>
    </row>
    <row r="623" spans="2:32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F623" s="2"/>
    </row>
    <row r="624" spans="2:32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F624" s="2"/>
    </row>
    <row r="625" spans="2:32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F625" s="2"/>
    </row>
    <row r="626" spans="2:32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F626" s="2"/>
    </row>
    <row r="627" spans="2:32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F627" s="2"/>
    </row>
    <row r="628" spans="2:32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F628" s="2"/>
    </row>
    <row r="629" spans="2:32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F629" s="2"/>
    </row>
    <row r="630" spans="2:32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F630" s="2"/>
    </row>
    <row r="631" spans="2:32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F631" s="2"/>
    </row>
    <row r="632" spans="2:32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F632" s="2"/>
    </row>
    <row r="633" spans="2:32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F633" s="2"/>
    </row>
    <row r="634" spans="2:32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F634" s="2"/>
    </row>
    <row r="635" spans="2:32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F635" s="2"/>
    </row>
    <row r="636" spans="2:32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F636" s="2"/>
    </row>
    <row r="637" spans="2:32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F637" s="2"/>
    </row>
    <row r="638" spans="2:32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F638" s="2"/>
    </row>
    <row r="639" spans="2:32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F639" s="2"/>
    </row>
    <row r="640" spans="2:32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F640" s="2"/>
    </row>
    <row r="641" spans="2:32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F641" s="2"/>
    </row>
    <row r="642" spans="2:32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F642" s="2"/>
    </row>
    <row r="643" spans="2:32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F643" s="2"/>
    </row>
    <row r="644" spans="2:32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F644" s="2"/>
    </row>
    <row r="645" spans="2:32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F645" s="2"/>
    </row>
    <row r="646" spans="2:32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F646" s="2"/>
    </row>
    <row r="647" spans="2:32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F647" s="2"/>
    </row>
    <row r="648" spans="2:32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F648" s="2"/>
    </row>
    <row r="649" spans="2:32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F649" s="2"/>
    </row>
    <row r="650" spans="2:32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F650" s="2"/>
    </row>
    <row r="651" spans="2:32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F651" s="2"/>
    </row>
    <row r="652" spans="2:32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F652" s="2"/>
    </row>
    <row r="653" spans="2:32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F653" s="2"/>
    </row>
    <row r="654" spans="2:32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F654" s="2"/>
    </row>
    <row r="655" spans="2:32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F655" s="2"/>
    </row>
    <row r="656" spans="2:32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F656" s="2"/>
    </row>
    <row r="657" spans="2:32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F657" s="2"/>
    </row>
    <row r="658" spans="2:32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F658" s="2"/>
    </row>
    <row r="659" spans="2:32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F659" s="2"/>
    </row>
    <row r="660" spans="2:32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F660" s="2"/>
    </row>
    <row r="661" spans="2:32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F661" s="2"/>
    </row>
    <row r="662" spans="2:32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F662" s="2"/>
    </row>
    <row r="663" spans="2:32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F663" s="2"/>
    </row>
    <row r="664" spans="2:32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F664" s="2"/>
    </row>
    <row r="665" spans="2:32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F665" s="2"/>
    </row>
    <row r="666" spans="2:32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F666" s="2"/>
    </row>
    <row r="667" spans="2:32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F667" s="2"/>
    </row>
    <row r="668" spans="2:32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F668" s="2"/>
    </row>
    <row r="669" spans="2:32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F669" s="2"/>
    </row>
    <row r="670" spans="2:32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F670" s="2"/>
    </row>
    <row r="671" spans="2:32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F671" s="2"/>
    </row>
    <row r="672" spans="2:32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F672" s="2"/>
    </row>
    <row r="673" spans="2:32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F673" s="2"/>
    </row>
    <row r="674" spans="2:32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F674" s="2"/>
    </row>
    <row r="675" spans="2:32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F675" s="2"/>
    </row>
    <row r="676" spans="2:32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F676" s="2"/>
    </row>
    <row r="677" spans="2:32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F677" s="2"/>
    </row>
    <row r="678" spans="2:32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F678" s="2"/>
    </row>
    <row r="679" spans="2:32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F679" s="2"/>
    </row>
    <row r="680" spans="2:32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F680" s="2"/>
    </row>
    <row r="681" spans="2:32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F681" s="2"/>
    </row>
    <row r="682" spans="2:32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F682" s="2"/>
    </row>
    <row r="683" spans="2:32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F683" s="2"/>
    </row>
    <row r="684" spans="2:32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F684" s="2"/>
    </row>
    <row r="685" spans="2:32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F685" s="2"/>
    </row>
    <row r="686" spans="2:32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F686" s="2"/>
    </row>
    <row r="687" spans="2:32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F687" s="2"/>
    </row>
    <row r="688" spans="2:32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F688" s="2"/>
    </row>
    <row r="689" spans="2:32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F689" s="2"/>
    </row>
    <row r="690" spans="2:32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F690" s="2"/>
    </row>
    <row r="691" spans="2:32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F691" s="2"/>
    </row>
    <row r="692" spans="2:32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F692" s="2"/>
    </row>
    <row r="693" spans="2:32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F693" s="2"/>
    </row>
    <row r="694" spans="2:32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F694" s="2"/>
    </row>
    <row r="695" spans="2:32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F695" s="2"/>
    </row>
    <row r="696" spans="2:32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F696" s="2"/>
    </row>
    <row r="697" spans="2:32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F697" s="2"/>
    </row>
    <row r="698" spans="2:32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F698" s="2"/>
    </row>
    <row r="699" spans="2:32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F699" s="2"/>
    </row>
    <row r="700" spans="2:32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F700" s="2"/>
    </row>
    <row r="701" spans="2:32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F701" s="2"/>
    </row>
    <row r="702" spans="2:32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F702" s="2"/>
    </row>
    <row r="703" spans="2:32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F703" s="2"/>
    </row>
    <row r="704" spans="2:32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F704" s="2"/>
    </row>
    <row r="705" spans="2:32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F705" s="2"/>
    </row>
    <row r="706" spans="2:32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F706" s="2"/>
    </row>
    <row r="707" spans="2:32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F707" s="2"/>
    </row>
    <row r="708" spans="2:32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F708" s="2"/>
    </row>
    <row r="709" spans="2:32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F709" s="2"/>
    </row>
    <row r="710" spans="2:32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F710" s="2"/>
    </row>
    <row r="711" spans="2:32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F711" s="2"/>
    </row>
    <row r="712" spans="2:32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F712" s="2"/>
    </row>
    <row r="713" spans="2:32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F713" s="2"/>
    </row>
    <row r="714" spans="2:32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F714" s="2"/>
    </row>
    <row r="715" spans="2:32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F715" s="2"/>
    </row>
    <row r="716" spans="2:32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F716" s="2"/>
    </row>
    <row r="717" spans="2:32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F717" s="2"/>
    </row>
    <row r="718" spans="2:32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F718" s="2"/>
    </row>
    <row r="719" spans="2:32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F719" s="2"/>
    </row>
    <row r="720" spans="2:32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F720" s="2"/>
    </row>
    <row r="721" spans="2:32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F721" s="2"/>
    </row>
    <row r="722" spans="2:32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F722" s="2"/>
    </row>
    <row r="723" spans="2:32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F723" s="2"/>
    </row>
    <row r="724" spans="2:32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F724" s="2"/>
    </row>
    <row r="725" spans="2:32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F725" s="2"/>
    </row>
    <row r="726" spans="2:32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F726" s="2"/>
    </row>
    <row r="727" spans="2:32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F727" s="2"/>
    </row>
    <row r="728" spans="2:32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F728" s="2"/>
    </row>
    <row r="729" spans="2:32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F729" s="2"/>
    </row>
    <row r="730" spans="2:32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F730" s="2"/>
    </row>
    <row r="731" spans="2:32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F731" s="2"/>
    </row>
    <row r="732" spans="2:32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F732" s="2"/>
    </row>
    <row r="733" spans="2:32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F733" s="2"/>
    </row>
    <row r="734" spans="2:32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F734" s="2"/>
    </row>
    <row r="735" spans="2:32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F735" s="2"/>
    </row>
    <row r="736" spans="2:32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F736" s="2"/>
    </row>
    <row r="737" spans="2:32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F737" s="2"/>
    </row>
    <row r="738" spans="2:32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F738" s="2"/>
    </row>
    <row r="739" spans="2:32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F739" s="2"/>
    </row>
    <row r="740" spans="2:32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F740" s="2"/>
    </row>
    <row r="741" spans="2:32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F741" s="2"/>
    </row>
    <row r="742" spans="2:32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F742" s="2"/>
    </row>
    <row r="743" spans="2:32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F743" s="2"/>
    </row>
    <row r="744" spans="2:32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F744" s="2"/>
    </row>
    <row r="745" spans="2:32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F745" s="2"/>
    </row>
    <row r="746" spans="2:32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F746" s="2"/>
    </row>
    <row r="747" spans="2:32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F747" s="2"/>
    </row>
    <row r="748" spans="2:32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F748" s="2"/>
    </row>
    <row r="749" spans="2:32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F749" s="2"/>
    </row>
    <row r="750" spans="2:32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F750" s="2"/>
    </row>
    <row r="751" spans="2:32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F751" s="2"/>
    </row>
    <row r="752" spans="2:32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F752" s="2"/>
    </row>
    <row r="753" spans="2:32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F753" s="2"/>
    </row>
    <row r="754" spans="2:32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F754" s="2"/>
    </row>
    <row r="755" spans="2:32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F755" s="2"/>
    </row>
    <row r="756" spans="2:32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F756" s="2"/>
    </row>
    <row r="757" spans="2:32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F757" s="2"/>
    </row>
    <row r="758" spans="2:32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F758" s="2"/>
    </row>
    <row r="759" spans="2:32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F759" s="2"/>
    </row>
    <row r="760" spans="2:32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F760" s="2"/>
    </row>
    <row r="761" spans="2:32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F761" s="2"/>
    </row>
    <row r="762" spans="2:32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F762" s="2"/>
    </row>
    <row r="763" spans="2:32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F763" s="2"/>
    </row>
    <row r="764" spans="2:32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F764" s="2"/>
    </row>
    <row r="765" spans="2:32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F765" s="2"/>
    </row>
    <row r="766" spans="2:32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F766" s="2"/>
    </row>
    <row r="767" spans="2:32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F767" s="2"/>
    </row>
    <row r="768" spans="2:32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F768" s="2"/>
    </row>
    <row r="769" spans="2:32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F769" s="2"/>
    </row>
    <row r="770" spans="2:32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F770" s="2"/>
    </row>
    <row r="771" spans="2:32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F771" s="2"/>
    </row>
    <row r="772" spans="2:32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F772" s="2"/>
    </row>
    <row r="773" spans="2:32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F773" s="2"/>
    </row>
    <row r="774" spans="2:32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F774" s="2"/>
    </row>
    <row r="775" spans="2:32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F775" s="2"/>
    </row>
    <row r="776" spans="2:32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F776" s="2"/>
    </row>
    <row r="777" spans="2:32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F777" s="2"/>
    </row>
    <row r="778" spans="2:32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F778" s="2"/>
    </row>
    <row r="779" spans="2:32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F779" s="2"/>
    </row>
    <row r="780" spans="2:32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F780" s="2"/>
    </row>
    <row r="781" spans="2:32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F781" s="2"/>
    </row>
    <row r="782" spans="2:32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F782" s="2"/>
    </row>
    <row r="783" spans="2:32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F783" s="2"/>
    </row>
    <row r="784" spans="2:32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F784" s="2"/>
    </row>
    <row r="785" spans="2:32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F785" s="2"/>
    </row>
    <row r="786" spans="2:32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F786" s="2"/>
    </row>
    <row r="787" spans="2:32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F787" s="2"/>
    </row>
    <row r="788" spans="2:32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F788" s="2"/>
    </row>
    <row r="789" spans="2:32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F789" s="2"/>
    </row>
    <row r="790" spans="2:32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F790" s="2"/>
    </row>
    <row r="791" spans="2:32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F791" s="2"/>
    </row>
    <row r="792" spans="2:32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F792" s="2"/>
    </row>
    <row r="793" spans="2:32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F793" s="2"/>
    </row>
    <row r="794" spans="2:32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F794" s="2"/>
    </row>
    <row r="795" spans="2:32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F795" s="2"/>
    </row>
    <row r="796" spans="2:32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F796" s="2"/>
    </row>
    <row r="797" spans="2:32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F797" s="2"/>
    </row>
    <row r="798" spans="2:32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F798" s="2"/>
    </row>
    <row r="799" spans="2:32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F799" s="2"/>
    </row>
    <row r="800" spans="2:32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F800" s="2"/>
    </row>
    <row r="801" spans="2:32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F801" s="2"/>
    </row>
    <row r="802" spans="2:32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F802" s="2"/>
    </row>
    <row r="803" spans="2:32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F803" s="2"/>
    </row>
    <row r="804" spans="2:32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F804" s="2"/>
    </row>
    <row r="805" spans="2:32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F805" s="2"/>
    </row>
    <row r="806" spans="2:32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F806" s="2"/>
    </row>
    <row r="807" spans="2:32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F807" s="2"/>
    </row>
    <row r="808" spans="2:32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F808" s="2"/>
    </row>
    <row r="809" spans="2:32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F809" s="2"/>
    </row>
    <row r="810" spans="2:32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F810" s="2"/>
    </row>
    <row r="811" spans="2:32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F811" s="2"/>
    </row>
    <row r="812" spans="2:32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F812" s="2"/>
    </row>
    <row r="813" spans="2:32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F813" s="2"/>
    </row>
    <row r="814" spans="2:32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F814" s="2"/>
    </row>
    <row r="815" spans="2:32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F815" s="2"/>
    </row>
    <row r="816" spans="2:32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F816" s="2"/>
    </row>
    <row r="817" spans="2:32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F817" s="2"/>
    </row>
    <row r="818" spans="2:32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F818" s="2"/>
    </row>
    <row r="819" spans="2:32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F819" s="2"/>
    </row>
    <row r="820" spans="2:32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F820" s="2"/>
    </row>
    <row r="821" spans="2:32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F821" s="2"/>
    </row>
  </sheetData>
  <mergeCells count="2438">
    <mergeCell ref="F1:K1"/>
    <mergeCell ref="L13:T20"/>
    <mergeCell ref="C12:I12"/>
    <mergeCell ref="U1:Z2"/>
    <mergeCell ref="N12:T12"/>
    <mergeCell ref="L12:M12"/>
    <mergeCell ref="M1:S1"/>
    <mergeCell ref="B4:AE4"/>
    <mergeCell ref="B10:AE10"/>
    <mergeCell ref="D6:I6"/>
    <mergeCell ref="C13:C14"/>
    <mergeCell ref="D13:I13"/>
    <mergeCell ref="P47:Q47"/>
    <mergeCell ref="T47:U47"/>
    <mergeCell ref="P48:Q48"/>
    <mergeCell ref="T48:U48"/>
    <mergeCell ref="F48:G48"/>
    <mergeCell ref="F43:G43"/>
    <mergeCell ref="M43:N43"/>
    <mergeCell ref="P43:Q43"/>
    <mergeCell ref="T43:U43"/>
    <mergeCell ref="C27:K27"/>
    <mergeCell ref="B42:G42"/>
    <mergeCell ref="I42:N42"/>
    <mergeCell ref="P42:U42"/>
    <mergeCell ref="C26:K26"/>
    <mergeCell ref="B24:AE24"/>
    <mergeCell ref="D28:K28"/>
    <mergeCell ref="W42:AB42"/>
    <mergeCell ref="C28:C29"/>
    <mergeCell ref="I47:J47"/>
    <mergeCell ref="M47:N47"/>
    <mergeCell ref="I48:J48"/>
    <mergeCell ref="M48:N48"/>
    <mergeCell ref="B40:AE40"/>
    <mergeCell ref="I344:J344"/>
    <mergeCell ref="M344:N344"/>
    <mergeCell ref="P44:Q44"/>
    <mergeCell ref="T44:U44"/>
    <mergeCell ref="P45:Q45"/>
    <mergeCell ref="T45:U45"/>
    <mergeCell ref="P46:Q46"/>
    <mergeCell ref="T46:U46"/>
    <mergeCell ref="I340:J340"/>
    <mergeCell ref="M340:N340"/>
    <mergeCell ref="B43:C43"/>
    <mergeCell ref="I43:J43"/>
    <mergeCell ref="I49:J49"/>
    <mergeCell ref="M49:N49"/>
    <mergeCell ref="B49:C49"/>
    <mergeCell ref="I343:J343"/>
    <mergeCell ref="M343:N343"/>
    <mergeCell ref="I341:J341"/>
    <mergeCell ref="M341:N341"/>
    <mergeCell ref="I342:J342"/>
    <mergeCell ref="I330:J330"/>
    <mergeCell ref="M330:N330"/>
    <mergeCell ref="I331:J331"/>
    <mergeCell ref="M331:N331"/>
    <mergeCell ref="I332:J332"/>
    <mergeCell ref="M332:N332"/>
    <mergeCell ref="I333:J333"/>
    <mergeCell ref="M333:N333"/>
    <mergeCell ref="I334:J334"/>
    <mergeCell ref="M334:N334"/>
    <mergeCell ref="I335:J335"/>
    <mergeCell ref="M335:N335"/>
    <mergeCell ref="I336:J336"/>
    <mergeCell ref="M336:N336"/>
    <mergeCell ref="M342:N342"/>
    <mergeCell ref="I337:J337"/>
    <mergeCell ref="M337:N337"/>
    <mergeCell ref="I338:J338"/>
    <mergeCell ref="M338:N338"/>
    <mergeCell ref="I339:J339"/>
    <mergeCell ref="M339:N339"/>
    <mergeCell ref="I321:J321"/>
    <mergeCell ref="M321:N321"/>
    <mergeCell ref="I322:J322"/>
    <mergeCell ref="M322:N322"/>
    <mergeCell ref="I323:J323"/>
    <mergeCell ref="M323:N323"/>
    <mergeCell ref="I324:J324"/>
    <mergeCell ref="M324:N324"/>
    <mergeCell ref="I325:J325"/>
    <mergeCell ref="M325:N325"/>
    <mergeCell ref="I326:J326"/>
    <mergeCell ref="M326:N326"/>
    <mergeCell ref="I327:J327"/>
    <mergeCell ref="M327:N327"/>
    <mergeCell ref="I328:J328"/>
    <mergeCell ref="M328:N328"/>
    <mergeCell ref="I329:J329"/>
    <mergeCell ref="M329:N329"/>
    <mergeCell ref="I312:J312"/>
    <mergeCell ref="M312:N312"/>
    <mergeCell ref="I313:J313"/>
    <mergeCell ref="M313:N313"/>
    <mergeCell ref="I314:J314"/>
    <mergeCell ref="M314:N314"/>
    <mergeCell ref="I315:J315"/>
    <mergeCell ref="M315:N315"/>
    <mergeCell ref="I316:J316"/>
    <mergeCell ref="M316:N316"/>
    <mergeCell ref="I317:J317"/>
    <mergeCell ref="M317:N317"/>
    <mergeCell ref="I318:J318"/>
    <mergeCell ref="M318:N318"/>
    <mergeCell ref="I319:J319"/>
    <mergeCell ref="M319:N319"/>
    <mergeCell ref="I320:J320"/>
    <mergeCell ref="M320:N320"/>
    <mergeCell ref="I303:J303"/>
    <mergeCell ref="M303:N303"/>
    <mergeCell ref="I304:J304"/>
    <mergeCell ref="M304:N304"/>
    <mergeCell ref="I305:J305"/>
    <mergeCell ref="M305:N305"/>
    <mergeCell ref="I306:J306"/>
    <mergeCell ref="M306:N306"/>
    <mergeCell ref="I307:J307"/>
    <mergeCell ref="M307:N307"/>
    <mergeCell ref="I308:J308"/>
    <mergeCell ref="M308:N308"/>
    <mergeCell ref="I309:J309"/>
    <mergeCell ref="M309:N309"/>
    <mergeCell ref="I310:J310"/>
    <mergeCell ref="M310:N310"/>
    <mergeCell ref="I311:J311"/>
    <mergeCell ref="M311:N311"/>
    <mergeCell ref="I294:J294"/>
    <mergeCell ref="M294:N294"/>
    <mergeCell ref="I295:J295"/>
    <mergeCell ref="M295:N295"/>
    <mergeCell ref="I296:J296"/>
    <mergeCell ref="M296:N296"/>
    <mergeCell ref="I297:J297"/>
    <mergeCell ref="M297:N297"/>
    <mergeCell ref="I298:J298"/>
    <mergeCell ref="M298:N298"/>
    <mergeCell ref="I299:J299"/>
    <mergeCell ref="M299:N299"/>
    <mergeCell ref="I300:J300"/>
    <mergeCell ref="M300:N300"/>
    <mergeCell ref="I301:J301"/>
    <mergeCell ref="M301:N301"/>
    <mergeCell ref="I302:J302"/>
    <mergeCell ref="M302:N302"/>
    <mergeCell ref="I285:J285"/>
    <mergeCell ref="M285:N285"/>
    <mergeCell ref="I286:J286"/>
    <mergeCell ref="M286:N286"/>
    <mergeCell ref="I287:J287"/>
    <mergeCell ref="M287:N287"/>
    <mergeCell ref="I288:J288"/>
    <mergeCell ref="M288:N288"/>
    <mergeCell ref="I289:J289"/>
    <mergeCell ref="M289:N289"/>
    <mergeCell ref="I290:J290"/>
    <mergeCell ref="M290:N290"/>
    <mergeCell ref="I291:J291"/>
    <mergeCell ref="M291:N291"/>
    <mergeCell ref="I292:J292"/>
    <mergeCell ref="M292:N292"/>
    <mergeCell ref="I293:J293"/>
    <mergeCell ref="M293:N293"/>
    <mergeCell ref="I276:J276"/>
    <mergeCell ref="M276:N276"/>
    <mergeCell ref="I277:J277"/>
    <mergeCell ref="M277:N277"/>
    <mergeCell ref="I278:J278"/>
    <mergeCell ref="M278:N278"/>
    <mergeCell ref="I279:J279"/>
    <mergeCell ref="M279:N279"/>
    <mergeCell ref="I280:J280"/>
    <mergeCell ref="M280:N280"/>
    <mergeCell ref="I281:J281"/>
    <mergeCell ref="M281:N281"/>
    <mergeCell ref="I282:J282"/>
    <mergeCell ref="M282:N282"/>
    <mergeCell ref="I283:J283"/>
    <mergeCell ref="M283:N283"/>
    <mergeCell ref="I284:J284"/>
    <mergeCell ref="M284:N284"/>
    <mergeCell ref="I267:J267"/>
    <mergeCell ref="M267:N267"/>
    <mergeCell ref="I268:J268"/>
    <mergeCell ref="M268:N268"/>
    <mergeCell ref="I269:J269"/>
    <mergeCell ref="M269:N269"/>
    <mergeCell ref="I270:J270"/>
    <mergeCell ref="M270:N270"/>
    <mergeCell ref="I271:J271"/>
    <mergeCell ref="M271:N271"/>
    <mergeCell ref="I272:J272"/>
    <mergeCell ref="M272:N272"/>
    <mergeCell ref="I273:J273"/>
    <mergeCell ref="M273:N273"/>
    <mergeCell ref="I274:J274"/>
    <mergeCell ref="M274:N274"/>
    <mergeCell ref="I275:J275"/>
    <mergeCell ref="M275:N275"/>
    <mergeCell ref="I258:J258"/>
    <mergeCell ref="M258:N258"/>
    <mergeCell ref="I259:J259"/>
    <mergeCell ref="M259:N259"/>
    <mergeCell ref="I260:J260"/>
    <mergeCell ref="M260:N260"/>
    <mergeCell ref="I261:J261"/>
    <mergeCell ref="M261:N261"/>
    <mergeCell ref="I262:J262"/>
    <mergeCell ref="M262:N262"/>
    <mergeCell ref="I263:J263"/>
    <mergeCell ref="M263:N263"/>
    <mergeCell ref="I264:J264"/>
    <mergeCell ref="M264:N264"/>
    <mergeCell ref="I265:J265"/>
    <mergeCell ref="M265:N265"/>
    <mergeCell ref="I266:J266"/>
    <mergeCell ref="M266:N266"/>
    <mergeCell ref="I249:J249"/>
    <mergeCell ref="M249:N249"/>
    <mergeCell ref="I250:J250"/>
    <mergeCell ref="M250:N250"/>
    <mergeCell ref="I251:J251"/>
    <mergeCell ref="M251:N251"/>
    <mergeCell ref="I252:J252"/>
    <mergeCell ref="M252:N252"/>
    <mergeCell ref="I253:J253"/>
    <mergeCell ref="M253:N253"/>
    <mergeCell ref="I254:J254"/>
    <mergeCell ref="M254:N254"/>
    <mergeCell ref="I255:J255"/>
    <mergeCell ref="M255:N255"/>
    <mergeCell ref="I256:J256"/>
    <mergeCell ref="M256:N256"/>
    <mergeCell ref="I257:J257"/>
    <mergeCell ref="M257:N257"/>
    <mergeCell ref="I240:J240"/>
    <mergeCell ref="M240:N240"/>
    <mergeCell ref="I241:J241"/>
    <mergeCell ref="M241:N241"/>
    <mergeCell ref="I242:J242"/>
    <mergeCell ref="M242:N242"/>
    <mergeCell ref="I243:J243"/>
    <mergeCell ref="M243:N243"/>
    <mergeCell ref="I244:J244"/>
    <mergeCell ref="M244:N244"/>
    <mergeCell ref="I245:J245"/>
    <mergeCell ref="M245:N245"/>
    <mergeCell ref="I246:J246"/>
    <mergeCell ref="M246:N246"/>
    <mergeCell ref="I247:J247"/>
    <mergeCell ref="M247:N247"/>
    <mergeCell ref="I248:J248"/>
    <mergeCell ref="M248:N248"/>
    <mergeCell ref="I231:J231"/>
    <mergeCell ref="M231:N231"/>
    <mergeCell ref="I232:J232"/>
    <mergeCell ref="M232:N232"/>
    <mergeCell ref="I233:J233"/>
    <mergeCell ref="M233:N233"/>
    <mergeCell ref="I234:J234"/>
    <mergeCell ref="M234:N234"/>
    <mergeCell ref="I235:J235"/>
    <mergeCell ref="M235:N235"/>
    <mergeCell ref="I236:J236"/>
    <mergeCell ref="M236:N236"/>
    <mergeCell ref="I237:J237"/>
    <mergeCell ref="M237:N237"/>
    <mergeCell ref="I238:J238"/>
    <mergeCell ref="M238:N238"/>
    <mergeCell ref="I239:J239"/>
    <mergeCell ref="M239:N239"/>
    <mergeCell ref="I222:J222"/>
    <mergeCell ref="M222:N222"/>
    <mergeCell ref="I223:J223"/>
    <mergeCell ref="M223:N223"/>
    <mergeCell ref="I224:J224"/>
    <mergeCell ref="M224:N224"/>
    <mergeCell ref="I225:J225"/>
    <mergeCell ref="M225:N225"/>
    <mergeCell ref="I226:J226"/>
    <mergeCell ref="M226:N226"/>
    <mergeCell ref="I227:J227"/>
    <mergeCell ref="M227:N227"/>
    <mergeCell ref="I228:J228"/>
    <mergeCell ref="M228:N228"/>
    <mergeCell ref="I229:J229"/>
    <mergeCell ref="M229:N229"/>
    <mergeCell ref="I230:J230"/>
    <mergeCell ref="M230:N230"/>
    <mergeCell ref="I213:J213"/>
    <mergeCell ref="M213:N213"/>
    <mergeCell ref="I214:J214"/>
    <mergeCell ref="M214:N214"/>
    <mergeCell ref="I215:J215"/>
    <mergeCell ref="M215:N215"/>
    <mergeCell ref="I216:J216"/>
    <mergeCell ref="M216:N216"/>
    <mergeCell ref="I217:J217"/>
    <mergeCell ref="M217:N217"/>
    <mergeCell ref="I218:J218"/>
    <mergeCell ref="M218:N218"/>
    <mergeCell ref="I219:J219"/>
    <mergeCell ref="M219:N219"/>
    <mergeCell ref="I220:J220"/>
    <mergeCell ref="M220:N220"/>
    <mergeCell ref="I221:J221"/>
    <mergeCell ref="M221:N221"/>
    <mergeCell ref="I204:J204"/>
    <mergeCell ref="M204:N204"/>
    <mergeCell ref="I205:J205"/>
    <mergeCell ref="M205:N205"/>
    <mergeCell ref="I206:J206"/>
    <mergeCell ref="M206:N206"/>
    <mergeCell ref="I207:J207"/>
    <mergeCell ref="M207:N207"/>
    <mergeCell ref="I208:J208"/>
    <mergeCell ref="M208:N208"/>
    <mergeCell ref="I209:J209"/>
    <mergeCell ref="M209:N209"/>
    <mergeCell ref="I210:J210"/>
    <mergeCell ref="M210:N210"/>
    <mergeCell ref="I211:J211"/>
    <mergeCell ref="M211:N211"/>
    <mergeCell ref="I212:J212"/>
    <mergeCell ref="M212:N212"/>
    <mergeCell ref="I195:J195"/>
    <mergeCell ref="M195:N195"/>
    <mergeCell ref="I196:J196"/>
    <mergeCell ref="M196:N196"/>
    <mergeCell ref="I197:J197"/>
    <mergeCell ref="M197:N197"/>
    <mergeCell ref="I198:J198"/>
    <mergeCell ref="M198:N198"/>
    <mergeCell ref="I199:J199"/>
    <mergeCell ref="M199:N199"/>
    <mergeCell ref="I200:J200"/>
    <mergeCell ref="M200:N200"/>
    <mergeCell ref="I201:J201"/>
    <mergeCell ref="M201:N201"/>
    <mergeCell ref="I202:J202"/>
    <mergeCell ref="M202:N202"/>
    <mergeCell ref="I203:J203"/>
    <mergeCell ref="M203:N203"/>
    <mergeCell ref="I186:J186"/>
    <mergeCell ref="M186:N186"/>
    <mergeCell ref="I187:J187"/>
    <mergeCell ref="M187:N187"/>
    <mergeCell ref="I188:J188"/>
    <mergeCell ref="M188:N188"/>
    <mergeCell ref="I189:J189"/>
    <mergeCell ref="M189:N189"/>
    <mergeCell ref="I190:J190"/>
    <mergeCell ref="M190:N190"/>
    <mergeCell ref="I191:J191"/>
    <mergeCell ref="M191:N191"/>
    <mergeCell ref="I192:J192"/>
    <mergeCell ref="M192:N192"/>
    <mergeCell ref="I193:J193"/>
    <mergeCell ref="M193:N193"/>
    <mergeCell ref="I194:J194"/>
    <mergeCell ref="M194:N194"/>
    <mergeCell ref="I177:J177"/>
    <mergeCell ref="M177:N177"/>
    <mergeCell ref="I178:J178"/>
    <mergeCell ref="M178:N178"/>
    <mergeCell ref="I179:J179"/>
    <mergeCell ref="M179:N179"/>
    <mergeCell ref="I180:J180"/>
    <mergeCell ref="M180:N180"/>
    <mergeCell ref="I181:J181"/>
    <mergeCell ref="M181:N181"/>
    <mergeCell ref="I182:J182"/>
    <mergeCell ref="M182:N182"/>
    <mergeCell ref="I183:J183"/>
    <mergeCell ref="M183:N183"/>
    <mergeCell ref="I184:J184"/>
    <mergeCell ref="M184:N184"/>
    <mergeCell ref="I185:J185"/>
    <mergeCell ref="M185:N185"/>
    <mergeCell ref="I168:J168"/>
    <mergeCell ref="M168:N168"/>
    <mergeCell ref="I169:J169"/>
    <mergeCell ref="M169:N169"/>
    <mergeCell ref="I170:J170"/>
    <mergeCell ref="M170:N170"/>
    <mergeCell ref="I171:J171"/>
    <mergeCell ref="M171:N171"/>
    <mergeCell ref="I172:J172"/>
    <mergeCell ref="M172:N172"/>
    <mergeCell ref="I173:J173"/>
    <mergeCell ref="M173:N173"/>
    <mergeCell ref="I174:J174"/>
    <mergeCell ref="M174:N174"/>
    <mergeCell ref="I175:J175"/>
    <mergeCell ref="M175:N175"/>
    <mergeCell ref="I176:J176"/>
    <mergeCell ref="M176:N176"/>
    <mergeCell ref="I159:J159"/>
    <mergeCell ref="M159:N159"/>
    <mergeCell ref="I160:J160"/>
    <mergeCell ref="M160:N160"/>
    <mergeCell ref="I161:J161"/>
    <mergeCell ref="M161:N161"/>
    <mergeCell ref="I162:J162"/>
    <mergeCell ref="M162:N162"/>
    <mergeCell ref="I163:J163"/>
    <mergeCell ref="M163:N163"/>
    <mergeCell ref="I164:J164"/>
    <mergeCell ref="M164:N164"/>
    <mergeCell ref="I165:J165"/>
    <mergeCell ref="M165:N165"/>
    <mergeCell ref="I166:J166"/>
    <mergeCell ref="M166:N166"/>
    <mergeCell ref="I167:J167"/>
    <mergeCell ref="M167:N167"/>
    <mergeCell ref="I150:J150"/>
    <mergeCell ref="M150:N150"/>
    <mergeCell ref="I151:J151"/>
    <mergeCell ref="M151:N151"/>
    <mergeCell ref="I152:J152"/>
    <mergeCell ref="M152:N152"/>
    <mergeCell ref="I153:J153"/>
    <mergeCell ref="M153:N153"/>
    <mergeCell ref="I154:J154"/>
    <mergeCell ref="M154:N154"/>
    <mergeCell ref="I155:J155"/>
    <mergeCell ref="M155:N155"/>
    <mergeCell ref="I156:J156"/>
    <mergeCell ref="M156:N156"/>
    <mergeCell ref="I157:J157"/>
    <mergeCell ref="M157:N157"/>
    <mergeCell ref="I158:J158"/>
    <mergeCell ref="M158:N158"/>
    <mergeCell ref="I141:J141"/>
    <mergeCell ref="M141:N141"/>
    <mergeCell ref="I142:J142"/>
    <mergeCell ref="M142:N142"/>
    <mergeCell ref="I143:J143"/>
    <mergeCell ref="M143:N143"/>
    <mergeCell ref="I144:J144"/>
    <mergeCell ref="M144:N144"/>
    <mergeCell ref="I145:J145"/>
    <mergeCell ref="M145:N145"/>
    <mergeCell ref="I146:J146"/>
    <mergeCell ref="M146:N146"/>
    <mergeCell ref="I147:J147"/>
    <mergeCell ref="M147:N147"/>
    <mergeCell ref="I148:J148"/>
    <mergeCell ref="M148:N148"/>
    <mergeCell ref="I149:J149"/>
    <mergeCell ref="M149:N149"/>
    <mergeCell ref="I132:J132"/>
    <mergeCell ref="M132:N132"/>
    <mergeCell ref="I133:J133"/>
    <mergeCell ref="M133:N133"/>
    <mergeCell ref="I134:J134"/>
    <mergeCell ref="M134:N134"/>
    <mergeCell ref="I135:J135"/>
    <mergeCell ref="M135:N135"/>
    <mergeCell ref="I136:J136"/>
    <mergeCell ref="M136:N136"/>
    <mergeCell ref="I137:J137"/>
    <mergeCell ref="M137:N137"/>
    <mergeCell ref="I138:J138"/>
    <mergeCell ref="M138:N138"/>
    <mergeCell ref="I139:J139"/>
    <mergeCell ref="M139:N139"/>
    <mergeCell ref="I140:J140"/>
    <mergeCell ref="M140:N140"/>
    <mergeCell ref="I123:J123"/>
    <mergeCell ref="M123:N123"/>
    <mergeCell ref="I124:J124"/>
    <mergeCell ref="M124:N124"/>
    <mergeCell ref="I125:J125"/>
    <mergeCell ref="M125:N125"/>
    <mergeCell ref="I126:J126"/>
    <mergeCell ref="M126:N126"/>
    <mergeCell ref="I127:J127"/>
    <mergeCell ref="M127:N127"/>
    <mergeCell ref="I128:J128"/>
    <mergeCell ref="M128:N128"/>
    <mergeCell ref="I129:J129"/>
    <mergeCell ref="M129:N129"/>
    <mergeCell ref="I130:J130"/>
    <mergeCell ref="M130:N130"/>
    <mergeCell ref="I131:J131"/>
    <mergeCell ref="M131:N131"/>
    <mergeCell ref="I114:J114"/>
    <mergeCell ref="M114:N114"/>
    <mergeCell ref="I115:J115"/>
    <mergeCell ref="M115:N115"/>
    <mergeCell ref="I116:J116"/>
    <mergeCell ref="M116:N116"/>
    <mergeCell ref="I117:J117"/>
    <mergeCell ref="M117:N117"/>
    <mergeCell ref="I118:J118"/>
    <mergeCell ref="M118:N118"/>
    <mergeCell ref="I119:J119"/>
    <mergeCell ref="M119:N119"/>
    <mergeCell ref="I120:J120"/>
    <mergeCell ref="M120:N120"/>
    <mergeCell ref="I121:J121"/>
    <mergeCell ref="M121:N121"/>
    <mergeCell ref="I122:J122"/>
    <mergeCell ref="M122:N122"/>
    <mergeCell ref="I105:J105"/>
    <mergeCell ref="M105:N105"/>
    <mergeCell ref="I106:J106"/>
    <mergeCell ref="M106:N106"/>
    <mergeCell ref="I107:J107"/>
    <mergeCell ref="M107:N107"/>
    <mergeCell ref="I108:J108"/>
    <mergeCell ref="M108:N108"/>
    <mergeCell ref="I109:J109"/>
    <mergeCell ref="M109:N109"/>
    <mergeCell ref="I110:J110"/>
    <mergeCell ref="M110:N110"/>
    <mergeCell ref="I111:J111"/>
    <mergeCell ref="M111:N111"/>
    <mergeCell ref="I112:J112"/>
    <mergeCell ref="M112:N112"/>
    <mergeCell ref="I113:J113"/>
    <mergeCell ref="M113:N113"/>
    <mergeCell ref="I96:J96"/>
    <mergeCell ref="M96:N96"/>
    <mergeCell ref="I97:J97"/>
    <mergeCell ref="M97:N97"/>
    <mergeCell ref="I98:J98"/>
    <mergeCell ref="M98:N98"/>
    <mergeCell ref="I99:J99"/>
    <mergeCell ref="M99:N99"/>
    <mergeCell ref="I100:J100"/>
    <mergeCell ref="M100:N100"/>
    <mergeCell ref="I101:J101"/>
    <mergeCell ref="M101:N101"/>
    <mergeCell ref="I102:J102"/>
    <mergeCell ref="M102:N102"/>
    <mergeCell ref="I103:J103"/>
    <mergeCell ref="M103:N103"/>
    <mergeCell ref="I104:J104"/>
    <mergeCell ref="M104:N104"/>
    <mergeCell ref="I87:J87"/>
    <mergeCell ref="M87:N87"/>
    <mergeCell ref="I88:J88"/>
    <mergeCell ref="M88:N88"/>
    <mergeCell ref="I89:J89"/>
    <mergeCell ref="M89:N89"/>
    <mergeCell ref="I90:J90"/>
    <mergeCell ref="M90:N90"/>
    <mergeCell ref="I91:J91"/>
    <mergeCell ref="M91:N91"/>
    <mergeCell ref="I92:J92"/>
    <mergeCell ref="M92:N92"/>
    <mergeCell ref="I93:J93"/>
    <mergeCell ref="M93:N93"/>
    <mergeCell ref="I94:J94"/>
    <mergeCell ref="M94:N94"/>
    <mergeCell ref="I95:J95"/>
    <mergeCell ref="M95:N95"/>
    <mergeCell ref="I78:J78"/>
    <mergeCell ref="M78:N78"/>
    <mergeCell ref="I79:J79"/>
    <mergeCell ref="M79:N79"/>
    <mergeCell ref="I80:J80"/>
    <mergeCell ref="M80:N80"/>
    <mergeCell ref="I81:J81"/>
    <mergeCell ref="M81:N81"/>
    <mergeCell ref="I82:J82"/>
    <mergeCell ref="M82:N82"/>
    <mergeCell ref="I83:J83"/>
    <mergeCell ref="M83:N83"/>
    <mergeCell ref="I84:J84"/>
    <mergeCell ref="M84:N84"/>
    <mergeCell ref="I85:J85"/>
    <mergeCell ref="M85:N85"/>
    <mergeCell ref="I86:J86"/>
    <mergeCell ref="M86:N86"/>
    <mergeCell ref="I69:J69"/>
    <mergeCell ref="M69:N69"/>
    <mergeCell ref="I70:J70"/>
    <mergeCell ref="M70:N70"/>
    <mergeCell ref="I71:J71"/>
    <mergeCell ref="M71:N71"/>
    <mergeCell ref="I72:J72"/>
    <mergeCell ref="M72:N72"/>
    <mergeCell ref="I73:J73"/>
    <mergeCell ref="M73:N73"/>
    <mergeCell ref="I74:J74"/>
    <mergeCell ref="M74:N74"/>
    <mergeCell ref="I75:J75"/>
    <mergeCell ref="M75:N75"/>
    <mergeCell ref="I76:J76"/>
    <mergeCell ref="M76:N76"/>
    <mergeCell ref="I77:J77"/>
    <mergeCell ref="M77:N77"/>
    <mergeCell ref="I60:J60"/>
    <mergeCell ref="M60:N60"/>
    <mergeCell ref="I61:J61"/>
    <mergeCell ref="M61:N61"/>
    <mergeCell ref="I62:J62"/>
    <mergeCell ref="M62:N62"/>
    <mergeCell ref="I63:J63"/>
    <mergeCell ref="M63:N63"/>
    <mergeCell ref="I64:J64"/>
    <mergeCell ref="M64:N64"/>
    <mergeCell ref="I65:J65"/>
    <mergeCell ref="M65:N65"/>
    <mergeCell ref="I66:J66"/>
    <mergeCell ref="M66:N66"/>
    <mergeCell ref="I67:J67"/>
    <mergeCell ref="M67:N67"/>
    <mergeCell ref="I68:J68"/>
    <mergeCell ref="M68:N68"/>
    <mergeCell ref="B340:C340"/>
    <mergeCell ref="F340:G340"/>
    <mergeCell ref="I50:J50"/>
    <mergeCell ref="M50:N50"/>
    <mergeCell ref="I51:J51"/>
    <mergeCell ref="M51:N51"/>
    <mergeCell ref="B343:C343"/>
    <mergeCell ref="F343:G343"/>
    <mergeCell ref="B341:C341"/>
    <mergeCell ref="F341:G341"/>
    <mergeCell ref="B342:C342"/>
    <mergeCell ref="F342:G342"/>
    <mergeCell ref="I52:J52"/>
    <mergeCell ref="M52:N52"/>
    <mergeCell ref="I53:J53"/>
    <mergeCell ref="M53:N53"/>
    <mergeCell ref="I54:J54"/>
    <mergeCell ref="M54:N54"/>
    <mergeCell ref="I55:J55"/>
    <mergeCell ref="M55:N55"/>
    <mergeCell ref="I56:J56"/>
    <mergeCell ref="M56:N56"/>
    <mergeCell ref="I57:J57"/>
    <mergeCell ref="M57:N57"/>
    <mergeCell ref="I58:J58"/>
    <mergeCell ref="M58:N58"/>
    <mergeCell ref="I59:J59"/>
    <mergeCell ref="M59:N59"/>
    <mergeCell ref="B332:C332"/>
    <mergeCell ref="F332:G332"/>
    <mergeCell ref="B333:C333"/>
    <mergeCell ref="F333:G333"/>
    <mergeCell ref="B334:C334"/>
    <mergeCell ref="F334:G334"/>
    <mergeCell ref="B335:C335"/>
    <mergeCell ref="F335:G335"/>
    <mergeCell ref="B336:C336"/>
    <mergeCell ref="F336:G336"/>
    <mergeCell ref="B337:C337"/>
    <mergeCell ref="F337:G337"/>
    <mergeCell ref="B338:C338"/>
    <mergeCell ref="F338:G338"/>
    <mergeCell ref="B339:C339"/>
    <mergeCell ref="F339:G339"/>
    <mergeCell ref="B344:C344"/>
    <mergeCell ref="F344:G344"/>
    <mergeCell ref="B323:C323"/>
    <mergeCell ref="F323:G323"/>
    <mergeCell ref="B324:C324"/>
    <mergeCell ref="F324:G324"/>
    <mergeCell ref="B325:C325"/>
    <mergeCell ref="F325:G325"/>
    <mergeCell ref="B326:C326"/>
    <mergeCell ref="F326:G326"/>
    <mergeCell ref="B327:C327"/>
    <mergeCell ref="F327:G327"/>
    <mergeCell ref="B328:C328"/>
    <mergeCell ref="F328:G328"/>
    <mergeCell ref="B329:C329"/>
    <mergeCell ref="F329:G329"/>
    <mergeCell ref="B330:C330"/>
    <mergeCell ref="F330:G330"/>
    <mergeCell ref="B331:C331"/>
    <mergeCell ref="F331:G331"/>
    <mergeCell ref="B314:C314"/>
    <mergeCell ref="F314:G314"/>
    <mergeCell ref="B315:C315"/>
    <mergeCell ref="F315:G315"/>
    <mergeCell ref="B316:C316"/>
    <mergeCell ref="F316:G316"/>
    <mergeCell ref="B317:C317"/>
    <mergeCell ref="F317:G317"/>
    <mergeCell ref="B318:C318"/>
    <mergeCell ref="F318:G318"/>
    <mergeCell ref="B319:C319"/>
    <mergeCell ref="F319:G319"/>
    <mergeCell ref="B320:C320"/>
    <mergeCell ref="F320:G320"/>
    <mergeCell ref="B321:C321"/>
    <mergeCell ref="F321:G321"/>
    <mergeCell ref="B322:C322"/>
    <mergeCell ref="F322:G322"/>
    <mergeCell ref="B305:C305"/>
    <mergeCell ref="F305:G305"/>
    <mergeCell ref="B306:C306"/>
    <mergeCell ref="F306:G306"/>
    <mergeCell ref="B307:C307"/>
    <mergeCell ref="F307:G307"/>
    <mergeCell ref="B308:C308"/>
    <mergeCell ref="F308:G308"/>
    <mergeCell ref="B309:C309"/>
    <mergeCell ref="F309:G309"/>
    <mergeCell ref="B310:C310"/>
    <mergeCell ref="F310:G310"/>
    <mergeCell ref="B311:C311"/>
    <mergeCell ref="F311:G311"/>
    <mergeCell ref="B312:C312"/>
    <mergeCell ref="F312:G312"/>
    <mergeCell ref="B313:C313"/>
    <mergeCell ref="F313:G313"/>
    <mergeCell ref="B296:C296"/>
    <mergeCell ref="F296:G296"/>
    <mergeCell ref="B297:C297"/>
    <mergeCell ref="F297:G297"/>
    <mergeCell ref="B298:C298"/>
    <mergeCell ref="F298:G298"/>
    <mergeCell ref="B299:C299"/>
    <mergeCell ref="F299:G299"/>
    <mergeCell ref="B300:C300"/>
    <mergeCell ref="F300:G300"/>
    <mergeCell ref="B301:C301"/>
    <mergeCell ref="F301:G301"/>
    <mergeCell ref="B302:C302"/>
    <mergeCell ref="F302:G302"/>
    <mergeCell ref="B303:C303"/>
    <mergeCell ref="F303:G303"/>
    <mergeCell ref="B304:C304"/>
    <mergeCell ref="F304:G304"/>
    <mergeCell ref="B287:C287"/>
    <mergeCell ref="F287:G287"/>
    <mergeCell ref="B288:C288"/>
    <mergeCell ref="F288:G288"/>
    <mergeCell ref="B289:C289"/>
    <mergeCell ref="F289:G289"/>
    <mergeCell ref="B290:C290"/>
    <mergeCell ref="F290:G290"/>
    <mergeCell ref="B291:C291"/>
    <mergeCell ref="F291:G291"/>
    <mergeCell ref="B292:C292"/>
    <mergeCell ref="F292:G292"/>
    <mergeCell ref="B293:C293"/>
    <mergeCell ref="F293:G293"/>
    <mergeCell ref="B294:C294"/>
    <mergeCell ref="F294:G294"/>
    <mergeCell ref="B295:C295"/>
    <mergeCell ref="F295:G295"/>
    <mergeCell ref="B278:C278"/>
    <mergeCell ref="F278:G278"/>
    <mergeCell ref="B279:C279"/>
    <mergeCell ref="F279:G279"/>
    <mergeCell ref="B280:C280"/>
    <mergeCell ref="F280:G280"/>
    <mergeCell ref="B281:C281"/>
    <mergeCell ref="F281:G281"/>
    <mergeCell ref="B282:C282"/>
    <mergeCell ref="F282:G282"/>
    <mergeCell ref="B283:C283"/>
    <mergeCell ref="F283:G283"/>
    <mergeCell ref="B284:C284"/>
    <mergeCell ref="F284:G284"/>
    <mergeCell ref="B285:C285"/>
    <mergeCell ref="F285:G285"/>
    <mergeCell ref="B286:C286"/>
    <mergeCell ref="F286:G286"/>
    <mergeCell ref="B269:C269"/>
    <mergeCell ref="F269:G269"/>
    <mergeCell ref="B270:C270"/>
    <mergeCell ref="F270:G270"/>
    <mergeCell ref="B271:C271"/>
    <mergeCell ref="F271:G271"/>
    <mergeCell ref="B272:C272"/>
    <mergeCell ref="F272:G272"/>
    <mergeCell ref="B273:C273"/>
    <mergeCell ref="F273:G273"/>
    <mergeCell ref="B274:C274"/>
    <mergeCell ref="F274:G274"/>
    <mergeCell ref="B275:C275"/>
    <mergeCell ref="F275:G275"/>
    <mergeCell ref="B276:C276"/>
    <mergeCell ref="F276:G276"/>
    <mergeCell ref="B277:C277"/>
    <mergeCell ref="F277:G277"/>
    <mergeCell ref="B260:C260"/>
    <mergeCell ref="F260:G260"/>
    <mergeCell ref="B261:C261"/>
    <mergeCell ref="F261:G261"/>
    <mergeCell ref="B262:C262"/>
    <mergeCell ref="F262:G262"/>
    <mergeCell ref="B263:C263"/>
    <mergeCell ref="F263:G263"/>
    <mergeCell ref="B264:C264"/>
    <mergeCell ref="F264:G264"/>
    <mergeCell ref="B265:C265"/>
    <mergeCell ref="F265:G265"/>
    <mergeCell ref="B266:C266"/>
    <mergeCell ref="F266:G266"/>
    <mergeCell ref="B267:C267"/>
    <mergeCell ref="F267:G267"/>
    <mergeCell ref="B268:C268"/>
    <mergeCell ref="F268:G268"/>
    <mergeCell ref="B251:C251"/>
    <mergeCell ref="F251:G251"/>
    <mergeCell ref="B252:C252"/>
    <mergeCell ref="F252:G252"/>
    <mergeCell ref="B253:C253"/>
    <mergeCell ref="F253:G253"/>
    <mergeCell ref="B254:C254"/>
    <mergeCell ref="F254:G254"/>
    <mergeCell ref="B255:C255"/>
    <mergeCell ref="F255:G255"/>
    <mergeCell ref="B256:C256"/>
    <mergeCell ref="F256:G256"/>
    <mergeCell ref="B257:C257"/>
    <mergeCell ref="F257:G257"/>
    <mergeCell ref="B258:C258"/>
    <mergeCell ref="F258:G258"/>
    <mergeCell ref="B259:C259"/>
    <mergeCell ref="F259:G259"/>
    <mergeCell ref="B242:C242"/>
    <mergeCell ref="F242:G242"/>
    <mergeCell ref="B243:C243"/>
    <mergeCell ref="F243:G243"/>
    <mergeCell ref="B244:C244"/>
    <mergeCell ref="F244:G244"/>
    <mergeCell ref="B245:C245"/>
    <mergeCell ref="F245:G245"/>
    <mergeCell ref="B246:C246"/>
    <mergeCell ref="F246:G246"/>
    <mergeCell ref="B247:C247"/>
    <mergeCell ref="F247:G247"/>
    <mergeCell ref="B248:C248"/>
    <mergeCell ref="F248:G248"/>
    <mergeCell ref="B249:C249"/>
    <mergeCell ref="F249:G249"/>
    <mergeCell ref="B250:C250"/>
    <mergeCell ref="F250:G250"/>
    <mergeCell ref="B233:C233"/>
    <mergeCell ref="F233:G233"/>
    <mergeCell ref="B234:C234"/>
    <mergeCell ref="F234:G234"/>
    <mergeCell ref="B235:C235"/>
    <mergeCell ref="F235:G235"/>
    <mergeCell ref="B236:C236"/>
    <mergeCell ref="F236:G236"/>
    <mergeCell ref="B237:C237"/>
    <mergeCell ref="F237:G237"/>
    <mergeCell ref="B238:C238"/>
    <mergeCell ref="F238:G238"/>
    <mergeCell ref="B239:C239"/>
    <mergeCell ref="F239:G239"/>
    <mergeCell ref="B240:C240"/>
    <mergeCell ref="F240:G240"/>
    <mergeCell ref="B241:C241"/>
    <mergeCell ref="F241:G241"/>
    <mergeCell ref="B224:C224"/>
    <mergeCell ref="F224:G224"/>
    <mergeCell ref="B225:C225"/>
    <mergeCell ref="F225:G225"/>
    <mergeCell ref="B226:C226"/>
    <mergeCell ref="F226:G226"/>
    <mergeCell ref="B227:C227"/>
    <mergeCell ref="F227:G227"/>
    <mergeCell ref="B228:C228"/>
    <mergeCell ref="F228:G228"/>
    <mergeCell ref="B229:C229"/>
    <mergeCell ref="F229:G229"/>
    <mergeCell ref="B230:C230"/>
    <mergeCell ref="F230:G230"/>
    <mergeCell ref="B231:C231"/>
    <mergeCell ref="F231:G231"/>
    <mergeCell ref="B232:C232"/>
    <mergeCell ref="F232:G232"/>
    <mergeCell ref="B215:C215"/>
    <mergeCell ref="F215:G215"/>
    <mergeCell ref="B216:C216"/>
    <mergeCell ref="F216:G216"/>
    <mergeCell ref="B217:C217"/>
    <mergeCell ref="F217:G217"/>
    <mergeCell ref="B218:C218"/>
    <mergeCell ref="F218:G218"/>
    <mergeCell ref="B219:C219"/>
    <mergeCell ref="F219:G219"/>
    <mergeCell ref="B220:C220"/>
    <mergeCell ref="F220:G220"/>
    <mergeCell ref="B221:C221"/>
    <mergeCell ref="F221:G221"/>
    <mergeCell ref="B222:C222"/>
    <mergeCell ref="F222:G222"/>
    <mergeCell ref="B223:C223"/>
    <mergeCell ref="F223:G223"/>
    <mergeCell ref="B206:C206"/>
    <mergeCell ref="F206:G206"/>
    <mergeCell ref="B207:C207"/>
    <mergeCell ref="F207:G207"/>
    <mergeCell ref="B208:C208"/>
    <mergeCell ref="F208:G208"/>
    <mergeCell ref="B209:C209"/>
    <mergeCell ref="F209:G209"/>
    <mergeCell ref="B210:C210"/>
    <mergeCell ref="F210:G210"/>
    <mergeCell ref="B211:C211"/>
    <mergeCell ref="F211:G211"/>
    <mergeCell ref="B212:C212"/>
    <mergeCell ref="F212:G212"/>
    <mergeCell ref="B213:C213"/>
    <mergeCell ref="F213:G213"/>
    <mergeCell ref="B214:C214"/>
    <mergeCell ref="F214:G214"/>
    <mergeCell ref="B197:C197"/>
    <mergeCell ref="F197:G197"/>
    <mergeCell ref="B198:C198"/>
    <mergeCell ref="F198:G198"/>
    <mergeCell ref="B199:C199"/>
    <mergeCell ref="F199:G199"/>
    <mergeCell ref="B200:C200"/>
    <mergeCell ref="F200:G200"/>
    <mergeCell ref="B201:C201"/>
    <mergeCell ref="F201:G201"/>
    <mergeCell ref="B202:C202"/>
    <mergeCell ref="F202:G202"/>
    <mergeCell ref="B203:C203"/>
    <mergeCell ref="F203:G203"/>
    <mergeCell ref="B204:C204"/>
    <mergeCell ref="F204:G204"/>
    <mergeCell ref="B205:C205"/>
    <mergeCell ref="F205:G205"/>
    <mergeCell ref="B188:C188"/>
    <mergeCell ref="F188:G188"/>
    <mergeCell ref="B189:C189"/>
    <mergeCell ref="F189:G189"/>
    <mergeCell ref="B190:C190"/>
    <mergeCell ref="F190:G190"/>
    <mergeCell ref="B191:C191"/>
    <mergeCell ref="F191:G191"/>
    <mergeCell ref="B192:C192"/>
    <mergeCell ref="F192:G192"/>
    <mergeCell ref="B193:C193"/>
    <mergeCell ref="F193:G193"/>
    <mergeCell ref="B194:C194"/>
    <mergeCell ref="F194:G194"/>
    <mergeCell ref="B195:C195"/>
    <mergeCell ref="F195:G195"/>
    <mergeCell ref="B196:C196"/>
    <mergeCell ref="F196:G196"/>
    <mergeCell ref="B179:C179"/>
    <mergeCell ref="F179:G179"/>
    <mergeCell ref="B180:C180"/>
    <mergeCell ref="F180:G180"/>
    <mergeCell ref="B181:C181"/>
    <mergeCell ref="F181:G181"/>
    <mergeCell ref="B182:C182"/>
    <mergeCell ref="F182:G182"/>
    <mergeCell ref="B183:C183"/>
    <mergeCell ref="F183:G183"/>
    <mergeCell ref="B184:C184"/>
    <mergeCell ref="F184:G184"/>
    <mergeCell ref="B185:C185"/>
    <mergeCell ref="F185:G185"/>
    <mergeCell ref="B186:C186"/>
    <mergeCell ref="F186:G186"/>
    <mergeCell ref="B187:C187"/>
    <mergeCell ref="F187:G187"/>
    <mergeCell ref="B170:C170"/>
    <mergeCell ref="F170:G170"/>
    <mergeCell ref="B171:C171"/>
    <mergeCell ref="F171:G171"/>
    <mergeCell ref="B172:C172"/>
    <mergeCell ref="F172:G172"/>
    <mergeCell ref="B173:C173"/>
    <mergeCell ref="F173:G173"/>
    <mergeCell ref="B174:C174"/>
    <mergeCell ref="F174:G174"/>
    <mergeCell ref="B175:C175"/>
    <mergeCell ref="F175:G175"/>
    <mergeCell ref="B176:C176"/>
    <mergeCell ref="F176:G176"/>
    <mergeCell ref="B177:C177"/>
    <mergeCell ref="F177:G177"/>
    <mergeCell ref="B178:C178"/>
    <mergeCell ref="F178:G178"/>
    <mergeCell ref="B161:C161"/>
    <mergeCell ref="F161:G161"/>
    <mergeCell ref="B162:C162"/>
    <mergeCell ref="F162:G162"/>
    <mergeCell ref="B163:C163"/>
    <mergeCell ref="F163:G163"/>
    <mergeCell ref="B164:C164"/>
    <mergeCell ref="F164:G164"/>
    <mergeCell ref="B165:C165"/>
    <mergeCell ref="F165:G165"/>
    <mergeCell ref="B166:C166"/>
    <mergeCell ref="F166:G166"/>
    <mergeCell ref="B167:C167"/>
    <mergeCell ref="F167:G167"/>
    <mergeCell ref="B168:C168"/>
    <mergeCell ref="F168:G168"/>
    <mergeCell ref="B169:C169"/>
    <mergeCell ref="F169:G169"/>
    <mergeCell ref="B152:C152"/>
    <mergeCell ref="F152:G152"/>
    <mergeCell ref="B153:C153"/>
    <mergeCell ref="F153:G153"/>
    <mergeCell ref="B154:C154"/>
    <mergeCell ref="F154:G154"/>
    <mergeCell ref="B155:C155"/>
    <mergeCell ref="F155:G155"/>
    <mergeCell ref="B156:C156"/>
    <mergeCell ref="F156:G156"/>
    <mergeCell ref="B157:C157"/>
    <mergeCell ref="F157:G157"/>
    <mergeCell ref="B158:C158"/>
    <mergeCell ref="F158:G158"/>
    <mergeCell ref="B159:C159"/>
    <mergeCell ref="F159:G159"/>
    <mergeCell ref="B160:C160"/>
    <mergeCell ref="F160:G160"/>
    <mergeCell ref="B143:C143"/>
    <mergeCell ref="F143:G143"/>
    <mergeCell ref="B144:C144"/>
    <mergeCell ref="F144:G144"/>
    <mergeCell ref="B145:C145"/>
    <mergeCell ref="F145:G145"/>
    <mergeCell ref="B146:C146"/>
    <mergeCell ref="F146:G146"/>
    <mergeCell ref="B147:C147"/>
    <mergeCell ref="F147:G147"/>
    <mergeCell ref="B148:C148"/>
    <mergeCell ref="F148:G148"/>
    <mergeCell ref="B149:C149"/>
    <mergeCell ref="F149:G149"/>
    <mergeCell ref="B150:C150"/>
    <mergeCell ref="F150:G150"/>
    <mergeCell ref="B151:C151"/>
    <mergeCell ref="F151:G151"/>
    <mergeCell ref="B134:C134"/>
    <mergeCell ref="F134:G134"/>
    <mergeCell ref="B135:C135"/>
    <mergeCell ref="F135:G135"/>
    <mergeCell ref="B136:C136"/>
    <mergeCell ref="F136:G136"/>
    <mergeCell ref="B137:C137"/>
    <mergeCell ref="F137:G137"/>
    <mergeCell ref="B138:C138"/>
    <mergeCell ref="F138:G138"/>
    <mergeCell ref="B139:C139"/>
    <mergeCell ref="F139:G139"/>
    <mergeCell ref="B140:C140"/>
    <mergeCell ref="F140:G140"/>
    <mergeCell ref="B141:C141"/>
    <mergeCell ref="F141:G141"/>
    <mergeCell ref="B142:C142"/>
    <mergeCell ref="F142:G142"/>
    <mergeCell ref="B125:C125"/>
    <mergeCell ref="F125:G125"/>
    <mergeCell ref="B126:C126"/>
    <mergeCell ref="F126:G126"/>
    <mergeCell ref="B127:C127"/>
    <mergeCell ref="F127:G127"/>
    <mergeCell ref="B128:C128"/>
    <mergeCell ref="F128:G128"/>
    <mergeCell ref="B129:C129"/>
    <mergeCell ref="F129:G129"/>
    <mergeCell ref="B130:C130"/>
    <mergeCell ref="F130:G130"/>
    <mergeCell ref="B131:C131"/>
    <mergeCell ref="F131:G131"/>
    <mergeCell ref="B132:C132"/>
    <mergeCell ref="F132:G132"/>
    <mergeCell ref="B133:C133"/>
    <mergeCell ref="F133:G133"/>
    <mergeCell ref="B116:C116"/>
    <mergeCell ref="F116:G116"/>
    <mergeCell ref="B117:C117"/>
    <mergeCell ref="F117:G117"/>
    <mergeCell ref="B118:C118"/>
    <mergeCell ref="F118:G118"/>
    <mergeCell ref="B119:C119"/>
    <mergeCell ref="F119:G119"/>
    <mergeCell ref="B120:C120"/>
    <mergeCell ref="F120:G120"/>
    <mergeCell ref="B121:C121"/>
    <mergeCell ref="F121:G121"/>
    <mergeCell ref="B122:C122"/>
    <mergeCell ref="F122:G122"/>
    <mergeCell ref="B123:C123"/>
    <mergeCell ref="F123:G123"/>
    <mergeCell ref="B124:C124"/>
    <mergeCell ref="F124:G124"/>
    <mergeCell ref="B107:C107"/>
    <mergeCell ref="F107:G107"/>
    <mergeCell ref="B108:C108"/>
    <mergeCell ref="F108:G108"/>
    <mergeCell ref="B109:C109"/>
    <mergeCell ref="F109:G109"/>
    <mergeCell ref="B110:C110"/>
    <mergeCell ref="F110:G110"/>
    <mergeCell ref="B111:C111"/>
    <mergeCell ref="F111:G111"/>
    <mergeCell ref="B112:C112"/>
    <mergeCell ref="F112:G112"/>
    <mergeCell ref="B113:C113"/>
    <mergeCell ref="F113:G113"/>
    <mergeCell ref="B114:C114"/>
    <mergeCell ref="F114:G114"/>
    <mergeCell ref="B115:C115"/>
    <mergeCell ref="F115:G115"/>
    <mergeCell ref="B98:C98"/>
    <mergeCell ref="F98:G98"/>
    <mergeCell ref="B99:C99"/>
    <mergeCell ref="F99:G99"/>
    <mergeCell ref="B100:C100"/>
    <mergeCell ref="F100:G100"/>
    <mergeCell ref="B101:C101"/>
    <mergeCell ref="F101:G101"/>
    <mergeCell ref="B102:C102"/>
    <mergeCell ref="F102:G102"/>
    <mergeCell ref="B103:C103"/>
    <mergeCell ref="F103:G103"/>
    <mergeCell ref="B104:C104"/>
    <mergeCell ref="F104:G104"/>
    <mergeCell ref="B105:C105"/>
    <mergeCell ref="F105:G105"/>
    <mergeCell ref="B106:C106"/>
    <mergeCell ref="F106:G106"/>
    <mergeCell ref="B89:C89"/>
    <mergeCell ref="F89:G89"/>
    <mergeCell ref="B90:C90"/>
    <mergeCell ref="F90:G90"/>
    <mergeCell ref="B91:C91"/>
    <mergeCell ref="F91:G91"/>
    <mergeCell ref="B92:C92"/>
    <mergeCell ref="F92:G92"/>
    <mergeCell ref="B93:C93"/>
    <mergeCell ref="F93:G93"/>
    <mergeCell ref="B94:C94"/>
    <mergeCell ref="F94:G94"/>
    <mergeCell ref="B95:C95"/>
    <mergeCell ref="F95:G95"/>
    <mergeCell ref="B96:C96"/>
    <mergeCell ref="F96:G96"/>
    <mergeCell ref="B97:C97"/>
    <mergeCell ref="F97:G97"/>
    <mergeCell ref="B80:C80"/>
    <mergeCell ref="F80:G80"/>
    <mergeCell ref="B81:C81"/>
    <mergeCell ref="F81:G81"/>
    <mergeCell ref="B82:C82"/>
    <mergeCell ref="F82:G82"/>
    <mergeCell ref="B83:C83"/>
    <mergeCell ref="F83:G83"/>
    <mergeCell ref="B84:C84"/>
    <mergeCell ref="F84:G84"/>
    <mergeCell ref="B85:C85"/>
    <mergeCell ref="F85:G85"/>
    <mergeCell ref="B86:C86"/>
    <mergeCell ref="F86:G86"/>
    <mergeCell ref="B87:C87"/>
    <mergeCell ref="F87:G87"/>
    <mergeCell ref="B88:C88"/>
    <mergeCell ref="F88:G88"/>
    <mergeCell ref="B71:C71"/>
    <mergeCell ref="F71:G71"/>
    <mergeCell ref="B72:C72"/>
    <mergeCell ref="F72:G72"/>
    <mergeCell ref="B73:C73"/>
    <mergeCell ref="F73:G73"/>
    <mergeCell ref="B74:C74"/>
    <mergeCell ref="F74:G74"/>
    <mergeCell ref="B75:C75"/>
    <mergeCell ref="F75:G75"/>
    <mergeCell ref="B76:C76"/>
    <mergeCell ref="F76:G76"/>
    <mergeCell ref="B77:C77"/>
    <mergeCell ref="F77:G77"/>
    <mergeCell ref="B78:C78"/>
    <mergeCell ref="F78:G78"/>
    <mergeCell ref="B79:C79"/>
    <mergeCell ref="F79:G79"/>
    <mergeCell ref="B62:C62"/>
    <mergeCell ref="F62:G62"/>
    <mergeCell ref="B63:C63"/>
    <mergeCell ref="F63:G63"/>
    <mergeCell ref="B64:C64"/>
    <mergeCell ref="F64:G64"/>
    <mergeCell ref="B65:C65"/>
    <mergeCell ref="F65:G65"/>
    <mergeCell ref="B66:C66"/>
    <mergeCell ref="F66:G66"/>
    <mergeCell ref="B67:C67"/>
    <mergeCell ref="F67:G67"/>
    <mergeCell ref="B68:C68"/>
    <mergeCell ref="F68:G68"/>
    <mergeCell ref="B69:C69"/>
    <mergeCell ref="F69:G69"/>
    <mergeCell ref="B70:C70"/>
    <mergeCell ref="F70:G70"/>
    <mergeCell ref="B53:C53"/>
    <mergeCell ref="F53:G53"/>
    <mergeCell ref="B54:C54"/>
    <mergeCell ref="F54:G54"/>
    <mergeCell ref="B55:C55"/>
    <mergeCell ref="F55:G55"/>
    <mergeCell ref="B56:C56"/>
    <mergeCell ref="F56:G56"/>
    <mergeCell ref="B57:C57"/>
    <mergeCell ref="F57:G57"/>
    <mergeCell ref="B58:C58"/>
    <mergeCell ref="F58:G58"/>
    <mergeCell ref="B59:C59"/>
    <mergeCell ref="F59:G59"/>
    <mergeCell ref="B60:C60"/>
    <mergeCell ref="F60:G60"/>
    <mergeCell ref="B61:C61"/>
    <mergeCell ref="F61:G61"/>
    <mergeCell ref="T50:U50"/>
    <mergeCell ref="P51:Q51"/>
    <mergeCell ref="T51:U51"/>
    <mergeCell ref="P49:Q49"/>
    <mergeCell ref="T49:U49"/>
    <mergeCell ref="P52:Q52"/>
    <mergeCell ref="T52:U52"/>
    <mergeCell ref="P50:Q50"/>
    <mergeCell ref="W43:X43"/>
    <mergeCell ref="AA43:AB43"/>
    <mergeCell ref="B44:C44"/>
    <mergeCell ref="F44:G44"/>
    <mergeCell ref="B45:C45"/>
    <mergeCell ref="F45:G45"/>
    <mergeCell ref="I44:J44"/>
    <mergeCell ref="M44:N44"/>
    <mergeCell ref="I45:J45"/>
    <mergeCell ref="M45:N45"/>
    <mergeCell ref="F49:G49"/>
    <mergeCell ref="B50:C50"/>
    <mergeCell ref="F50:G50"/>
    <mergeCell ref="B51:C51"/>
    <mergeCell ref="F51:G51"/>
    <mergeCell ref="B46:C46"/>
    <mergeCell ref="F46:G46"/>
    <mergeCell ref="B47:C47"/>
    <mergeCell ref="F47:G47"/>
    <mergeCell ref="B48:C48"/>
    <mergeCell ref="B52:C52"/>
    <mergeCell ref="F52:G52"/>
    <mergeCell ref="I46:J46"/>
    <mergeCell ref="M46:N46"/>
    <mergeCell ref="P59:Q59"/>
    <mergeCell ref="T59:U59"/>
    <mergeCell ref="P60:Q60"/>
    <mergeCell ref="T60:U60"/>
    <mergeCell ref="P61:Q61"/>
    <mergeCell ref="T61:U61"/>
    <mergeCell ref="P56:Q56"/>
    <mergeCell ref="T56:U56"/>
    <mergeCell ref="P57:Q57"/>
    <mergeCell ref="T57:U57"/>
    <mergeCell ref="P58:Q58"/>
    <mergeCell ref="T58:U58"/>
    <mergeCell ref="P53:Q53"/>
    <mergeCell ref="T53:U53"/>
    <mergeCell ref="P54:Q54"/>
    <mergeCell ref="T54:U54"/>
    <mergeCell ref="P55:Q55"/>
    <mergeCell ref="T55:U55"/>
    <mergeCell ref="P68:Q68"/>
    <mergeCell ref="T68:U68"/>
    <mergeCell ref="P69:Q69"/>
    <mergeCell ref="T69:U69"/>
    <mergeCell ref="P70:Q70"/>
    <mergeCell ref="T70:U70"/>
    <mergeCell ref="P65:Q65"/>
    <mergeCell ref="T65:U65"/>
    <mergeCell ref="P66:Q66"/>
    <mergeCell ref="T66:U66"/>
    <mergeCell ref="P67:Q67"/>
    <mergeCell ref="T67:U67"/>
    <mergeCell ref="P62:Q62"/>
    <mergeCell ref="T62:U62"/>
    <mergeCell ref="P63:Q63"/>
    <mergeCell ref="T63:U63"/>
    <mergeCell ref="P64:Q64"/>
    <mergeCell ref="T64:U64"/>
    <mergeCell ref="P77:Q77"/>
    <mergeCell ref="T77:U77"/>
    <mergeCell ref="P78:Q78"/>
    <mergeCell ref="T78:U78"/>
    <mergeCell ref="P79:Q79"/>
    <mergeCell ref="T79:U79"/>
    <mergeCell ref="P74:Q74"/>
    <mergeCell ref="T74:U74"/>
    <mergeCell ref="P75:Q75"/>
    <mergeCell ref="T75:U75"/>
    <mergeCell ref="P76:Q76"/>
    <mergeCell ref="T76:U76"/>
    <mergeCell ref="P71:Q71"/>
    <mergeCell ref="T71:U71"/>
    <mergeCell ref="P72:Q72"/>
    <mergeCell ref="T72:U72"/>
    <mergeCell ref="P73:Q73"/>
    <mergeCell ref="T73:U73"/>
    <mergeCell ref="P86:Q86"/>
    <mergeCell ref="T86:U86"/>
    <mergeCell ref="P87:Q87"/>
    <mergeCell ref="T87:U87"/>
    <mergeCell ref="P88:Q88"/>
    <mergeCell ref="T88:U88"/>
    <mergeCell ref="P83:Q83"/>
    <mergeCell ref="T83:U83"/>
    <mergeCell ref="P84:Q84"/>
    <mergeCell ref="T84:U84"/>
    <mergeCell ref="P85:Q85"/>
    <mergeCell ref="T85:U85"/>
    <mergeCell ref="P80:Q80"/>
    <mergeCell ref="T80:U80"/>
    <mergeCell ref="P81:Q81"/>
    <mergeCell ref="T81:U81"/>
    <mergeCell ref="P82:Q82"/>
    <mergeCell ref="T82:U82"/>
    <mergeCell ref="P95:Q95"/>
    <mergeCell ref="T95:U95"/>
    <mergeCell ref="P96:Q96"/>
    <mergeCell ref="T96:U96"/>
    <mergeCell ref="P97:Q97"/>
    <mergeCell ref="T97:U97"/>
    <mergeCell ref="P92:Q92"/>
    <mergeCell ref="T92:U92"/>
    <mergeCell ref="P93:Q93"/>
    <mergeCell ref="T93:U93"/>
    <mergeCell ref="P94:Q94"/>
    <mergeCell ref="T94:U94"/>
    <mergeCell ref="P89:Q89"/>
    <mergeCell ref="T89:U89"/>
    <mergeCell ref="P90:Q90"/>
    <mergeCell ref="T90:U90"/>
    <mergeCell ref="P91:Q91"/>
    <mergeCell ref="T91:U91"/>
    <mergeCell ref="P104:Q104"/>
    <mergeCell ref="T104:U104"/>
    <mergeCell ref="P105:Q105"/>
    <mergeCell ref="T105:U105"/>
    <mergeCell ref="P106:Q106"/>
    <mergeCell ref="T106:U106"/>
    <mergeCell ref="P101:Q101"/>
    <mergeCell ref="T101:U101"/>
    <mergeCell ref="P102:Q102"/>
    <mergeCell ref="T102:U102"/>
    <mergeCell ref="P103:Q103"/>
    <mergeCell ref="T103:U103"/>
    <mergeCell ref="P98:Q98"/>
    <mergeCell ref="T98:U98"/>
    <mergeCell ref="P99:Q99"/>
    <mergeCell ref="T99:U99"/>
    <mergeCell ref="P100:Q100"/>
    <mergeCell ref="T100:U100"/>
    <mergeCell ref="P113:Q113"/>
    <mergeCell ref="T113:U113"/>
    <mergeCell ref="P114:Q114"/>
    <mergeCell ref="T114:U114"/>
    <mergeCell ref="P115:Q115"/>
    <mergeCell ref="T115:U115"/>
    <mergeCell ref="P110:Q110"/>
    <mergeCell ref="T110:U110"/>
    <mergeCell ref="P111:Q111"/>
    <mergeCell ref="T111:U111"/>
    <mergeCell ref="P112:Q112"/>
    <mergeCell ref="T112:U112"/>
    <mergeCell ref="P107:Q107"/>
    <mergeCell ref="T107:U107"/>
    <mergeCell ref="P108:Q108"/>
    <mergeCell ref="T108:U108"/>
    <mergeCell ref="P109:Q109"/>
    <mergeCell ref="T109:U109"/>
    <mergeCell ref="P122:Q122"/>
    <mergeCell ref="T122:U122"/>
    <mergeCell ref="P123:Q123"/>
    <mergeCell ref="T123:U123"/>
    <mergeCell ref="P124:Q124"/>
    <mergeCell ref="T124:U124"/>
    <mergeCell ref="P119:Q119"/>
    <mergeCell ref="T119:U119"/>
    <mergeCell ref="P120:Q120"/>
    <mergeCell ref="T120:U120"/>
    <mergeCell ref="P121:Q121"/>
    <mergeCell ref="T121:U121"/>
    <mergeCell ref="P116:Q116"/>
    <mergeCell ref="T116:U116"/>
    <mergeCell ref="P117:Q117"/>
    <mergeCell ref="T117:U117"/>
    <mergeCell ref="P118:Q118"/>
    <mergeCell ref="T118:U118"/>
    <mergeCell ref="P131:Q131"/>
    <mergeCell ref="T131:U131"/>
    <mergeCell ref="P132:Q132"/>
    <mergeCell ref="T132:U132"/>
    <mergeCell ref="P133:Q133"/>
    <mergeCell ref="T133:U133"/>
    <mergeCell ref="P128:Q128"/>
    <mergeCell ref="T128:U128"/>
    <mergeCell ref="P129:Q129"/>
    <mergeCell ref="T129:U129"/>
    <mergeCell ref="P130:Q130"/>
    <mergeCell ref="T130:U130"/>
    <mergeCell ref="P125:Q125"/>
    <mergeCell ref="T125:U125"/>
    <mergeCell ref="P126:Q126"/>
    <mergeCell ref="T126:U126"/>
    <mergeCell ref="P127:Q127"/>
    <mergeCell ref="T127:U127"/>
    <mergeCell ref="P140:Q140"/>
    <mergeCell ref="T140:U140"/>
    <mergeCell ref="P141:Q141"/>
    <mergeCell ref="T141:U141"/>
    <mergeCell ref="P142:Q142"/>
    <mergeCell ref="T142:U142"/>
    <mergeCell ref="P137:Q137"/>
    <mergeCell ref="T137:U137"/>
    <mergeCell ref="P138:Q138"/>
    <mergeCell ref="T138:U138"/>
    <mergeCell ref="P139:Q139"/>
    <mergeCell ref="T139:U139"/>
    <mergeCell ref="P134:Q134"/>
    <mergeCell ref="T134:U134"/>
    <mergeCell ref="P135:Q135"/>
    <mergeCell ref="T135:U135"/>
    <mergeCell ref="P136:Q136"/>
    <mergeCell ref="T136:U136"/>
    <mergeCell ref="P149:Q149"/>
    <mergeCell ref="T149:U149"/>
    <mergeCell ref="P150:Q150"/>
    <mergeCell ref="T150:U150"/>
    <mergeCell ref="P151:Q151"/>
    <mergeCell ref="T151:U151"/>
    <mergeCell ref="P146:Q146"/>
    <mergeCell ref="T146:U146"/>
    <mergeCell ref="P147:Q147"/>
    <mergeCell ref="T147:U147"/>
    <mergeCell ref="P148:Q148"/>
    <mergeCell ref="T148:U148"/>
    <mergeCell ref="P143:Q143"/>
    <mergeCell ref="T143:U143"/>
    <mergeCell ref="P144:Q144"/>
    <mergeCell ref="T144:U144"/>
    <mergeCell ref="P145:Q145"/>
    <mergeCell ref="T145:U145"/>
    <mergeCell ref="P158:Q158"/>
    <mergeCell ref="T158:U158"/>
    <mergeCell ref="P159:Q159"/>
    <mergeCell ref="T159:U159"/>
    <mergeCell ref="P160:Q160"/>
    <mergeCell ref="T160:U160"/>
    <mergeCell ref="P155:Q155"/>
    <mergeCell ref="T155:U155"/>
    <mergeCell ref="P156:Q156"/>
    <mergeCell ref="T156:U156"/>
    <mergeCell ref="P157:Q157"/>
    <mergeCell ref="T157:U157"/>
    <mergeCell ref="P152:Q152"/>
    <mergeCell ref="T152:U152"/>
    <mergeCell ref="P153:Q153"/>
    <mergeCell ref="T153:U153"/>
    <mergeCell ref="P154:Q154"/>
    <mergeCell ref="T154:U154"/>
    <mergeCell ref="P167:Q167"/>
    <mergeCell ref="T167:U167"/>
    <mergeCell ref="P168:Q168"/>
    <mergeCell ref="T168:U168"/>
    <mergeCell ref="P169:Q169"/>
    <mergeCell ref="T169:U169"/>
    <mergeCell ref="P164:Q164"/>
    <mergeCell ref="T164:U164"/>
    <mergeCell ref="P165:Q165"/>
    <mergeCell ref="T165:U165"/>
    <mergeCell ref="P166:Q166"/>
    <mergeCell ref="T166:U166"/>
    <mergeCell ref="P161:Q161"/>
    <mergeCell ref="T161:U161"/>
    <mergeCell ref="P162:Q162"/>
    <mergeCell ref="T162:U162"/>
    <mergeCell ref="P163:Q163"/>
    <mergeCell ref="T163:U163"/>
    <mergeCell ref="P176:Q176"/>
    <mergeCell ref="T176:U176"/>
    <mergeCell ref="P177:Q177"/>
    <mergeCell ref="T177:U177"/>
    <mergeCell ref="P178:Q178"/>
    <mergeCell ref="T178:U178"/>
    <mergeCell ref="P173:Q173"/>
    <mergeCell ref="T173:U173"/>
    <mergeCell ref="P174:Q174"/>
    <mergeCell ref="T174:U174"/>
    <mergeCell ref="P175:Q175"/>
    <mergeCell ref="T175:U175"/>
    <mergeCell ref="P170:Q170"/>
    <mergeCell ref="T170:U170"/>
    <mergeCell ref="P171:Q171"/>
    <mergeCell ref="T171:U171"/>
    <mergeCell ref="P172:Q172"/>
    <mergeCell ref="T172:U172"/>
    <mergeCell ref="P185:Q185"/>
    <mergeCell ref="T185:U185"/>
    <mergeCell ref="P186:Q186"/>
    <mergeCell ref="T186:U186"/>
    <mergeCell ref="P187:Q187"/>
    <mergeCell ref="T187:U187"/>
    <mergeCell ref="P182:Q182"/>
    <mergeCell ref="T182:U182"/>
    <mergeCell ref="P183:Q183"/>
    <mergeCell ref="T183:U183"/>
    <mergeCell ref="P184:Q184"/>
    <mergeCell ref="T184:U184"/>
    <mergeCell ref="P179:Q179"/>
    <mergeCell ref="T179:U179"/>
    <mergeCell ref="P180:Q180"/>
    <mergeCell ref="T180:U180"/>
    <mergeCell ref="P181:Q181"/>
    <mergeCell ref="T181:U181"/>
    <mergeCell ref="P194:Q194"/>
    <mergeCell ref="T194:U194"/>
    <mergeCell ref="P195:Q195"/>
    <mergeCell ref="T195:U195"/>
    <mergeCell ref="P196:Q196"/>
    <mergeCell ref="T196:U196"/>
    <mergeCell ref="P191:Q191"/>
    <mergeCell ref="T191:U191"/>
    <mergeCell ref="P192:Q192"/>
    <mergeCell ref="T192:U192"/>
    <mergeCell ref="P193:Q193"/>
    <mergeCell ref="T193:U193"/>
    <mergeCell ref="P188:Q188"/>
    <mergeCell ref="T188:U188"/>
    <mergeCell ref="P189:Q189"/>
    <mergeCell ref="T189:U189"/>
    <mergeCell ref="P190:Q190"/>
    <mergeCell ref="T190:U190"/>
    <mergeCell ref="P203:Q203"/>
    <mergeCell ref="T203:U203"/>
    <mergeCell ref="P204:Q204"/>
    <mergeCell ref="T204:U204"/>
    <mergeCell ref="P205:Q205"/>
    <mergeCell ref="T205:U205"/>
    <mergeCell ref="P200:Q200"/>
    <mergeCell ref="T200:U200"/>
    <mergeCell ref="P201:Q201"/>
    <mergeCell ref="T201:U201"/>
    <mergeCell ref="P202:Q202"/>
    <mergeCell ref="T202:U202"/>
    <mergeCell ref="P197:Q197"/>
    <mergeCell ref="T197:U197"/>
    <mergeCell ref="P198:Q198"/>
    <mergeCell ref="T198:U198"/>
    <mergeCell ref="P199:Q199"/>
    <mergeCell ref="T199:U199"/>
    <mergeCell ref="P212:Q212"/>
    <mergeCell ref="T212:U212"/>
    <mergeCell ref="P213:Q213"/>
    <mergeCell ref="T213:U213"/>
    <mergeCell ref="P214:Q214"/>
    <mergeCell ref="T214:U214"/>
    <mergeCell ref="P209:Q209"/>
    <mergeCell ref="T209:U209"/>
    <mergeCell ref="P210:Q210"/>
    <mergeCell ref="T210:U210"/>
    <mergeCell ref="P211:Q211"/>
    <mergeCell ref="T211:U211"/>
    <mergeCell ref="P206:Q206"/>
    <mergeCell ref="T206:U206"/>
    <mergeCell ref="P207:Q207"/>
    <mergeCell ref="T207:U207"/>
    <mergeCell ref="P208:Q208"/>
    <mergeCell ref="T208:U208"/>
    <mergeCell ref="P221:Q221"/>
    <mergeCell ref="T221:U221"/>
    <mergeCell ref="P222:Q222"/>
    <mergeCell ref="T222:U222"/>
    <mergeCell ref="P223:Q223"/>
    <mergeCell ref="T223:U223"/>
    <mergeCell ref="P218:Q218"/>
    <mergeCell ref="T218:U218"/>
    <mergeCell ref="P219:Q219"/>
    <mergeCell ref="T219:U219"/>
    <mergeCell ref="P220:Q220"/>
    <mergeCell ref="T220:U220"/>
    <mergeCell ref="P215:Q215"/>
    <mergeCell ref="T215:U215"/>
    <mergeCell ref="P216:Q216"/>
    <mergeCell ref="T216:U216"/>
    <mergeCell ref="P217:Q217"/>
    <mergeCell ref="T217:U217"/>
    <mergeCell ref="P230:Q230"/>
    <mergeCell ref="T230:U230"/>
    <mergeCell ref="P231:Q231"/>
    <mergeCell ref="T231:U231"/>
    <mergeCell ref="P232:Q232"/>
    <mergeCell ref="T232:U232"/>
    <mergeCell ref="P227:Q227"/>
    <mergeCell ref="T227:U227"/>
    <mergeCell ref="P228:Q228"/>
    <mergeCell ref="T228:U228"/>
    <mergeCell ref="P229:Q229"/>
    <mergeCell ref="T229:U229"/>
    <mergeCell ref="P224:Q224"/>
    <mergeCell ref="T224:U224"/>
    <mergeCell ref="P225:Q225"/>
    <mergeCell ref="T225:U225"/>
    <mergeCell ref="P226:Q226"/>
    <mergeCell ref="T226:U226"/>
    <mergeCell ref="P239:Q239"/>
    <mergeCell ref="T239:U239"/>
    <mergeCell ref="P240:Q240"/>
    <mergeCell ref="T240:U240"/>
    <mergeCell ref="P241:Q241"/>
    <mergeCell ref="T241:U241"/>
    <mergeCell ref="P236:Q236"/>
    <mergeCell ref="T236:U236"/>
    <mergeCell ref="P237:Q237"/>
    <mergeCell ref="T237:U237"/>
    <mergeCell ref="P238:Q238"/>
    <mergeCell ref="T238:U238"/>
    <mergeCell ref="P233:Q233"/>
    <mergeCell ref="T233:U233"/>
    <mergeCell ref="P234:Q234"/>
    <mergeCell ref="T234:U234"/>
    <mergeCell ref="P235:Q235"/>
    <mergeCell ref="T235:U235"/>
    <mergeCell ref="P248:Q248"/>
    <mergeCell ref="T248:U248"/>
    <mergeCell ref="P249:Q249"/>
    <mergeCell ref="T249:U249"/>
    <mergeCell ref="P250:Q250"/>
    <mergeCell ref="T250:U250"/>
    <mergeCell ref="P245:Q245"/>
    <mergeCell ref="T245:U245"/>
    <mergeCell ref="P246:Q246"/>
    <mergeCell ref="T246:U246"/>
    <mergeCell ref="P247:Q247"/>
    <mergeCell ref="T247:U247"/>
    <mergeCell ref="P242:Q242"/>
    <mergeCell ref="T242:U242"/>
    <mergeCell ref="P243:Q243"/>
    <mergeCell ref="T243:U243"/>
    <mergeCell ref="P244:Q244"/>
    <mergeCell ref="T244:U244"/>
    <mergeCell ref="P257:Q257"/>
    <mergeCell ref="T257:U257"/>
    <mergeCell ref="P258:Q258"/>
    <mergeCell ref="T258:U258"/>
    <mergeCell ref="P259:Q259"/>
    <mergeCell ref="T259:U259"/>
    <mergeCell ref="P254:Q254"/>
    <mergeCell ref="T254:U254"/>
    <mergeCell ref="P255:Q255"/>
    <mergeCell ref="T255:U255"/>
    <mergeCell ref="P256:Q256"/>
    <mergeCell ref="T256:U256"/>
    <mergeCell ref="P251:Q251"/>
    <mergeCell ref="T251:U251"/>
    <mergeCell ref="P252:Q252"/>
    <mergeCell ref="T252:U252"/>
    <mergeCell ref="P253:Q253"/>
    <mergeCell ref="T253:U253"/>
    <mergeCell ref="P266:Q266"/>
    <mergeCell ref="T266:U266"/>
    <mergeCell ref="P267:Q267"/>
    <mergeCell ref="T267:U267"/>
    <mergeCell ref="P268:Q268"/>
    <mergeCell ref="T268:U268"/>
    <mergeCell ref="P263:Q263"/>
    <mergeCell ref="T263:U263"/>
    <mergeCell ref="P264:Q264"/>
    <mergeCell ref="T264:U264"/>
    <mergeCell ref="P265:Q265"/>
    <mergeCell ref="T265:U265"/>
    <mergeCell ref="P260:Q260"/>
    <mergeCell ref="T260:U260"/>
    <mergeCell ref="P261:Q261"/>
    <mergeCell ref="T261:U261"/>
    <mergeCell ref="P262:Q262"/>
    <mergeCell ref="T262:U262"/>
    <mergeCell ref="P275:Q275"/>
    <mergeCell ref="T275:U275"/>
    <mergeCell ref="P276:Q276"/>
    <mergeCell ref="T276:U276"/>
    <mergeCell ref="P277:Q277"/>
    <mergeCell ref="T277:U277"/>
    <mergeCell ref="P272:Q272"/>
    <mergeCell ref="T272:U272"/>
    <mergeCell ref="P273:Q273"/>
    <mergeCell ref="T273:U273"/>
    <mergeCell ref="P274:Q274"/>
    <mergeCell ref="T274:U274"/>
    <mergeCell ref="P269:Q269"/>
    <mergeCell ref="T269:U269"/>
    <mergeCell ref="P270:Q270"/>
    <mergeCell ref="T270:U270"/>
    <mergeCell ref="P271:Q271"/>
    <mergeCell ref="T271:U271"/>
    <mergeCell ref="P284:Q284"/>
    <mergeCell ref="T284:U284"/>
    <mergeCell ref="P285:Q285"/>
    <mergeCell ref="T285:U285"/>
    <mergeCell ref="P286:Q286"/>
    <mergeCell ref="T286:U286"/>
    <mergeCell ref="P281:Q281"/>
    <mergeCell ref="T281:U281"/>
    <mergeCell ref="P282:Q282"/>
    <mergeCell ref="T282:U282"/>
    <mergeCell ref="P283:Q283"/>
    <mergeCell ref="T283:U283"/>
    <mergeCell ref="P278:Q278"/>
    <mergeCell ref="T278:U278"/>
    <mergeCell ref="P279:Q279"/>
    <mergeCell ref="T279:U279"/>
    <mergeCell ref="P280:Q280"/>
    <mergeCell ref="T280:U280"/>
    <mergeCell ref="P293:Q293"/>
    <mergeCell ref="T293:U293"/>
    <mergeCell ref="P294:Q294"/>
    <mergeCell ref="T294:U294"/>
    <mergeCell ref="P295:Q295"/>
    <mergeCell ref="T295:U295"/>
    <mergeCell ref="P290:Q290"/>
    <mergeCell ref="T290:U290"/>
    <mergeCell ref="P291:Q291"/>
    <mergeCell ref="T291:U291"/>
    <mergeCell ref="P292:Q292"/>
    <mergeCell ref="T292:U292"/>
    <mergeCell ref="P287:Q287"/>
    <mergeCell ref="T287:U287"/>
    <mergeCell ref="P288:Q288"/>
    <mergeCell ref="T288:U288"/>
    <mergeCell ref="P289:Q289"/>
    <mergeCell ref="T289:U289"/>
    <mergeCell ref="P302:Q302"/>
    <mergeCell ref="T302:U302"/>
    <mergeCell ref="P303:Q303"/>
    <mergeCell ref="T303:U303"/>
    <mergeCell ref="P304:Q304"/>
    <mergeCell ref="T304:U304"/>
    <mergeCell ref="P299:Q299"/>
    <mergeCell ref="T299:U299"/>
    <mergeCell ref="P300:Q300"/>
    <mergeCell ref="T300:U300"/>
    <mergeCell ref="P301:Q301"/>
    <mergeCell ref="T301:U301"/>
    <mergeCell ref="P296:Q296"/>
    <mergeCell ref="T296:U296"/>
    <mergeCell ref="P297:Q297"/>
    <mergeCell ref="T297:U297"/>
    <mergeCell ref="P298:Q298"/>
    <mergeCell ref="T298:U298"/>
    <mergeCell ref="P311:Q311"/>
    <mergeCell ref="T311:U311"/>
    <mergeCell ref="P312:Q312"/>
    <mergeCell ref="T312:U312"/>
    <mergeCell ref="P313:Q313"/>
    <mergeCell ref="T313:U313"/>
    <mergeCell ref="P308:Q308"/>
    <mergeCell ref="T308:U308"/>
    <mergeCell ref="P309:Q309"/>
    <mergeCell ref="T309:U309"/>
    <mergeCell ref="P310:Q310"/>
    <mergeCell ref="T310:U310"/>
    <mergeCell ref="P305:Q305"/>
    <mergeCell ref="T305:U305"/>
    <mergeCell ref="P306:Q306"/>
    <mergeCell ref="T306:U306"/>
    <mergeCell ref="P307:Q307"/>
    <mergeCell ref="T307:U307"/>
    <mergeCell ref="P320:Q320"/>
    <mergeCell ref="T320:U320"/>
    <mergeCell ref="P321:Q321"/>
    <mergeCell ref="T321:U321"/>
    <mergeCell ref="P322:Q322"/>
    <mergeCell ref="T322:U322"/>
    <mergeCell ref="P317:Q317"/>
    <mergeCell ref="T317:U317"/>
    <mergeCell ref="P318:Q318"/>
    <mergeCell ref="T318:U318"/>
    <mergeCell ref="P319:Q319"/>
    <mergeCell ref="T319:U319"/>
    <mergeCell ref="P314:Q314"/>
    <mergeCell ref="T314:U314"/>
    <mergeCell ref="P315:Q315"/>
    <mergeCell ref="T315:U315"/>
    <mergeCell ref="P316:Q316"/>
    <mergeCell ref="T316:U316"/>
    <mergeCell ref="P334:Q334"/>
    <mergeCell ref="T334:U334"/>
    <mergeCell ref="P329:Q329"/>
    <mergeCell ref="T329:U329"/>
    <mergeCell ref="P330:Q330"/>
    <mergeCell ref="T330:U330"/>
    <mergeCell ref="P331:Q331"/>
    <mergeCell ref="T331:U331"/>
    <mergeCell ref="P326:Q326"/>
    <mergeCell ref="T326:U326"/>
    <mergeCell ref="P327:Q327"/>
    <mergeCell ref="T327:U327"/>
    <mergeCell ref="P328:Q328"/>
    <mergeCell ref="T328:U328"/>
    <mergeCell ref="P323:Q323"/>
    <mergeCell ref="T323:U323"/>
    <mergeCell ref="P324:Q324"/>
    <mergeCell ref="T324:U324"/>
    <mergeCell ref="P325:Q325"/>
    <mergeCell ref="T325:U325"/>
    <mergeCell ref="P344:Q344"/>
    <mergeCell ref="T344:U344"/>
    <mergeCell ref="W44:X44"/>
    <mergeCell ref="AA44:AB44"/>
    <mergeCell ref="W45:X45"/>
    <mergeCell ref="AA45:AB45"/>
    <mergeCell ref="W46:X46"/>
    <mergeCell ref="AA46:AB46"/>
    <mergeCell ref="W47:X47"/>
    <mergeCell ref="AA47:AB47"/>
    <mergeCell ref="P341:Q341"/>
    <mergeCell ref="T341:U341"/>
    <mergeCell ref="P342:Q342"/>
    <mergeCell ref="T342:U342"/>
    <mergeCell ref="P343:Q343"/>
    <mergeCell ref="T343:U343"/>
    <mergeCell ref="P338:Q338"/>
    <mergeCell ref="T338:U338"/>
    <mergeCell ref="P339:Q339"/>
    <mergeCell ref="T339:U339"/>
    <mergeCell ref="P340:Q340"/>
    <mergeCell ref="T340:U340"/>
    <mergeCell ref="P335:Q335"/>
    <mergeCell ref="T335:U335"/>
    <mergeCell ref="P336:Q336"/>
    <mergeCell ref="T336:U336"/>
    <mergeCell ref="P337:Q337"/>
    <mergeCell ref="T337:U337"/>
    <mergeCell ref="P332:Q332"/>
    <mergeCell ref="T332:U332"/>
    <mergeCell ref="P333:Q333"/>
    <mergeCell ref="T333:U333"/>
    <mergeCell ref="W54:X54"/>
    <mergeCell ref="AA54:AB54"/>
    <mergeCell ref="W55:X55"/>
    <mergeCell ref="AA55:AB55"/>
    <mergeCell ref="W56:X56"/>
    <mergeCell ref="AA56:AB56"/>
    <mergeCell ref="W51:X51"/>
    <mergeCell ref="AA51:AB51"/>
    <mergeCell ref="W52:X52"/>
    <mergeCell ref="AA52:AB52"/>
    <mergeCell ref="W53:X53"/>
    <mergeCell ref="AA53:AB53"/>
    <mergeCell ref="W48:X48"/>
    <mergeCell ref="AA48:AB48"/>
    <mergeCell ref="W49:X49"/>
    <mergeCell ref="AA49:AB49"/>
    <mergeCell ref="W50:X50"/>
    <mergeCell ref="AA50:AB50"/>
    <mergeCell ref="W63:X63"/>
    <mergeCell ref="AA63:AB63"/>
    <mergeCell ref="W64:X64"/>
    <mergeCell ref="AA64:AB64"/>
    <mergeCell ref="W65:X65"/>
    <mergeCell ref="AA65:AB65"/>
    <mergeCell ref="W60:X60"/>
    <mergeCell ref="AA60:AB60"/>
    <mergeCell ref="W61:X61"/>
    <mergeCell ref="AA61:AB61"/>
    <mergeCell ref="W62:X62"/>
    <mergeCell ref="AA62:AB62"/>
    <mergeCell ref="W57:X57"/>
    <mergeCell ref="AA57:AB57"/>
    <mergeCell ref="W58:X58"/>
    <mergeCell ref="AA58:AB58"/>
    <mergeCell ref="W59:X59"/>
    <mergeCell ref="AA59:AB59"/>
    <mergeCell ref="W72:X72"/>
    <mergeCell ref="AA72:AB72"/>
    <mergeCell ref="W73:X73"/>
    <mergeCell ref="AA73:AB73"/>
    <mergeCell ref="W74:X74"/>
    <mergeCell ref="AA74:AB74"/>
    <mergeCell ref="W69:X69"/>
    <mergeCell ref="AA69:AB69"/>
    <mergeCell ref="W70:X70"/>
    <mergeCell ref="AA70:AB70"/>
    <mergeCell ref="W71:X71"/>
    <mergeCell ref="AA71:AB71"/>
    <mergeCell ref="W66:X66"/>
    <mergeCell ref="AA66:AB66"/>
    <mergeCell ref="W67:X67"/>
    <mergeCell ref="AA67:AB67"/>
    <mergeCell ref="W68:X68"/>
    <mergeCell ref="AA68:AB68"/>
    <mergeCell ref="W81:X81"/>
    <mergeCell ref="AA81:AB81"/>
    <mergeCell ref="W82:X82"/>
    <mergeCell ref="AA82:AB82"/>
    <mergeCell ref="W83:X83"/>
    <mergeCell ref="AA83:AB83"/>
    <mergeCell ref="W78:X78"/>
    <mergeCell ref="AA78:AB78"/>
    <mergeCell ref="W79:X79"/>
    <mergeCell ref="AA79:AB79"/>
    <mergeCell ref="W80:X80"/>
    <mergeCell ref="AA80:AB80"/>
    <mergeCell ref="W75:X75"/>
    <mergeCell ref="AA75:AB75"/>
    <mergeCell ref="W76:X76"/>
    <mergeCell ref="AA76:AB76"/>
    <mergeCell ref="W77:X77"/>
    <mergeCell ref="AA77:AB77"/>
    <mergeCell ref="W90:X90"/>
    <mergeCell ref="AA90:AB90"/>
    <mergeCell ref="W91:X91"/>
    <mergeCell ref="AA91:AB91"/>
    <mergeCell ref="W92:X92"/>
    <mergeCell ref="AA92:AB92"/>
    <mergeCell ref="W87:X87"/>
    <mergeCell ref="AA87:AB87"/>
    <mergeCell ref="W88:X88"/>
    <mergeCell ref="AA88:AB88"/>
    <mergeCell ref="W89:X89"/>
    <mergeCell ref="AA89:AB89"/>
    <mergeCell ref="W84:X84"/>
    <mergeCell ref="AA84:AB84"/>
    <mergeCell ref="W85:X85"/>
    <mergeCell ref="AA85:AB85"/>
    <mergeCell ref="W86:X86"/>
    <mergeCell ref="AA86:AB86"/>
    <mergeCell ref="W99:X99"/>
    <mergeCell ref="AA99:AB99"/>
    <mergeCell ref="W100:X100"/>
    <mergeCell ref="AA100:AB100"/>
    <mergeCell ref="W101:X101"/>
    <mergeCell ref="AA101:AB101"/>
    <mergeCell ref="W96:X96"/>
    <mergeCell ref="AA96:AB96"/>
    <mergeCell ref="W97:X97"/>
    <mergeCell ref="AA97:AB97"/>
    <mergeCell ref="W98:X98"/>
    <mergeCell ref="AA98:AB98"/>
    <mergeCell ref="W93:X93"/>
    <mergeCell ref="AA93:AB93"/>
    <mergeCell ref="W94:X94"/>
    <mergeCell ref="AA94:AB94"/>
    <mergeCell ref="W95:X95"/>
    <mergeCell ref="AA95:AB95"/>
    <mergeCell ref="W108:X108"/>
    <mergeCell ref="AA108:AB108"/>
    <mergeCell ref="W109:X109"/>
    <mergeCell ref="AA109:AB109"/>
    <mergeCell ref="W110:X110"/>
    <mergeCell ref="AA110:AB110"/>
    <mergeCell ref="W105:X105"/>
    <mergeCell ref="AA105:AB105"/>
    <mergeCell ref="W106:X106"/>
    <mergeCell ref="AA106:AB106"/>
    <mergeCell ref="W107:X107"/>
    <mergeCell ref="AA107:AB107"/>
    <mergeCell ref="W102:X102"/>
    <mergeCell ref="AA102:AB102"/>
    <mergeCell ref="W103:X103"/>
    <mergeCell ref="AA103:AB103"/>
    <mergeCell ref="W104:X104"/>
    <mergeCell ref="AA104:AB104"/>
    <mergeCell ref="W117:X117"/>
    <mergeCell ref="AA117:AB117"/>
    <mergeCell ref="W118:X118"/>
    <mergeCell ref="AA118:AB118"/>
    <mergeCell ref="W119:X119"/>
    <mergeCell ref="AA119:AB119"/>
    <mergeCell ref="W114:X114"/>
    <mergeCell ref="AA114:AB114"/>
    <mergeCell ref="W115:X115"/>
    <mergeCell ref="AA115:AB115"/>
    <mergeCell ref="W116:X116"/>
    <mergeCell ref="AA116:AB116"/>
    <mergeCell ref="W111:X111"/>
    <mergeCell ref="AA111:AB111"/>
    <mergeCell ref="W112:X112"/>
    <mergeCell ref="AA112:AB112"/>
    <mergeCell ref="W113:X113"/>
    <mergeCell ref="AA113:AB113"/>
    <mergeCell ref="W126:X126"/>
    <mergeCell ref="AA126:AB126"/>
    <mergeCell ref="W127:X127"/>
    <mergeCell ref="AA127:AB127"/>
    <mergeCell ref="W128:X128"/>
    <mergeCell ref="AA128:AB128"/>
    <mergeCell ref="W123:X123"/>
    <mergeCell ref="AA123:AB123"/>
    <mergeCell ref="W124:X124"/>
    <mergeCell ref="AA124:AB124"/>
    <mergeCell ref="W125:X125"/>
    <mergeCell ref="AA125:AB125"/>
    <mergeCell ref="W120:X120"/>
    <mergeCell ref="AA120:AB120"/>
    <mergeCell ref="W121:X121"/>
    <mergeCell ref="AA121:AB121"/>
    <mergeCell ref="W122:X122"/>
    <mergeCell ref="AA122:AB122"/>
    <mergeCell ref="W135:X135"/>
    <mergeCell ref="AA135:AB135"/>
    <mergeCell ref="W136:X136"/>
    <mergeCell ref="AA136:AB136"/>
    <mergeCell ref="W137:X137"/>
    <mergeCell ref="AA137:AB137"/>
    <mergeCell ref="W132:X132"/>
    <mergeCell ref="AA132:AB132"/>
    <mergeCell ref="W133:X133"/>
    <mergeCell ref="AA133:AB133"/>
    <mergeCell ref="W134:X134"/>
    <mergeCell ref="AA134:AB134"/>
    <mergeCell ref="W129:X129"/>
    <mergeCell ref="AA129:AB129"/>
    <mergeCell ref="W130:X130"/>
    <mergeCell ref="AA130:AB130"/>
    <mergeCell ref="W131:X131"/>
    <mergeCell ref="AA131:AB131"/>
    <mergeCell ref="W144:X144"/>
    <mergeCell ref="AA144:AB144"/>
    <mergeCell ref="W145:X145"/>
    <mergeCell ref="AA145:AB145"/>
    <mergeCell ref="W146:X146"/>
    <mergeCell ref="AA146:AB146"/>
    <mergeCell ref="W141:X141"/>
    <mergeCell ref="AA141:AB141"/>
    <mergeCell ref="W142:X142"/>
    <mergeCell ref="AA142:AB142"/>
    <mergeCell ref="W143:X143"/>
    <mergeCell ref="AA143:AB143"/>
    <mergeCell ref="W138:X138"/>
    <mergeCell ref="AA138:AB138"/>
    <mergeCell ref="W139:X139"/>
    <mergeCell ref="AA139:AB139"/>
    <mergeCell ref="W140:X140"/>
    <mergeCell ref="AA140:AB140"/>
    <mergeCell ref="W153:X153"/>
    <mergeCell ref="AA153:AB153"/>
    <mergeCell ref="W154:X154"/>
    <mergeCell ref="AA154:AB154"/>
    <mergeCell ref="W155:X155"/>
    <mergeCell ref="AA155:AB155"/>
    <mergeCell ref="W150:X150"/>
    <mergeCell ref="AA150:AB150"/>
    <mergeCell ref="W151:X151"/>
    <mergeCell ref="AA151:AB151"/>
    <mergeCell ref="W152:X152"/>
    <mergeCell ref="AA152:AB152"/>
    <mergeCell ref="W147:X147"/>
    <mergeCell ref="AA147:AB147"/>
    <mergeCell ref="W148:X148"/>
    <mergeCell ref="AA148:AB148"/>
    <mergeCell ref="W149:X149"/>
    <mergeCell ref="AA149:AB149"/>
    <mergeCell ref="W162:X162"/>
    <mergeCell ref="AA162:AB162"/>
    <mergeCell ref="W163:X163"/>
    <mergeCell ref="AA163:AB163"/>
    <mergeCell ref="W164:X164"/>
    <mergeCell ref="AA164:AB164"/>
    <mergeCell ref="W159:X159"/>
    <mergeCell ref="AA159:AB159"/>
    <mergeCell ref="W160:X160"/>
    <mergeCell ref="AA160:AB160"/>
    <mergeCell ref="W161:X161"/>
    <mergeCell ref="AA161:AB161"/>
    <mergeCell ref="W156:X156"/>
    <mergeCell ref="AA156:AB156"/>
    <mergeCell ref="W157:X157"/>
    <mergeCell ref="AA157:AB157"/>
    <mergeCell ref="W158:X158"/>
    <mergeCell ref="AA158:AB158"/>
    <mergeCell ref="W171:X171"/>
    <mergeCell ref="AA171:AB171"/>
    <mergeCell ref="W172:X172"/>
    <mergeCell ref="AA172:AB172"/>
    <mergeCell ref="W173:X173"/>
    <mergeCell ref="AA173:AB173"/>
    <mergeCell ref="W168:X168"/>
    <mergeCell ref="AA168:AB168"/>
    <mergeCell ref="W169:X169"/>
    <mergeCell ref="AA169:AB169"/>
    <mergeCell ref="W170:X170"/>
    <mergeCell ref="AA170:AB170"/>
    <mergeCell ref="W165:X165"/>
    <mergeCell ref="AA165:AB165"/>
    <mergeCell ref="W166:X166"/>
    <mergeCell ref="AA166:AB166"/>
    <mergeCell ref="W167:X167"/>
    <mergeCell ref="AA167:AB167"/>
    <mergeCell ref="W180:X180"/>
    <mergeCell ref="AA180:AB180"/>
    <mergeCell ref="W181:X181"/>
    <mergeCell ref="AA181:AB181"/>
    <mergeCell ref="W182:X182"/>
    <mergeCell ref="AA182:AB182"/>
    <mergeCell ref="W177:X177"/>
    <mergeCell ref="AA177:AB177"/>
    <mergeCell ref="W178:X178"/>
    <mergeCell ref="AA178:AB178"/>
    <mergeCell ref="W179:X179"/>
    <mergeCell ref="AA179:AB179"/>
    <mergeCell ref="W174:X174"/>
    <mergeCell ref="AA174:AB174"/>
    <mergeCell ref="W175:X175"/>
    <mergeCell ref="AA175:AB175"/>
    <mergeCell ref="W176:X176"/>
    <mergeCell ref="AA176:AB176"/>
    <mergeCell ref="W189:X189"/>
    <mergeCell ref="AA189:AB189"/>
    <mergeCell ref="W190:X190"/>
    <mergeCell ref="AA190:AB190"/>
    <mergeCell ref="W191:X191"/>
    <mergeCell ref="AA191:AB191"/>
    <mergeCell ref="W186:X186"/>
    <mergeCell ref="AA186:AB186"/>
    <mergeCell ref="W187:X187"/>
    <mergeCell ref="AA187:AB187"/>
    <mergeCell ref="W188:X188"/>
    <mergeCell ref="AA188:AB188"/>
    <mergeCell ref="W183:X183"/>
    <mergeCell ref="AA183:AB183"/>
    <mergeCell ref="W184:X184"/>
    <mergeCell ref="AA184:AB184"/>
    <mergeCell ref="W185:X185"/>
    <mergeCell ref="AA185:AB185"/>
    <mergeCell ref="W198:X198"/>
    <mergeCell ref="AA198:AB198"/>
    <mergeCell ref="W199:X199"/>
    <mergeCell ref="AA199:AB199"/>
    <mergeCell ref="W200:X200"/>
    <mergeCell ref="AA200:AB200"/>
    <mergeCell ref="W195:X195"/>
    <mergeCell ref="AA195:AB195"/>
    <mergeCell ref="W196:X196"/>
    <mergeCell ref="AA196:AB196"/>
    <mergeCell ref="W197:X197"/>
    <mergeCell ref="AA197:AB197"/>
    <mergeCell ref="W192:X192"/>
    <mergeCell ref="AA192:AB192"/>
    <mergeCell ref="W193:X193"/>
    <mergeCell ref="AA193:AB193"/>
    <mergeCell ref="W194:X194"/>
    <mergeCell ref="AA194:AB194"/>
    <mergeCell ref="W207:X207"/>
    <mergeCell ref="AA207:AB207"/>
    <mergeCell ref="W208:X208"/>
    <mergeCell ref="AA208:AB208"/>
    <mergeCell ref="W209:X209"/>
    <mergeCell ref="AA209:AB209"/>
    <mergeCell ref="W204:X204"/>
    <mergeCell ref="AA204:AB204"/>
    <mergeCell ref="W205:X205"/>
    <mergeCell ref="AA205:AB205"/>
    <mergeCell ref="W206:X206"/>
    <mergeCell ref="AA206:AB206"/>
    <mergeCell ref="W201:X201"/>
    <mergeCell ref="AA201:AB201"/>
    <mergeCell ref="W202:X202"/>
    <mergeCell ref="AA202:AB202"/>
    <mergeCell ref="W203:X203"/>
    <mergeCell ref="AA203:AB203"/>
    <mergeCell ref="W216:X216"/>
    <mergeCell ref="AA216:AB216"/>
    <mergeCell ref="W217:X217"/>
    <mergeCell ref="AA217:AB217"/>
    <mergeCell ref="W218:X218"/>
    <mergeCell ref="AA218:AB218"/>
    <mergeCell ref="W213:X213"/>
    <mergeCell ref="AA213:AB213"/>
    <mergeCell ref="W214:X214"/>
    <mergeCell ref="AA214:AB214"/>
    <mergeCell ref="W215:X215"/>
    <mergeCell ref="AA215:AB215"/>
    <mergeCell ref="W210:X210"/>
    <mergeCell ref="AA210:AB210"/>
    <mergeCell ref="W211:X211"/>
    <mergeCell ref="AA211:AB211"/>
    <mergeCell ref="W212:X212"/>
    <mergeCell ref="AA212:AB212"/>
    <mergeCell ref="W225:X225"/>
    <mergeCell ref="AA225:AB225"/>
    <mergeCell ref="W226:X226"/>
    <mergeCell ref="AA226:AB226"/>
    <mergeCell ref="W227:X227"/>
    <mergeCell ref="AA227:AB227"/>
    <mergeCell ref="W222:X222"/>
    <mergeCell ref="AA222:AB222"/>
    <mergeCell ref="W223:X223"/>
    <mergeCell ref="AA223:AB223"/>
    <mergeCell ref="W224:X224"/>
    <mergeCell ref="AA224:AB224"/>
    <mergeCell ref="W219:X219"/>
    <mergeCell ref="AA219:AB219"/>
    <mergeCell ref="W220:X220"/>
    <mergeCell ref="AA220:AB220"/>
    <mergeCell ref="W221:X221"/>
    <mergeCell ref="AA221:AB221"/>
    <mergeCell ref="W234:X234"/>
    <mergeCell ref="AA234:AB234"/>
    <mergeCell ref="W235:X235"/>
    <mergeCell ref="AA235:AB235"/>
    <mergeCell ref="W236:X236"/>
    <mergeCell ref="AA236:AB236"/>
    <mergeCell ref="W231:X231"/>
    <mergeCell ref="AA231:AB231"/>
    <mergeCell ref="W232:X232"/>
    <mergeCell ref="AA232:AB232"/>
    <mergeCell ref="W233:X233"/>
    <mergeCell ref="AA233:AB233"/>
    <mergeCell ref="W228:X228"/>
    <mergeCell ref="AA228:AB228"/>
    <mergeCell ref="W229:X229"/>
    <mergeCell ref="AA229:AB229"/>
    <mergeCell ref="W230:X230"/>
    <mergeCell ref="AA230:AB230"/>
    <mergeCell ref="W243:X243"/>
    <mergeCell ref="AA243:AB243"/>
    <mergeCell ref="W244:X244"/>
    <mergeCell ref="AA244:AB244"/>
    <mergeCell ref="W245:X245"/>
    <mergeCell ref="AA245:AB245"/>
    <mergeCell ref="W240:X240"/>
    <mergeCell ref="AA240:AB240"/>
    <mergeCell ref="W241:X241"/>
    <mergeCell ref="AA241:AB241"/>
    <mergeCell ref="W242:X242"/>
    <mergeCell ref="AA242:AB242"/>
    <mergeCell ref="W237:X237"/>
    <mergeCell ref="AA237:AB237"/>
    <mergeCell ref="W238:X238"/>
    <mergeCell ref="AA238:AB238"/>
    <mergeCell ref="W239:X239"/>
    <mergeCell ref="AA239:AB239"/>
    <mergeCell ref="W252:X252"/>
    <mergeCell ref="AA252:AB252"/>
    <mergeCell ref="W253:X253"/>
    <mergeCell ref="AA253:AB253"/>
    <mergeCell ref="W254:X254"/>
    <mergeCell ref="AA254:AB254"/>
    <mergeCell ref="W249:X249"/>
    <mergeCell ref="AA249:AB249"/>
    <mergeCell ref="W250:X250"/>
    <mergeCell ref="AA250:AB250"/>
    <mergeCell ref="W251:X251"/>
    <mergeCell ref="AA251:AB251"/>
    <mergeCell ref="W246:X246"/>
    <mergeCell ref="AA246:AB246"/>
    <mergeCell ref="W247:X247"/>
    <mergeCell ref="AA247:AB247"/>
    <mergeCell ref="W248:X248"/>
    <mergeCell ref="AA248:AB248"/>
    <mergeCell ref="W261:X261"/>
    <mergeCell ref="AA261:AB261"/>
    <mergeCell ref="W262:X262"/>
    <mergeCell ref="AA262:AB262"/>
    <mergeCell ref="W263:X263"/>
    <mergeCell ref="AA263:AB263"/>
    <mergeCell ref="W258:X258"/>
    <mergeCell ref="AA258:AB258"/>
    <mergeCell ref="W259:X259"/>
    <mergeCell ref="AA259:AB259"/>
    <mergeCell ref="W260:X260"/>
    <mergeCell ref="AA260:AB260"/>
    <mergeCell ref="W255:X255"/>
    <mergeCell ref="AA255:AB255"/>
    <mergeCell ref="W256:X256"/>
    <mergeCell ref="AA256:AB256"/>
    <mergeCell ref="W257:X257"/>
    <mergeCell ref="AA257:AB257"/>
    <mergeCell ref="W270:X270"/>
    <mergeCell ref="AA270:AB270"/>
    <mergeCell ref="W271:X271"/>
    <mergeCell ref="AA271:AB271"/>
    <mergeCell ref="W272:X272"/>
    <mergeCell ref="AA272:AB272"/>
    <mergeCell ref="W267:X267"/>
    <mergeCell ref="AA267:AB267"/>
    <mergeCell ref="W268:X268"/>
    <mergeCell ref="AA268:AB268"/>
    <mergeCell ref="W269:X269"/>
    <mergeCell ref="AA269:AB269"/>
    <mergeCell ref="W264:X264"/>
    <mergeCell ref="AA264:AB264"/>
    <mergeCell ref="W265:X265"/>
    <mergeCell ref="AA265:AB265"/>
    <mergeCell ref="W266:X266"/>
    <mergeCell ref="AA266:AB266"/>
    <mergeCell ref="W279:X279"/>
    <mergeCell ref="AA279:AB279"/>
    <mergeCell ref="W280:X280"/>
    <mergeCell ref="AA280:AB280"/>
    <mergeCell ref="W281:X281"/>
    <mergeCell ref="AA281:AB281"/>
    <mergeCell ref="W276:X276"/>
    <mergeCell ref="AA276:AB276"/>
    <mergeCell ref="W277:X277"/>
    <mergeCell ref="AA277:AB277"/>
    <mergeCell ref="W278:X278"/>
    <mergeCell ref="AA278:AB278"/>
    <mergeCell ref="W273:X273"/>
    <mergeCell ref="AA273:AB273"/>
    <mergeCell ref="W274:X274"/>
    <mergeCell ref="AA274:AB274"/>
    <mergeCell ref="W275:X275"/>
    <mergeCell ref="AA275:AB275"/>
    <mergeCell ref="W288:X288"/>
    <mergeCell ref="AA288:AB288"/>
    <mergeCell ref="W289:X289"/>
    <mergeCell ref="AA289:AB289"/>
    <mergeCell ref="W290:X290"/>
    <mergeCell ref="AA290:AB290"/>
    <mergeCell ref="W285:X285"/>
    <mergeCell ref="AA285:AB285"/>
    <mergeCell ref="W286:X286"/>
    <mergeCell ref="AA286:AB286"/>
    <mergeCell ref="W287:X287"/>
    <mergeCell ref="AA287:AB287"/>
    <mergeCell ref="W282:X282"/>
    <mergeCell ref="AA282:AB282"/>
    <mergeCell ref="W283:X283"/>
    <mergeCell ref="AA283:AB283"/>
    <mergeCell ref="W284:X284"/>
    <mergeCell ref="AA284:AB284"/>
    <mergeCell ref="W297:X297"/>
    <mergeCell ref="AA297:AB297"/>
    <mergeCell ref="W298:X298"/>
    <mergeCell ref="AA298:AB298"/>
    <mergeCell ref="W299:X299"/>
    <mergeCell ref="AA299:AB299"/>
    <mergeCell ref="W294:X294"/>
    <mergeCell ref="AA294:AB294"/>
    <mergeCell ref="W295:X295"/>
    <mergeCell ref="AA295:AB295"/>
    <mergeCell ref="W296:X296"/>
    <mergeCell ref="AA296:AB296"/>
    <mergeCell ref="W291:X291"/>
    <mergeCell ref="AA291:AB291"/>
    <mergeCell ref="W292:X292"/>
    <mergeCell ref="AA292:AB292"/>
    <mergeCell ref="W293:X293"/>
    <mergeCell ref="AA293:AB293"/>
    <mergeCell ref="W306:X306"/>
    <mergeCell ref="AA306:AB306"/>
    <mergeCell ref="W307:X307"/>
    <mergeCell ref="AA307:AB307"/>
    <mergeCell ref="W308:X308"/>
    <mergeCell ref="AA308:AB308"/>
    <mergeCell ref="W303:X303"/>
    <mergeCell ref="AA303:AB303"/>
    <mergeCell ref="W304:X304"/>
    <mergeCell ref="AA304:AB304"/>
    <mergeCell ref="W305:X305"/>
    <mergeCell ref="AA305:AB305"/>
    <mergeCell ref="W300:X300"/>
    <mergeCell ref="AA300:AB300"/>
    <mergeCell ref="W301:X301"/>
    <mergeCell ref="AA301:AB301"/>
    <mergeCell ref="W302:X302"/>
    <mergeCell ref="AA302:AB302"/>
    <mergeCell ref="W315:X315"/>
    <mergeCell ref="AA315:AB315"/>
    <mergeCell ref="W316:X316"/>
    <mergeCell ref="AA316:AB316"/>
    <mergeCell ref="W317:X317"/>
    <mergeCell ref="AA317:AB317"/>
    <mergeCell ref="W312:X312"/>
    <mergeCell ref="AA312:AB312"/>
    <mergeCell ref="W313:X313"/>
    <mergeCell ref="AA313:AB313"/>
    <mergeCell ref="W314:X314"/>
    <mergeCell ref="AA314:AB314"/>
    <mergeCell ref="W309:X309"/>
    <mergeCell ref="AA309:AB309"/>
    <mergeCell ref="W310:X310"/>
    <mergeCell ref="AA310:AB310"/>
    <mergeCell ref="W311:X311"/>
    <mergeCell ref="AA311:AB311"/>
    <mergeCell ref="W324:X324"/>
    <mergeCell ref="AA324:AB324"/>
    <mergeCell ref="W325:X325"/>
    <mergeCell ref="AA325:AB325"/>
    <mergeCell ref="W326:X326"/>
    <mergeCell ref="AA326:AB326"/>
    <mergeCell ref="W321:X321"/>
    <mergeCell ref="AA321:AB321"/>
    <mergeCell ref="W322:X322"/>
    <mergeCell ref="AA322:AB322"/>
    <mergeCell ref="W323:X323"/>
    <mergeCell ref="AA323:AB323"/>
    <mergeCell ref="W318:X318"/>
    <mergeCell ref="AA318:AB318"/>
    <mergeCell ref="W319:X319"/>
    <mergeCell ref="AA319:AB319"/>
    <mergeCell ref="W320:X320"/>
    <mergeCell ref="AA320:AB320"/>
    <mergeCell ref="W333:X333"/>
    <mergeCell ref="AA333:AB333"/>
    <mergeCell ref="W334:X334"/>
    <mergeCell ref="AA334:AB334"/>
    <mergeCell ref="W335:X335"/>
    <mergeCell ref="AA335:AB335"/>
    <mergeCell ref="W330:X330"/>
    <mergeCell ref="AA330:AB330"/>
    <mergeCell ref="W331:X331"/>
    <mergeCell ref="AA331:AB331"/>
    <mergeCell ref="W332:X332"/>
    <mergeCell ref="AA332:AB332"/>
    <mergeCell ref="W327:X327"/>
    <mergeCell ref="AA327:AB327"/>
    <mergeCell ref="W328:X328"/>
    <mergeCell ref="AA328:AB328"/>
    <mergeCell ref="W329:X329"/>
    <mergeCell ref="AA329:AB329"/>
    <mergeCell ref="W336:X336"/>
    <mergeCell ref="AA338:AB338"/>
    <mergeCell ref="W343:X343"/>
    <mergeCell ref="AA343:AB343"/>
    <mergeCell ref="W339:X339"/>
    <mergeCell ref="AA339:AB339"/>
    <mergeCell ref="W340:X340"/>
    <mergeCell ref="AA340:AB340"/>
    <mergeCell ref="AA336:AB336"/>
    <mergeCell ref="W337:X337"/>
    <mergeCell ref="AA337:AB337"/>
    <mergeCell ref="W344:X344"/>
    <mergeCell ref="AA344:AB344"/>
    <mergeCell ref="W341:X341"/>
    <mergeCell ref="AA341:AB341"/>
    <mergeCell ref="W342:X342"/>
    <mergeCell ref="AA342:AB342"/>
    <mergeCell ref="W338:X338"/>
  </mergeCells>
  <conditionalFormatting sqref="Q11 Q23 Q25 Q38:Q39 Q41">
    <cfRule type="containsText" dxfId="70" priority="20" stopIfTrue="1" operator="containsText" text="OVER">
      <formula>NOT(ISERROR(SEARCH("OVER",Q11)))</formula>
    </cfRule>
  </conditionalFormatting>
  <conditionalFormatting sqref="D22:I22">
    <cfRule type="cellIs" dxfId="69" priority="2" stopIfTrue="1" operator="equal">
      <formula>0</formula>
    </cfRule>
  </conditionalFormatting>
  <conditionalFormatting sqref="D37">
    <cfRule type="expression" dxfId="68" priority="99">
      <formula>($B$16=$AL$12)</formula>
    </cfRule>
    <cfRule type="expression" dxfId="67" priority="100">
      <formula>($B$16=$AL$15)</formula>
    </cfRule>
    <cfRule type="expression" dxfId="66" priority="101">
      <formula>($B$16=$AS$11)</formula>
    </cfRule>
    <cfRule type="expression" dxfId="65" priority="102">
      <formula>($B$16=$AS$10)</formula>
    </cfRule>
  </conditionalFormatting>
  <conditionalFormatting sqref="D20:I20">
    <cfRule type="expression" dxfId="64" priority="103">
      <formula>$B$16=$AL$15</formula>
    </cfRule>
  </conditionalFormatting>
  <dataValidations count="7">
    <dataValidation allowBlank="1" showInputMessage="1" showErrorMessage="1" prompt="1 bedroom, 30% of AMFI" sqref="E8"/>
    <dataValidation allowBlank="1" showInputMessage="1" showErrorMessage="1" prompt="0 bedroom, 30% of AMFI" sqref="D8"/>
    <dataValidation allowBlank="1" showInputMessage="1" showErrorMessage="1" prompt="2 bedroom, 30% of AMFI" sqref="F8"/>
    <dataValidation allowBlank="1" showInputMessage="1" showErrorMessage="1" prompt="3 bedroom, 30% of AMFI" sqref="G8"/>
    <dataValidation allowBlank="1" showInputMessage="1" showErrorMessage="1" prompt="4 bedroom, 30% of AMFI" sqref="H8"/>
    <dataValidation allowBlank="1" showInputMessage="1" showErrorMessage="1" prompt="5 bedroom, 30% of AMFI" sqref="I8"/>
    <dataValidation allowBlank="1" showInputMessage="1" showErrorMessage="1" prompt="Area Median Income" sqref="D37"/>
  </dataValidations>
  <pageMargins left="0.25" right="0.25" top="0.75" bottom="0.75" header="0.3" footer="0.3"/>
  <pageSetup scale="37" fitToHeight="0" orientation="portrait" r:id="rId1"/>
  <headerFooter>
    <oddHeader>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2"/>
  <sheetViews>
    <sheetView topLeftCell="B1" zoomScale="190" zoomScaleNormal="190" zoomScaleSheetLayoutView="100" workbookViewId="0">
      <selection activeCell="G6" sqref="G6:H6"/>
    </sheetView>
  </sheetViews>
  <sheetFormatPr defaultRowHeight="15"/>
  <cols>
    <col min="1" max="1" width="3.7109375" hidden="1" customWidth="1"/>
    <col min="2" max="2" width="15.140625" bestFit="1" customWidth="1"/>
    <col min="3" max="3" width="3.7109375" customWidth="1"/>
    <col min="4" max="5" width="6.7109375" customWidth="1"/>
    <col min="6" max="6" width="3.7109375" customWidth="1"/>
    <col min="7" max="8" width="9.7109375" customWidth="1"/>
    <col min="9" max="9" width="13.140625" bestFit="1" customWidth="1"/>
    <col min="10" max="10" width="3.7109375" customWidth="1"/>
    <col min="11" max="11" width="13" customWidth="1"/>
    <col min="12" max="12" width="3.7109375" customWidth="1"/>
    <col min="13" max="13" width="12.5703125" customWidth="1"/>
    <col min="14" max="14" width="3.7109375" customWidth="1"/>
    <col min="15" max="15" width="13.140625" customWidth="1"/>
    <col min="16" max="16" width="10.42578125" hidden="1" customWidth="1"/>
  </cols>
  <sheetData>
    <row r="1" spans="1:16" ht="15" customHeight="1" thickBot="1">
      <c r="A1" s="8"/>
      <c r="B1" s="2"/>
      <c r="C1" s="2"/>
      <c r="D1" s="2"/>
      <c r="E1" s="254" t="s">
        <v>109</v>
      </c>
      <c r="F1" s="255"/>
      <c r="G1" s="255"/>
      <c r="H1" s="255"/>
      <c r="I1" s="255"/>
      <c r="J1" s="255"/>
      <c r="K1" s="255"/>
      <c r="L1" s="255"/>
      <c r="M1" s="255"/>
      <c r="N1" s="128"/>
      <c r="O1" s="109"/>
    </row>
    <row r="2" spans="1:16" ht="15" customHeight="1" thickBot="1">
      <c r="A2" s="8"/>
      <c r="B2" s="2"/>
      <c r="C2" s="2"/>
      <c r="D2" s="2"/>
      <c r="E2" s="256" t="s">
        <v>287</v>
      </c>
      <c r="F2" s="226"/>
      <c r="G2" s="226"/>
      <c r="H2" s="226"/>
      <c r="I2" s="226"/>
      <c r="J2" s="226"/>
      <c r="K2" s="226"/>
      <c r="L2" s="226"/>
      <c r="M2" s="227"/>
      <c r="N2" s="48"/>
      <c r="O2" s="109"/>
      <c r="P2" s="1" t="s">
        <v>110</v>
      </c>
    </row>
    <row r="3" spans="1:16" ht="15" customHeight="1">
      <c r="A3" s="8"/>
      <c r="B3" s="2"/>
      <c r="C3" s="2"/>
      <c r="D3" s="2"/>
      <c r="E3" s="4"/>
      <c r="F3" s="4"/>
      <c r="G3" s="4"/>
      <c r="H3" s="106"/>
      <c r="I3" s="162"/>
      <c r="J3" s="4"/>
      <c r="K3" s="4"/>
      <c r="L3" s="4"/>
      <c r="M3" s="4"/>
      <c r="N3" s="4"/>
      <c r="O3" s="4"/>
      <c r="P3" s="1" t="s">
        <v>111</v>
      </c>
    </row>
    <row r="4" spans="1:16" s="1" customFormat="1">
      <c r="A4" s="48"/>
      <c r="B4" s="259" t="s">
        <v>283</v>
      </c>
      <c r="C4" s="260"/>
      <c r="D4" s="260"/>
      <c r="E4" s="260"/>
      <c r="F4" s="260"/>
      <c r="G4" s="260"/>
      <c r="H4" s="260"/>
      <c r="I4" s="260"/>
      <c r="J4" s="260"/>
      <c r="K4" s="261"/>
      <c r="L4" s="48"/>
      <c r="M4" s="31"/>
      <c r="N4" s="31"/>
      <c r="O4" s="31"/>
      <c r="P4" s="1" t="s">
        <v>112</v>
      </c>
    </row>
    <row r="5" spans="1:16">
      <c r="A5" s="80"/>
      <c r="B5" s="12"/>
      <c r="C5" s="196"/>
      <c r="D5" s="8"/>
      <c r="E5" s="196"/>
      <c r="F5" s="196"/>
      <c r="G5" s="196"/>
      <c r="H5" s="196"/>
      <c r="I5" s="196"/>
      <c r="J5" s="196"/>
      <c r="K5" s="197"/>
      <c r="L5" s="27"/>
      <c r="M5" s="2"/>
      <c r="N5" s="2"/>
      <c r="O5" s="2"/>
    </row>
    <row r="6" spans="1:16" ht="15" customHeight="1">
      <c r="A6" s="8"/>
      <c r="B6" s="195"/>
      <c r="C6" s="8"/>
      <c r="D6" s="240" t="s">
        <v>288</v>
      </c>
      <c r="E6" s="240"/>
      <c r="F6" s="17"/>
      <c r="G6" s="240" t="s">
        <v>289</v>
      </c>
      <c r="H6" s="240"/>
      <c r="I6" s="196"/>
      <c r="J6" s="10"/>
      <c r="K6" s="248" t="s">
        <v>100</v>
      </c>
      <c r="L6" s="8"/>
      <c r="M6" s="2"/>
      <c r="N6" s="2"/>
      <c r="O6" s="2"/>
      <c r="P6" s="1" t="s">
        <v>114</v>
      </c>
    </row>
    <row r="7" spans="1:16">
      <c r="A7" s="8"/>
      <c r="B7" s="100"/>
      <c r="C7" s="8"/>
      <c r="D7" s="101"/>
      <c r="E7" s="196"/>
      <c r="F7" s="17"/>
      <c r="G7" s="101"/>
      <c r="H7" s="196"/>
      <c r="I7" s="196"/>
      <c r="J7" s="196"/>
      <c r="K7" s="248"/>
      <c r="L7" s="8"/>
      <c r="M7" s="2"/>
      <c r="N7" s="2"/>
      <c r="O7" s="2"/>
      <c r="P7" s="1" t="s">
        <v>115</v>
      </c>
    </row>
    <row r="8" spans="1:16">
      <c r="A8" s="8"/>
      <c r="B8" s="105" t="s">
        <v>280</v>
      </c>
      <c r="C8" s="8"/>
      <c r="D8" s="212">
        <v>60</v>
      </c>
      <c r="E8" s="213"/>
      <c r="F8" s="8"/>
      <c r="G8" s="212">
        <f>AVERAGE('HTC Testing'!AG8:AG83)</f>
        <v>50.526315789473685</v>
      </c>
      <c r="H8" s="245"/>
      <c r="I8" s="213"/>
      <c r="J8" s="15"/>
      <c r="K8" s="125" t="s">
        <v>111</v>
      </c>
      <c r="L8" s="8"/>
      <c r="M8" s="2"/>
      <c r="N8" s="2"/>
      <c r="O8" s="2"/>
      <c r="P8" s="1"/>
    </row>
    <row r="9" spans="1:16">
      <c r="A9" s="8"/>
      <c r="B9" s="11"/>
      <c r="C9" s="7"/>
      <c r="D9" s="7"/>
      <c r="E9" s="7"/>
      <c r="F9" s="19"/>
      <c r="G9" s="7"/>
      <c r="H9" s="7"/>
      <c r="I9" s="7"/>
      <c r="J9" s="7"/>
      <c r="K9" s="199"/>
      <c r="L9" s="8"/>
      <c r="M9" s="8"/>
      <c r="N9" s="8"/>
      <c r="O9" s="8"/>
    </row>
    <row r="10" spans="1:16" hidden="1">
      <c r="A10" s="8"/>
      <c r="B10" s="259" t="s">
        <v>73</v>
      </c>
      <c r="C10" s="260"/>
      <c r="D10" s="260"/>
      <c r="E10" s="260"/>
      <c r="F10" s="260"/>
      <c r="G10" s="260"/>
      <c r="H10" s="260"/>
      <c r="I10" s="260"/>
      <c r="J10" s="260"/>
      <c r="K10" s="261"/>
      <c r="L10" s="8"/>
      <c r="M10" s="8"/>
      <c r="N10" s="8"/>
      <c r="O10" s="8"/>
    </row>
    <row r="11" spans="1:16" hidden="1">
      <c r="A11" s="8"/>
      <c r="B11" s="12"/>
      <c r="C11" s="98"/>
      <c r="D11" s="8"/>
      <c r="E11" s="98"/>
      <c r="F11" s="98"/>
      <c r="G11" s="98"/>
      <c r="H11" s="107"/>
      <c r="I11" s="163"/>
      <c r="J11" s="98"/>
      <c r="K11" s="99"/>
      <c r="L11" s="8"/>
      <c r="M11" s="8"/>
      <c r="N11" s="8"/>
      <c r="O11" s="8"/>
    </row>
    <row r="12" spans="1:16" hidden="1">
      <c r="A12" s="8"/>
      <c r="B12" s="97" t="s">
        <v>94</v>
      </c>
      <c r="C12" s="2"/>
      <c r="D12" s="250" t="s">
        <v>101</v>
      </c>
      <c r="E12" s="250"/>
      <c r="F12" s="17"/>
      <c r="G12" s="240" t="s">
        <v>99</v>
      </c>
      <c r="H12" s="240"/>
      <c r="I12" s="163"/>
      <c r="J12" s="10"/>
      <c r="K12" s="248" t="s">
        <v>100</v>
      </c>
      <c r="L12" s="8"/>
      <c r="M12" s="8"/>
      <c r="N12" s="8"/>
      <c r="O12" s="8"/>
    </row>
    <row r="13" spans="1:16" hidden="1">
      <c r="A13" s="8"/>
      <c r="B13" s="100"/>
      <c r="C13" s="2"/>
      <c r="D13" s="101" t="s">
        <v>95</v>
      </c>
      <c r="E13" s="98" t="s">
        <v>96</v>
      </c>
      <c r="F13" s="17"/>
      <c r="G13" s="101" t="s">
        <v>95</v>
      </c>
      <c r="H13" s="107" t="s">
        <v>96</v>
      </c>
      <c r="I13" s="163" t="s">
        <v>120</v>
      </c>
      <c r="J13" s="98"/>
      <c r="K13" s="248"/>
      <c r="L13" s="8"/>
      <c r="M13" s="8"/>
      <c r="N13" s="8"/>
      <c r="O13" s="8"/>
    </row>
    <row r="14" spans="1:16" hidden="1">
      <c r="A14" s="8"/>
      <c r="B14" s="104" t="s">
        <v>32</v>
      </c>
      <c r="C14" s="8"/>
      <c r="D14" s="110"/>
      <c r="E14" s="110"/>
      <c r="F14" s="2"/>
      <c r="G14" s="113">
        <f>COUNTIF('Bond Testing'!$AB$8:$AB$307,"=30")</f>
        <v>15</v>
      </c>
      <c r="H14" s="113">
        <f>COUNTIF('Bond Testing'!$AC$8:$AC$307,"=30")</f>
        <v>0</v>
      </c>
      <c r="I14" s="113"/>
      <c r="J14" s="15"/>
      <c r="K14" s="125" t="s">
        <v>110</v>
      </c>
      <c r="L14" s="8"/>
      <c r="M14" s="16"/>
      <c r="N14" s="15"/>
      <c r="O14" s="8"/>
    </row>
    <row r="15" spans="1:16" hidden="1">
      <c r="A15" s="8"/>
      <c r="B15" s="104" t="s">
        <v>33</v>
      </c>
      <c r="C15" s="8"/>
      <c r="D15" s="110"/>
      <c r="E15" s="110"/>
      <c r="F15" s="2"/>
      <c r="G15" s="113">
        <f>COUNTIF('Bond Testing'!$AB$8:$AB$307,"=40")</f>
        <v>13</v>
      </c>
      <c r="H15" s="113">
        <f>COUNTIF('Bond Testing'!$AC$8:$AC$307,"=40")</f>
        <v>0</v>
      </c>
      <c r="I15" s="113"/>
      <c r="J15" s="15"/>
      <c r="K15" s="125" t="s">
        <v>110</v>
      </c>
      <c r="L15" s="8"/>
      <c r="M15" s="16"/>
      <c r="N15" s="15"/>
      <c r="O15" s="8"/>
    </row>
    <row r="16" spans="1:16" hidden="1">
      <c r="A16" s="8"/>
      <c r="B16" s="104" t="s">
        <v>34</v>
      </c>
      <c r="C16" s="8"/>
      <c r="D16" s="110"/>
      <c r="E16" s="110"/>
      <c r="F16" s="2"/>
      <c r="G16" s="113">
        <f>COUNTIF('Bond Testing'!$AB$8:$AB$307,"=50")</f>
        <v>9</v>
      </c>
      <c r="H16" s="113">
        <f>COUNTIF('Bond Testing'!$AC$8:$AC$307,"=50")</f>
        <v>0</v>
      </c>
      <c r="I16" s="113"/>
      <c r="J16" s="15"/>
      <c r="K16" s="125" t="s">
        <v>110</v>
      </c>
      <c r="L16" s="8"/>
      <c r="M16" s="16"/>
      <c r="N16" s="15"/>
      <c r="O16" s="8"/>
    </row>
    <row r="17" spans="1:15" hidden="1">
      <c r="A17" s="8"/>
      <c r="B17" s="104" t="s">
        <v>35</v>
      </c>
      <c r="C17" s="8"/>
      <c r="D17" s="110"/>
      <c r="E17" s="110"/>
      <c r="F17" s="2"/>
      <c r="G17" s="113">
        <f>COUNTIF('Bond Testing'!$AB$8:$AB$307,"=60")</f>
        <v>15</v>
      </c>
      <c r="H17" s="113">
        <f>COUNTIF('Bond Testing'!$AC$8:$AC$307,"=60")</f>
        <v>0</v>
      </c>
      <c r="I17" s="113"/>
      <c r="J17" s="15"/>
      <c r="K17" s="125" t="s">
        <v>110</v>
      </c>
      <c r="L17" s="8"/>
      <c r="M17" s="16"/>
      <c r="N17" s="15"/>
      <c r="O17" s="8"/>
    </row>
    <row r="18" spans="1:15" hidden="1">
      <c r="A18" s="8"/>
      <c r="B18" s="105" t="s">
        <v>102</v>
      </c>
      <c r="C18" s="8"/>
      <c r="D18" s="212"/>
      <c r="E18" s="213"/>
      <c r="F18" s="2"/>
      <c r="G18" s="113">
        <f>COUNTIF('Bond Testing'!$AB$8:$AB$307,"=140")</f>
        <v>24</v>
      </c>
      <c r="H18" s="142"/>
      <c r="I18" s="142"/>
      <c r="J18" s="15"/>
      <c r="K18" s="125" t="s">
        <v>110</v>
      </c>
      <c r="L18" s="8"/>
      <c r="M18" s="16"/>
      <c r="N18" s="15"/>
      <c r="O18" s="8"/>
    </row>
    <row r="19" spans="1:15" hidden="1">
      <c r="A19" s="8"/>
      <c r="B19" s="105" t="s">
        <v>97</v>
      </c>
      <c r="C19" s="8"/>
      <c r="D19" s="212"/>
      <c r="E19" s="213"/>
      <c r="F19" s="2"/>
      <c r="G19" s="212">
        <f>COUNTIF(USR!$P$8:$P$83,"Yes ")</f>
        <v>13</v>
      </c>
      <c r="H19" s="245"/>
      <c r="I19" s="213"/>
      <c r="J19" s="15"/>
      <c r="K19" s="125" t="s">
        <v>110</v>
      </c>
      <c r="L19" s="8"/>
      <c r="M19" s="18"/>
      <c r="N19" s="15"/>
      <c r="O19" s="8"/>
    </row>
    <row r="20" spans="1:15" hidden="1">
      <c r="A20" s="8"/>
      <c r="B20" s="111" t="s">
        <v>98</v>
      </c>
      <c r="C20" s="7"/>
      <c r="D20" s="212" t="s">
        <v>110</v>
      </c>
      <c r="E20" s="213"/>
      <c r="F20" s="7"/>
      <c r="G20" s="212" t="s">
        <v>114</v>
      </c>
      <c r="H20" s="245"/>
      <c r="I20" s="213"/>
      <c r="J20" s="112"/>
      <c r="K20" s="125" t="s">
        <v>110</v>
      </c>
      <c r="L20" s="8"/>
      <c r="M20" s="8"/>
      <c r="N20" s="8"/>
      <c r="O20" s="8"/>
    </row>
    <row r="21" spans="1:15" hidden="1">
      <c r="A21" s="8"/>
      <c r="B21" s="8"/>
      <c r="C21" s="8"/>
      <c r="D21" s="8"/>
      <c r="E21" s="8"/>
      <c r="F21" s="24"/>
      <c r="G21" s="8"/>
      <c r="H21" s="8"/>
      <c r="I21" s="8"/>
      <c r="J21" s="8"/>
      <c r="K21" s="33"/>
      <c r="L21" s="8"/>
      <c r="M21" s="8"/>
      <c r="N21" s="8"/>
      <c r="O21" s="8"/>
    </row>
    <row r="22" spans="1:15" hidden="1">
      <c r="A22" s="8"/>
      <c r="B22" s="259" t="s">
        <v>63</v>
      </c>
      <c r="C22" s="260"/>
      <c r="D22" s="260"/>
      <c r="E22" s="260"/>
      <c r="F22" s="260"/>
      <c r="G22" s="260"/>
      <c r="H22" s="260"/>
      <c r="I22" s="260"/>
      <c r="J22" s="260"/>
      <c r="K22" s="261"/>
      <c r="L22" s="8"/>
      <c r="M22" s="8"/>
      <c r="N22" s="8"/>
      <c r="O22" s="8"/>
    </row>
    <row r="23" spans="1:15" hidden="1">
      <c r="A23" s="8"/>
      <c r="B23" s="12"/>
      <c r="C23" s="98"/>
      <c r="D23" s="8"/>
      <c r="E23" s="98"/>
      <c r="F23" s="98"/>
      <c r="G23" s="98"/>
      <c r="H23" s="107"/>
      <c r="I23" s="163"/>
      <c r="J23" s="98"/>
      <c r="K23" s="99"/>
      <c r="L23" s="8"/>
      <c r="M23" s="8"/>
      <c r="N23" s="8"/>
      <c r="O23" s="8"/>
    </row>
    <row r="24" spans="1:15" hidden="1">
      <c r="A24" s="8"/>
      <c r="B24" s="97" t="s">
        <v>94</v>
      </c>
      <c r="C24" s="2"/>
      <c r="D24" s="250" t="s">
        <v>101</v>
      </c>
      <c r="E24" s="250"/>
      <c r="F24" s="17"/>
      <c r="G24" s="240" t="s">
        <v>99</v>
      </c>
      <c r="H24" s="240"/>
      <c r="I24" s="163"/>
      <c r="J24" s="10"/>
      <c r="K24" s="248" t="s">
        <v>100</v>
      </c>
      <c r="L24" s="8"/>
      <c r="M24" s="8"/>
      <c r="N24" s="8"/>
      <c r="O24" s="8"/>
    </row>
    <row r="25" spans="1:15" hidden="1">
      <c r="A25" s="8"/>
      <c r="B25" s="100"/>
      <c r="C25" s="2"/>
      <c r="D25" s="101" t="s">
        <v>95</v>
      </c>
      <c r="E25" s="98" t="s">
        <v>96</v>
      </c>
      <c r="F25" s="17"/>
      <c r="G25" s="101" t="s">
        <v>95</v>
      </c>
      <c r="H25" s="107" t="s">
        <v>96</v>
      </c>
      <c r="I25" s="163" t="s">
        <v>120</v>
      </c>
      <c r="J25" s="98"/>
      <c r="K25" s="248"/>
      <c r="L25" s="8"/>
      <c r="M25" s="8"/>
      <c r="N25" s="8"/>
      <c r="O25" s="8"/>
    </row>
    <row r="26" spans="1:15" hidden="1">
      <c r="A26" s="8"/>
      <c r="B26" s="104" t="s">
        <v>32</v>
      </c>
      <c r="C26" s="8"/>
      <c r="D26" s="110"/>
      <c r="E26" s="110"/>
      <c r="F26" s="2"/>
      <c r="G26" s="113">
        <f>COUNTIF('NSP Testing'!$AI$8:$AI$307,"=30")</f>
        <v>0</v>
      </c>
      <c r="H26" s="113">
        <f>COUNTIF('NSP Testing'!$AJ$8:$AJ$307,"=30")</f>
        <v>0</v>
      </c>
      <c r="I26" s="113"/>
      <c r="J26" s="15"/>
      <c r="K26" s="125" t="s">
        <v>110</v>
      </c>
      <c r="L26" s="16"/>
      <c r="M26" s="15"/>
      <c r="N26" s="8"/>
      <c r="O26" s="8"/>
    </row>
    <row r="27" spans="1:15" hidden="1">
      <c r="A27" s="8"/>
      <c r="B27" s="104" t="s">
        <v>33</v>
      </c>
      <c r="C27" s="8"/>
      <c r="D27" s="110"/>
      <c r="E27" s="110"/>
      <c r="F27" s="2"/>
      <c r="G27" s="113">
        <f>COUNTIF('NSP Testing'!$AI$8:$AI$307,"=40")</f>
        <v>0</v>
      </c>
      <c r="H27" s="113">
        <f>COUNTIF('NSP Testing'!$AJ$8:$AJ$307,"=40")</f>
        <v>0</v>
      </c>
      <c r="I27" s="113"/>
      <c r="J27" s="15"/>
      <c r="K27" s="125" t="s">
        <v>110</v>
      </c>
      <c r="L27" s="16"/>
      <c r="M27" s="15"/>
      <c r="N27" s="8"/>
      <c r="O27" s="8"/>
    </row>
    <row r="28" spans="1:15" hidden="1">
      <c r="A28" s="8"/>
      <c r="B28" s="104" t="s">
        <v>34</v>
      </c>
      <c r="C28" s="8"/>
      <c r="D28" s="110"/>
      <c r="E28" s="110"/>
      <c r="F28" s="2"/>
      <c r="G28" s="113">
        <f>COUNTIF('NSP Testing'!$AI$8:$AI$307,"=50")</f>
        <v>0</v>
      </c>
      <c r="H28" s="113">
        <f>COUNTIF('NSP Testing'!$AJ$8:$AJ$307,"=50")</f>
        <v>0</v>
      </c>
      <c r="I28" s="113"/>
      <c r="J28" s="15"/>
      <c r="K28" s="125" t="s">
        <v>110</v>
      </c>
      <c r="L28" s="16"/>
      <c r="M28" s="15"/>
      <c r="N28" s="8"/>
      <c r="O28" s="8"/>
    </row>
    <row r="29" spans="1:15" hidden="1">
      <c r="A29" s="8"/>
      <c r="B29" s="104" t="s">
        <v>35</v>
      </c>
      <c r="C29" s="8"/>
      <c r="D29" s="110"/>
      <c r="E29" s="110"/>
      <c r="F29" s="2"/>
      <c r="G29" s="113">
        <f>COUNTIF('NSP Testing'!$AI$8:$AI$307,"=60")</f>
        <v>0</v>
      </c>
      <c r="H29" s="113">
        <f>COUNTIF('NSP Testing'!$AJ$8:$AJ$307,"=60")</f>
        <v>0</v>
      </c>
      <c r="I29" s="113"/>
      <c r="J29" s="15"/>
      <c r="K29" s="125" t="s">
        <v>110</v>
      </c>
      <c r="L29" s="16"/>
      <c r="M29" s="15"/>
      <c r="N29" s="8"/>
      <c r="O29" s="8"/>
    </row>
    <row r="30" spans="1:15" hidden="1">
      <c r="A30" s="8"/>
      <c r="B30" s="105" t="s">
        <v>36</v>
      </c>
      <c r="C30" s="8"/>
      <c r="D30" s="110"/>
      <c r="E30" s="110"/>
      <c r="F30" s="2"/>
      <c r="G30" s="113">
        <f>COUNTIF('NSP Testing'!$AI$8:$AI$307,"=80")</f>
        <v>0</v>
      </c>
      <c r="H30" s="113">
        <f>COUNTIF('NSP Testing'!$AJ$8:$AJ$307,"=80")</f>
        <v>0</v>
      </c>
      <c r="I30" s="113"/>
      <c r="J30" s="15"/>
      <c r="K30" s="125" t="s">
        <v>110</v>
      </c>
      <c r="L30" s="16"/>
      <c r="M30" s="15"/>
      <c r="N30" s="8"/>
      <c r="O30" s="8"/>
    </row>
    <row r="31" spans="1:15" hidden="1">
      <c r="A31" s="8"/>
      <c r="B31" s="105" t="s">
        <v>97</v>
      </c>
      <c r="C31" s="8"/>
      <c r="D31" s="212"/>
      <c r="E31" s="213"/>
      <c r="F31" s="2"/>
      <c r="G31" s="212">
        <f>COUNTIF(USR!$P$8:$P$83,"Yes ")</f>
        <v>13</v>
      </c>
      <c r="H31" s="245"/>
      <c r="I31" s="213"/>
      <c r="J31" s="15"/>
      <c r="K31" s="125" t="s">
        <v>110</v>
      </c>
      <c r="L31" s="8"/>
      <c r="M31" s="8"/>
      <c r="N31" s="8"/>
      <c r="O31" s="8"/>
    </row>
    <row r="32" spans="1:15" hidden="1">
      <c r="A32" s="8"/>
      <c r="B32" s="111" t="s">
        <v>98</v>
      </c>
      <c r="C32" s="7"/>
      <c r="D32" s="212" t="s">
        <v>110</v>
      </c>
      <c r="E32" s="213"/>
      <c r="F32" s="7"/>
      <c r="G32" s="212" t="s">
        <v>114</v>
      </c>
      <c r="H32" s="245"/>
      <c r="I32" s="213"/>
      <c r="J32" s="112"/>
      <c r="K32" s="125" t="s">
        <v>110</v>
      </c>
      <c r="L32" s="8"/>
      <c r="M32" s="8"/>
      <c r="N32" s="8"/>
      <c r="O32" s="8"/>
    </row>
    <row r="33" spans="1:15" hidden="1">
      <c r="A33" s="8"/>
      <c r="B33" s="8"/>
      <c r="C33" s="8"/>
      <c r="D33" s="8"/>
      <c r="E33" s="8"/>
      <c r="F33" s="24"/>
      <c r="G33" s="8"/>
      <c r="H33" s="8"/>
      <c r="I33" s="8"/>
      <c r="J33" s="8"/>
      <c r="K33" s="33"/>
      <c r="L33" s="8"/>
      <c r="M33" s="8"/>
      <c r="N33" s="8"/>
      <c r="O33" s="8"/>
    </row>
    <row r="34" spans="1:15" hidden="1">
      <c r="A34" s="63"/>
      <c r="B34" s="259" t="s">
        <v>62</v>
      </c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1"/>
    </row>
    <row r="35" spans="1:15" hidden="1">
      <c r="A35" s="8"/>
      <c r="B35" s="12"/>
      <c r="C35" s="98"/>
      <c r="D35" s="8"/>
      <c r="E35" s="98"/>
      <c r="F35" s="98"/>
      <c r="G35" s="98"/>
      <c r="H35" s="107"/>
      <c r="I35" s="163"/>
      <c r="J35" s="98"/>
      <c r="K35" s="108"/>
      <c r="L35" s="17"/>
      <c r="M35" s="2"/>
      <c r="N35" s="2"/>
      <c r="O35" s="126"/>
    </row>
    <row r="36" spans="1:15" hidden="1">
      <c r="A36" s="8"/>
      <c r="B36" s="97" t="s">
        <v>94</v>
      </c>
      <c r="C36" s="2"/>
      <c r="D36" s="250" t="s">
        <v>101</v>
      </c>
      <c r="E36" s="250"/>
      <c r="F36" s="17"/>
      <c r="G36" s="240" t="s">
        <v>99</v>
      </c>
      <c r="H36" s="240"/>
      <c r="I36" s="163"/>
      <c r="J36" s="10"/>
      <c r="K36" s="247" t="s">
        <v>100</v>
      </c>
      <c r="L36" s="17"/>
      <c r="M36" s="2"/>
      <c r="N36" s="2"/>
      <c r="O36" s="13"/>
    </row>
    <row r="37" spans="1:15" hidden="1">
      <c r="A37" s="8"/>
      <c r="B37" s="100"/>
      <c r="C37" s="2"/>
      <c r="D37" s="101" t="s">
        <v>95</v>
      </c>
      <c r="E37" s="98" t="s">
        <v>96</v>
      </c>
      <c r="F37" s="17"/>
      <c r="G37" s="101" t="s">
        <v>95</v>
      </c>
      <c r="H37" s="107" t="s">
        <v>96</v>
      </c>
      <c r="I37" s="163" t="s">
        <v>120</v>
      </c>
      <c r="J37" s="98"/>
      <c r="K37" s="247"/>
      <c r="L37" s="2"/>
      <c r="M37" s="2"/>
      <c r="N37" s="2"/>
      <c r="O37" s="13"/>
    </row>
    <row r="38" spans="1:15" hidden="1">
      <c r="A38" s="8"/>
      <c r="B38" s="104" t="s">
        <v>32</v>
      </c>
      <c r="C38" s="8"/>
      <c r="D38" s="110"/>
      <c r="E38" s="110"/>
      <c r="F38" s="2"/>
      <c r="G38" s="113">
        <f>COUNTIF('HOME Testing'!$AH$8:$AH$307,"=30")</f>
        <v>0</v>
      </c>
      <c r="H38" s="113">
        <f>COUNTIF('HOME Testing'!$AI$8:$AI$307,"=30")</f>
        <v>0</v>
      </c>
      <c r="I38" s="113">
        <f>COUNTIF('HOME Testing'!AK8:AK307,"30")</f>
        <v>0</v>
      </c>
      <c r="J38" s="15"/>
      <c r="K38" s="125" t="s">
        <v>110</v>
      </c>
      <c r="L38" s="2"/>
      <c r="M38" s="2"/>
      <c r="N38" s="2"/>
      <c r="O38" s="13"/>
    </row>
    <row r="39" spans="1:15" hidden="1">
      <c r="A39" s="8"/>
      <c r="B39" s="104" t="s">
        <v>33</v>
      </c>
      <c r="C39" s="8"/>
      <c r="D39" s="110"/>
      <c r="E39" s="110"/>
      <c r="F39" s="2"/>
      <c r="G39" s="113">
        <f>COUNTIF('HOME Testing'!$AH$8:$AH$307,"=40")</f>
        <v>0</v>
      </c>
      <c r="H39" s="113">
        <f>COUNTIF('HOME Testing'!$AI$8:$AI$307,"=40")</f>
        <v>0</v>
      </c>
      <c r="I39" s="113">
        <f>COUNTIF('HOME Testing'!AK8:AK307,"40")</f>
        <v>0</v>
      </c>
      <c r="J39" s="15"/>
      <c r="K39" s="125" t="s">
        <v>110</v>
      </c>
      <c r="L39" s="2"/>
      <c r="M39" s="2"/>
      <c r="N39" s="2"/>
      <c r="O39" s="13"/>
    </row>
    <row r="40" spans="1:15" hidden="1">
      <c r="A40" s="8"/>
      <c r="B40" s="104" t="s">
        <v>34</v>
      </c>
      <c r="C40" s="8"/>
      <c r="D40" s="110"/>
      <c r="E40" s="110"/>
      <c r="F40" s="2"/>
      <c r="G40" s="113">
        <f>COUNTIF('HOME Testing'!$AH$8:$AH$307,"=50")</f>
        <v>0</v>
      </c>
      <c r="H40" s="113">
        <f>COUNTIF('HOME Testing'!$AI$8:$AI$307,"=50")</f>
        <v>0</v>
      </c>
      <c r="I40" s="113">
        <f>COUNTIF('HOME Testing'!AK8:AK307,"50")</f>
        <v>0</v>
      </c>
      <c r="J40" s="15"/>
      <c r="K40" s="125" t="s">
        <v>110</v>
      </c>
      <c r="L40" s="2"/>
      <c r="M40" s="2"/>
      <c r="N40" s="2"/>
      <c r="O40" s="13"/>
    </row>
    <row r="41" spans="1:15" hidden="1">
      <c r="A41" s="8"/>
      <c r="B41" s="104" t="s">
        <v>35</v>
      </c>
      <c r="C41" s="8"/>
      <c r="D41" s="110"/>
      <c r="E41" s="110"/>
      <c r="F41" s="2"/>
      <c r="G41" s="113">
        <f>COUNTIF('HOME Testing'!$AH$8:$AH$307,"=60")</f>
        <v>0</v>
      </c>
      <c r="H41" s="113">
        <f>COUNTIF('HOME Testing'!$AI$8:$AI$307,"=60")</f>
        <v>0</v>
      </c>
      <c r="I41" s="113">
        <f>COUNTIF('HOME Testing'!AK8:AK307,"60")</f>
        <v>0</v>
      </c>
      <c r="J41" s="15"/>
      <c r="K41" s="125" t="s">
        <v>110</v>
      </c>
      <c r="L41" s="2"/>
      <c r="M41" s="2"/>
      <c r="N41" s="2"/>
      <c r="O41" s="13"/>
    </row>
    <row r="42" spans="1:15" hidden="1">
      <c r="A42" s="8"/>
      <c r="B42" s="105" t="s">
        <v>36</v>
      </c>
      <c r="C42" s="8"/>
      <c r="D42" s="110"/>
      <c r="E42" s="110"/>
      <c r="F42" s="2"/>
      <c r="G42" s="113">
        <f>COUNTIF('HOME Testing'!$AH$8:$AH$307,"=80")</f>
        <v>0</v>
      </c>
      <c r="H42" s="113">
        <f>COUNTIF('HOME Testing'!$AI$8:$AI$307,"=80")</f>
        <v>0</v>
      </c>
      <c r="I42" s="113">
        <f>COUNTIF('HOME Testing'!AK8:AK307,"80")</f>
        <v>0</v>
      </c>
      <c r="J42" s="15"/>
      <c r="K42" s="125" t="s">
        <v>110</v>
      </c>
      <c r="L42" s="2"/>
      <c r="M42" s="2"/>
      <c r="N42" s="2"/>
      <c r="O42" s="13"/>
    </row>
    <row r="43" spans="1:15" hidden="1">
      <c r="A43" s="8"/>
      <c r="B43" s="105" t="s">
        <v>37</v>
      </c>
      <c r="C43" s="8"/>
      <c r="D43" s="114"/>
      <c r="E43" s="114"/>
      <c r="F43" s="2"/>
      <c r="G43" s="113">
        <f>COUNTIF('HOME Testing'!$AH$8:$AH$307,"=Over 80%")</f>
        <v>0</v>
      </c>
      <c r="H43" s="113"/>
      <c r="I43" s="164"/>
      <c r="J43" s="15"/>
      <c r="K43" s="115"/>
      <c r="L43" s="2"/>
      <c r="M43" s="2"/>
      <c r="N43" s="2"/>
      <c r="O43" s="13"/>
    </row>
    <row r="44" spans="1:15" hidden="1">
      <c r="A44" s="8"/>
      <c r="B44" s="105" t="s">
        <v>97</v>
      </c>
      <c r="C44" s="8"/>
      <c r="D44" s="212"/>
      <c r="E44" s="213"/>
      <c r="F44" s="2"/>
      <c r="G44" s="212">
        <f>COUNTIF(USR!$P$8:$P$83,"Yes ")</f>
        <v>13</v>
      </c>
      <c r="H44" s="245"/>
      <c r="I44" s="213"/>
      <c r="J44" s="15"/>
      <c r="K44" s="125" t="s">
        <v>110</v>
      </c>
      <c r="L44" s="2"/>
      <c r="M44" s="2"/>
      <c r="N44" s="2"/>
      <c r="O44" s="13"/>
    </row>
    <row r="45" spans="1:15" hidden="1">
      <c r="A45" s="8"/>
      <c r="B45" s="111" t="s">
        <v>98</v>
      </c>
      <c r="C45" s="7"/>
      <c r="D45" s="212" t="s">
        <v>110</v>
      </c>
      <c r="E45" s="213"/>
      <c r="F45" s="7"/>
      <c r="G45" s="212" t="s">
        <v>114</v>
      </c>
      <c r="H45" s="245"/>
      <c r="I45" s="213"/>
      <c r="J45" s="112"/>
      <c r="K45" s="125" t="s">
        <v>110</v>
      </c>
      <c r="L45" s="7"/>
      <c r="M45" s="7"/>
      <c r="N45" s="7"/>
      <c r="O45" s="14"/>
    </row>
    <row r="46" spans="1:15" ht="15" hidden="1" customHeight="1">
      <c r="A46" s="8"/>
      <c r="B46" s="127"/>
      <c r="C46" s="8"/>
      <c r="D46" s="8"/>
      <c r="E46" s="8"/>
      <c r="F46" s="8"/>
      <c r="G46" s="8"/>
      <c r="H46" s="8"/>
      <c r="I46" s="8"/>
      <c r="J46" s="8"/>
      <c r="K46" s="33"/>
      <c r="L46" s="8"/>
      <c r="M46" s="2"/>
      <c r="N46" s="2"/>
      <c r="O46" s="14"/>
    </row>
    <row r="47" spans="1:15" hidden="1">
      <c r="A47" s="8"/>
      <c r="B47" s="251" t="s">
        <v>107</v>
      </c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3"/>
    </row>
    <row r="48" spans="1:15" hidden="1">
      <c r="A48" s="8"/>
      <c r="B48" s="242" t="s">
        <v>110</v>
      </c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8"/>
    </row>
    <row r="49" spans="1:15" hidden="1">
      <c r="A49" s="8"/>
      <c r="B49" s="239" t="s">
        <v>108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1"/>
    </row>
    <row r="50" spans="1:15" hidden="1">
      <c r="A50" s="8"/>
      <c r="B50" s="242" t="s">
        <v>110</v>
      </c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4"/>
    </row>
    <row r="51" spans="1:15" hidden="1">
      <c r="A51" s="8"/>
      <c r="B51" s="239" t="s">
        <v>92</v>
      </c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1"/>
    </row>
    <row r="52" spans="1:15" hidden="1">
      <c r="A52" s="8"/>
      <c r="B52" s="12"/>
      <c r="C52" s="8"/>
      <c r="D52" s="33"/>
      <c r="E52" s="8"/>
      <c r="F52" s="8"/>
      <c r="G52" s="8"/>
      <c r="H52" s="8"/>
      <c r="I52" s="8"/>
      <c r="J52" s="8"/>
      <c r="K52" s="8"/>
      <c r="L52" s="8"/>
      <c r="M52" s="8"/>
      <c r="N52" s="15"/>
      <c r="O52" s="59"/>
    </row>
    <row r="53" spans="1:15" hidden="1">
      <c r="A53" s="8"/>
      <c r="B53" s="249" t="s">
        <v>42</v>
      </c>
      <c r="C53" s="237"/>
      <c r="D53" s="237"/>
      <c r="E53" s="237"/>
      <c r="F53" s="10"/>
      <c r="G53" s="54" t="s">
        <v>56</v>
      </c>
      <c r="H53" s="54"/>
      <c r="I53" s="54"/>
      <c r="J53" s="237" t="s">
        <v>43</v>
      </c>
      <c r="K53" s="237"/>
      <c r="L53" s="237"/>
      <c r="M53" s="237"/>
      <c r="N53" s="237"/>
      <c r="O53" s="238"/>
    </row>
    <row r="54" spans="1:15" hidden="1">
      <c r="A54" s="8"/>
      <c r="B54" s="60"/>
      <c r="C54" s="16"/>
      <c r="D54" s="18" t="s">
        <v>38</v>
      </c>
      <c r="E54" s="15">
        <f>COUNTA(USR!$C$8:$C$83)</f>
        <v>76</v>
      </c>
      <c r="F54" s="15"/>
      <c r="G54" s="8"/>
      <c r="H54" s="8"/>
      <c r="I54" s="8"/>
      <c r="J54" s="8"/>
      <c r="K54" s="246" t="s">
        <v>44</v>
      </c>
      <c r="L54" s="32"/>
      <c r="M54" s="246" t="s">
        <v>45</v>
      </c>
      <c r="N54" s="32"/>
      <c r="O54" s="248" t="s">
        <v>100</v>
      </c>
    </row>
    <row r="55" spans="1:15" hidden="1">
      <c r="A55" s="8"/>
      <c r="B55" s="60"/>
      <c r="C55" s="16"/>
      <c r="D55" s="18" t="s">
        <v>39</v>
      </c>
      <c r="E55" s="15">
        <f>+E54*0.4</f>
        <v>30.400000000000002</v>
      </c>
      <c r="F55" s="15"/>
      <c r="G55" s="8"/>
      <c r="H55" s="8"/>
      <c r="I55" s="8"/>
      <c r="J55" s="8"/>
      <c r="K55" s="247"/>
      <c r="L55" s="32"/>
      <c r="M55" s="247"/>
      <c r="N55" s="32"/>
      <c r="O55" s="248"/>
    </row>
    <row r="56" spans="1:15" hidden="1">
      <c r="A56" s="8"/>
      <c r="B56" s="60"/>
      <c r="C56" s="15"/>
      <c r="D56" s="18" t="s">
        <v>40</v>
      </c>
      <c r="E56" s="8">
        <f>IF(SUM(G38:G41)&gt;SUM(H38:H41),SUM(G38:G41),SUM(H38:H41))</f>
        <v>0</v>
      </c>
      <c r="F56" s="15"/>
      <c r="G56" s="8"/>
      <c r="H56" s="8"/>
      <c r="I56" s="8"/>
      <c r="J56" s="24" t="s">
        <v>46</v>
      </c>
      <c r="K56" s="53"/>
      <c r="L56" s="30"/>
      <c r="M56" s="53"/>
      <c r="N56" s="30"/>
      <c r="O56" s="56" t="str">
        <f>+IF(M56&gt;=K56,"Yes","No")</f>
        <v>Yes</v>
      </c>
    </row>
    <row r="57" spans="1:15" hidden="1">
      <c r="A57" s="8"/>
      <c r="B57" s="60"/>
      <c r="C57" s="15"/>
      <c r="D57" s="18" t="s">
        <v>41</v>
      </c>
      <c r="E57" s="23" t="str">
        <f>+IF(E56&gt;=E55,"Yes","No")</f>
        <v>No</v>
      </c>
      <c r="F57" s="23"/>
      <c r="G57" s="8"/>
      <c r="H57" s="8"/>
      <c r="I57" s="8"/>
      <c r="J57" s="24" t="s">
        <v>47</v>
      </c>
      <c r="K57" s="53"/>
      <c r="L57" s="30"/>
      <c r="M57" s="53"/>
      <c r="N57" s="30"/>
      <c r="O57" s="56" t="str">
        <f t="shared" ref="O57:O65" si="0">+IF(M57&gt;=K57,"Yes","No")</f>
        <v>Yes</v>
      </c>
    </row>
    <row r="58" spans="1:15" hidden="1">
      <c r="A58" s="8"/>
      <c r="B58" s="61"/>
      <c r="C58" s="54"/>
      <c r="D58" s="54"/>
      <c r="E58" s="54"/>
      <c r="F58" s="54"/>
      <c r="G58" s="54"/>
      <c r="H58" s="54"/>
      <c r="I58" s="54"/>
      <c r="J58" s="24" t="s">
        <v>48</v>
      </c>
      <c r="K58" s="53"/>
      <c r="L58" s="30"/>
      <c r="M58" s="53"/>
      <c r="N58" s="30"/>
      <c r="O58" s="56" t="str">
        <f t="shared" si="0"/>
        <v>Yes</v>
      </c>
    </row>
    <row r="59" spans="1:15" hidden="1">
      <c r="A59" s="8"/>
      <c r="B59" s="12"/>
      <c r="C59" s="8"/>
      <c r="D59" s="8"/>
      <c r="E59" s="8"/>
      <c r="F59" s="8"/>
      <c r="G59" s="8"/>
      <c r="H59" s="8"/>
      <c r="I59" s="8"/>
      <c r="J59" s="24" t="s">
        <v>49</v>
      </c>
      <c r="K59" s="53"/>
      <c r="L59" s="30"/>
      <c r="M59" s="53"/>
      <c r="N59" s="30"/>
      <c r="O59" s="56" t="str">
        <f t="shared" si="0"/>
        <v>Yes</v>
      </c>
    </row>
    <row r="60" spans="1:15" hidden="1">
      <c r="A60" s="8"/>
      <c r="B60" s="12"/>
      <c r="C60" s="8"/>
      <c r="D60" s="8"/>
      <c r="E60" s="8"/>
      <c r="F60" s="8"/>
      <c r="G60" s="8"/>
      <c r="H60" s="8"/>
      <c r="I60" s="8"/>
      <c r="J60" s="24" t="s">
        <v>50</v>
      </c>
      <c r="K60" s="53"/>
      <c r="L60" s="30"/>
      <c r="M60" s="53"/>
      <c r="N60" s="30"/>
      <c r="O60" s="56" t="str">
        <f t="shared" si="0"/>
        <v>Yes</v>
      </c>
    </row>
    <row r="61" spans="1:15" hidden="1">
      <c r="A61" s="8"/>
      <c r="B61" s="12"/>
      <c r="C61" s="8"/>
      <c r="D61" s="8"/>
      <c r="E61" s="8"/>
      <c r="F61" s="8"/>
      <c r="G61" s="8"/>
      <c r="H61" s="8"/>
      <c r="I61" s="8"/>
      <c r="J61" s="24" t="s">
        <v>51</v>
      </c>
      <c r="K61" s="53"/>
      <c r="L61" s="30"/>
      <c r="M61" s="53"/>
      <c r="N61" s="30"/>
      <c r="O61" s="56" t="str">
        <f t="shared" si="0"/>
        <v>Yes</v>
      </c>
    </row>
    <row r="62" spans="1:15" hidden="1">
      <c r="A62" s="8"/>
      <c r="B62" s="12"/>
      <c r="C62" s="8"/>
      <c r="D62" s="8"/>
      <c r="E62" s="8"/>
      <c r="F62" s="8"/>
      <c r="G62" s="8"/>
      <c r="H62" s="8"/>
      <c r="I62" s="8"/>
      <c r="J62" s="24" t="s">
        <v>52</v>
      </c>
      <c r="K62" s="53"/>
      <c r="L62" s="30"/>
      <c r="M62" s="53"/>
      <c r="N62" s="30"/>
      <c r="O62" s="56" t="str">
        <f t="shared" si="0"/>
        <v>Yes</v>
      </c>
    </row>
    <row r="63" spans="1:15" hidden="1">
      <c r="A63" s="8"/>
      <c r="B63" s="12"/>
      <c r="C63" s="8"/>
      <c r="D63" s="8"/>
      <c r="E63" s="8"/>
      <c r="F63" s="8"/>
      <c r="G63" s="8"/>
      <c r="H63" s="8"/>
      <c r="I63" s="8"/>
      <c r="J63" s="24" t="s">
        <v>53</v>
      </c>
      <c r="K63" s="53"/>
      <c r="L63" s="30"/>
      <c r="M63" s="53"/>
      <c r="N63" s="30"/>
      <c r="O63" s="56" t="str">
        <f t="shared" si="0"/>
        <v>Yes</v>
      </c>
    </row>
    <row r="64" spans="1:15" hidden="1">
      <c r="A64" s="8"/>
      <c r="B64" s="12"/>
      <c r="C64" s="8"/>
      <c r="D64" s="8"/>
      <c r="E64" s="8"/>
      <c r="F64" s="8"/>
      <c r="G64" s="8"/>
      <c r="H64" s="8"/>
      <c r="I64" s="8"/>
      <c r="J64" s="24" t="s">
        <v>54</v>
      </c>
      <c r="K64" s="53"/>
      <c r="L64" s="30"/>
      <c r="M64" s="53"/>
      <c r="N64" s="30"/>
      <c r="O64" s="56" t="str">
        <f t="shared" si="0"/>
        <v>Yes</v>
      </c>
    </row>
    <row r="65" spans="1:15" hidden="1">
      <c r="A65" s="8"/>
      <c r="B65" s="11"/>
      <c r="C65" s="7"/>
      <c r="D65" s="7"/>
      <c r="E65" s="7"/>
      <c r="F65" s="7"/>
      <c r="G65" s="7"/>
      <c r="H65" s="7"/>
      <c r="I65" s="7"/>
      <c r="J65" s="19" t="s">
        <v>55</v>
      </c>
      <c r="K65" s="62"/>
      <c r="L65" s="29"/>
      <c r="M65" s="62"/>
      <c r="N65" s="29"/>
      <c r="O65" s="58" t="str">
        <f t="shared" si="0"/>
        <v>Yes</v>
      </c>
    </row>
    <row r="66" spans="1:15" hidden="1">
      <c r="A66" s="8"/>
      <c r="B66" s="8"/>
      <c r="C66" s="8"/>
      <c r="D66" s="8"/>
      <c r="E66" s="8"/>
      <c r="F66" s="8"/>
      <c r="G66" s="8"/>
      <c r="H66" s="8"/>
      <c r="I66" s="8"/>
      <c r="J66" s="8"/>
      <c r="K66" s="33"/>
      <c r="L66" s="8"/>
      <c r="M66" s="33"/>
      <c r="N66" s="8"/>
      <c r="O66" s="33"/>
    </row>
    <row r="67" spans="1:15" hidden="1">
      <c r="A67" s="8"/>
      <c r="B67" s="8"/>
      <c r="C67" s="8"/>
      <c r="D67" s="8"/>
      <c r="E67" s="8"/>
      <c r="F67" s="8"/>
      <c r="G67" s="8"/>
      <c r="H67" s="8"/>
      <c r="I67" s="8"/>
      <c r="J67" s="8"/>
      <c r="K67" s="33"/>
      <c r="L67" s="8"/>
      <c r="M67" s="33"/>
      <c r="N67" s="8"/>
      <c r="O67" s="33"/>
    </row>
    <row r="68" spans="1:15" hidden="1">
      <c r="A68" s="8"/>
      <c r="B68" s="8"/>
      <c r="C68" s="8"/>
      <c r="D68" s="8"/>
      <c r="E68" s="8"/>
      <c r="F68" s="8"/>
      <c r="G68" s="8"/>
      <c r="H68" s="8"/>
      <c r="I68" s="8"/>
      <c r="J68" s="8"/>
      <c r="K68" s="33"/>
      <c r="L68" s="8"/>
      <c r="M68" s="33"/>
      <c r="N68" s="8"/>
      <c r="O68" s="33"/>
    </row>
    <row r="69" spans="1:15" hidden="1">
      <c r="A69" s="8"/>
      <c r="B69" s="8"/>
      <c r="C69" s="8"/>
      <c r="D69" s="8"/>
      <c r="E69" s="8"/>
      <c r="F69" s="8"/>
      <c r="G69" s="8"/>
      <c r="H69" s="8"/>
      <c r="I69" s="8"/>
      <c r="J69" s="8"/>
      <c r="K69" s="33"/>
      <c r="L69" s="8"/>
      <c r="M69" s="33"/>
      <c r="N69" s="8"/>
      <c r="O69" s="33"/>
    </row>
    <row r="70" spans="1:15" hidden="1">
      <c r="A70" s="8"/>
      <c r="B70" s="8"/>
      <c r="C70" s="8"/>
      <c r="D70" s="8"/>
      <c r="E70" s="8"/>
      <c r="F70" s="8"/>
      <c r="G70" s="8"/>
      <c r="H70" s="8"/>
      <c r="I70" s="8"/>
      <c r="J70" s="8"/>
      <c r="K70" s="33"/>
      <c r="L70" s="8"/>
      <c r="M70" s="33"/>
      <c r="N70" s="8"/>
      <c r="O70" s="33"/>
    </row>
    <row r="71" spans="1:15" hidden="1">
      <c r="A71" s="8"/>
      <c r="B71" s="8"/>
      <c r="C71" s="8"/>
      <c r="D71" s="8"/>
      <c r="E71" s="8"/>
      <c r="F71" s="8"/>
      <c r="G71" s="8"/>
      <c r="H71" s="8"/>
      <c r="I71" s="8"/>
      <c r="J71" s="8"/>
      <c r="K71" s="33"/>
      <c r="L71" s="8"/>
      <c r="M71" s="33"/>
      <c r="N71" s="8"/>
      <c r="O71" s="33"/>
    </row>
    <row r="72" spans="1:15" hidden="1">
      <c r="A72" s="8"/>
      <c r="B72" s="8"/>
      <c r="C72" s="8"/>
      <c r="D72" s="8"/>
      <c r="E72" s="8"/>
      <c r="F72" s="8"/>
      <c r="G72" s="8"/>
      <c r="H72" s="8"/>
      <c r="I72" s="8"/>
      <c r="J72" s="8"/>
      <c r="K72" s="33"/>
      <c r="L72" s="8"/>
      <c r="M72" s="33"/>
      <c r="N72" s="8"/>
      <c r="O72" s="33"/>
    </row>
    <row r="73" spans="1:15" hidden="1">
      <c r="A73" s="8"/>
      <c r="B73" s="8"/>
      <c r="C73" s="8"/>
      <c r="D73" s="8"/>
      <c r="E73" s="8"/>
      <c r="F73" s="8"/>
      <c r="G73" s="8"/>
      <c r="H73" s="8"/>
      <c r="I73" s="8"/>
      <c r="J73" s="8"/>
      <c r="K73" s="33"/>
      <c r="L73" s="8"/>
      <c r="M73" s="33"/>
      <c r="N73" s="8"/>
      <c r="O73" s="33"/>
    </row>
    <row r="74" spans="1:15" hidden="1">
      <c r="A74" s="8"/>
      <c r="B74" s="8"/>
      <c r="C74" s="8"/>
      <c r="D74" s="8"/>
      <c r="E74" s="8"/>
      <c r="F74" s="8"/>
      <c r="G74" s="8"/>
      <c r="H74" s="8"/>
      <c r="I74" s="8"/>
      <c r="J74" s="8"/>
      <c r="K74" s="33"/>
      <c r="L74" s="8"/>
      <c r="M74" s="33"/>
      <c r="N74" s="8"/>
      <c r="O74" s="33"/>
    </row>
    <row r="75" spans="1:15" hidden="1">
      <c r="A75" s="8"/>
      <c r="B75" s="8"/>
      <c r="C75" s="8"/>
      <c r="D75" s="8"/>
      <c r="E75" s="8"/>
      <c r="F75" s="8"/>
      <c r="G75" s="8"/>
      <c r="H75" s="8"/>
      <c r="I75" s="8"/>
      <c r="J75" s="8"/>
      <c r="K75" s="33"/>
      <c r="L75" s="8"/>
      <c r="M75" s="33"/>
      <c r="N75" s="8"/>
      <c r="O75" s="33"/>
    </row>
    <row r="76" spans="1:15" hidden="1">
      <c r="A76" s="8"/>
      <c r="B76" s="8"/>
      <c r="C76" s="8"/>
      <c r="D76" s="8"/>
      <c r="E76" s="8"/>
      <c r="F76" s="8"/>
      <c r="G76" s="8"/>
      <c r="H76" s="8"/>
      <c r="I76" s="8"/>
      <c r="J76" s="8"/>
      <c r="K76" s="33"/>
      <c r="L76" s="8"/>
      <c r="M76" s="33"/>
      <c r="N76" s="8"/>
      <c r="O76" s="33"/>
    </row>
    <row r="77" spans="1:15" hidden="1">
      <c r="A77" s="8"/>
      <c r="B77" s="8"/>
      <c r="C77" s="8"/>
      <c r="D77" s="8"/>
      <c r="E77" s="8"/>
      <c r="F77" s="8"/>
      <c r="G77" s="8"/>
      <c r="H77" s="8"/>
      <c r="I77" s="8"/>
      <c r="J77" s="8"/>
      <c r="K77" s="33"/>
      <c r="L77" s="8"/>
      <c r="M77" s="33"/>
      <c r="N77" s="8"/>
      <c r="O77" s="33"/>
    </row>
    <row r="78" spans="1:15" hidden="1">
      <c r="A78" s="8"/>
      <c r="B78" s="8"/>
      <c r="C78" s="8"/>
      <c r="D78" s="8"/>
      <c r="E78" s="8"/>
      <c r="F78" s="8"/>
      <c r="G78" s="8"/>
      <c r="H78" s="8"/>
      <c r="I78" s="8"/>
      <c r="J78" s="8"/>
      <c r="K78" s="33"/>
      <c r="L78" s="8"/>
      <c r="M78" s="33"/>
      <c r="N78" s="8"/>
      <c r="O78" s="33"/>
    </row>
    <row r="79" spans="1:15" hidden="1">
      <c r="A79" s="8"/>
      <c r="B79" s="8"/>
      <c r="C79" s="8"/>
      <c r="D79" s="8"/>
      <c r="E79" s="8"/>
      <c r="F79" s="8"/>
      <c r="G79" s="8"/>
      <c r="H79" s="8"/>
      <c r="I79" s="8"/>
      <c r="J79" s="8"/>
      <c r="K79" s="33"/>
      <c r="L79" s="8"/>
      <c r="M79" s="33"/>
      <c r="N79" s="8"/>
      <c r="O79" s="33"/>
    </row>
    <row r="80" spans="1:15" hidden="1">
      <c r="A80" s="8"/>
      <c r="B80" s="8"/>
      <c r="C80" s="8"/>
      <c r="D80" s="8"/>
      <c r="E80" s="8"/>
      <c r="F80" s="8"/>
      <c r="G80" s="8"/>
      <c r="H80" s="8"/>
      <c r="I80" s="8"/>
      <c r="J80" s="8"/>
      <c r="K80" s="33"/>
      <c r="L80" s="8"/>
      <c r="M80" s="33"/>
      <c r="N80" s="8"/>
      <c r="O80" s="33"/>
    </row>
    <row r="81" spans="1:15" hidden="1">
      <c r="A81" s="8"/>
      <c r="B81" s="8"/>
      <c r="C81" s="8"/>
      <c r="D81" s="8"/>
      <c r="E81" s="8"/>
      <c r="F81" s="8"/>
      <c r="G81" s="8"/>
      <c r="H81" s="8"/>
      <c r="I81" s="8"/>
      <c r="J81" s="8"/>
      <c r="K81" s="33"/>
      <c r="L81" s="8"/>
      <c r="M81" s="33"/>
      <c r="N81" s="8"/>
      <c r="O81" s="33"/>
    </row>
    <row r="82" spans="1:15" hidden="1">
      <c r="A82" s="8"/>
      <c r="B82" s="8"/>
      <c r="C82" s="8"/>
      <c r="D82" s="8"/>
      <c r="E82" s="8"/>
      <c r="F82" s="8"/>
      <c r="G82" s="8"/>
      <c r="H82" s="8"/>
      <c r="I82" s="8"/>
      <c r="J82" s="8"/>
      <c r="K82" s="33"/>
      <c r="L82" s="8"/>
      <c r="M82" s="33"/>
      <c r="N82" s="8"/>
      <c r="O82" s="33"/>
    </row>
    <row r="83" spans="1:15" hidden="1">
      <c r="A83" s="8"/>
      <c r="B83" s="8"/>
      <c r="C83" s="8"/>
      <c r="D83" s="8"/>
      <c r="E83" s="8"/>
      <c r="F83" s="8"/>
      <c r="G83" s="8"/>
      <c r="H83" s="8"/>
      <c r="I83" s="8"/>
      <c r="J83" s="8"/>
      <c r="K83" s="33"/>
      <c r="L83" s="8"/>
      <c r="M83" s="33"/>
      <c r="N83" s="8"/>
      <c r="O83" s="33"/>
    </row>
    <row r="84" spans="1:15" hidden="1">
      <c r="A84" s="8"/>
      <c r="B84" s="8"/>
      <c r="C84" s="8"/>
      <c r="D84" s="8"/>
      <c r="E84" s="8"/>
      <c r="F84" s="8"/>
      <c r="G84" s="8"/>
      <c r="H84" s="8"/>
      <c r="I84" s="8"/>
      <c r="J84" s="8"/>
      <c r="K84" s="33"/>
      <c r="L84" s="8"/>
      <c r="M84" s="33"/>
      <c r="N84" s="8"/>
      <c r="O84" s="33"/>
    </row>
    <row r="85" spans="1:15" hidden="1">
      <c r="A85" s="8"/>
      <c r="B85" s="8"/>
      <c r="C85" s="8"/>
      <c r="D85" s="8"/>
      <c r="E85" s="8"/>
      <c r="F85" s="8"/>
      <c r="G85" s="8"/>
      <c r="H85" s="8"/>
      <c r="I85" s="8"/>
      <c r="J85" s="8"/>
      <c r="K85" s="33"/>
      <c r="L85" s="8"/>
      <c r="M85" s="33"/>
      <c r="N85" s="8"/>
      <c r="O85" s="33"/>
    </row>
    <row r="86" spans="1:15" hidden="1">
      <c r="A86" s="8"/>
      <c r="B86" s="8"/>
      <c r="C86" s="8"/>
      <c r="D86" s="8"/>
      <c r="E86" s="8"/>
      <c r="F86" s="8"/>
      <c r="G86" s="8"/>
      <c r="H86" s="8"/>
      <c r="I86" s="8"/>
      <c r="J86" s="8"/>
      <c r="K86" s="33"/>
      <c r="L86" s="8"/>
      <c r="M86" s="33"/>
      <c r="N86" s="8"/>
      <c r="O86" s="33"/>
    </row>
    <row r="87" spans="1:15" hidden="1">
      <c r="A87" s="8"/>
      <c r="B87" s="8"/>
      <c r="C87" s="8"/>
      <c r="D87" s="8"/>
      <c r="E87" s="8"/>
      <c r="F87" s="8"/>
      <c r="G87" s="8"/>
      <c r="H87" s="8"/>
      <c r="I87" s="8"/>
      <c r="J87" s="8"/>
      <c r="K87" s="33"/>
      <c r="L87" s="8"/>
      <c r="M87" s="33"/>
      <c r="N87" s="8"/>
      <c r="O87" s="33"/>
    </row>
    <row r="88" spans="1:15" hidden="1">
      <c r="A88" s="8"/>
      <c r="B88" s="8"/>
      <c r="C88" s="8"/>
      <c r="D88" s="8"/>
      <c r="E88" s="8"/>
      <c r="F88" s="8"/>
      <c r="G88" s="8"/>
      <c r="H88" s="8"/>
      <c r="I88" s="8"/>
      <c r="J88" s="8"/>
      <c r="K88" s="33"/>
      <c r="L88" s="8"/>
      <c r="M88" s="33"/>
      <c r="N88" s="8"/>
      <c r="O88" s="33"/>
    </row>
    <row r="89" spans="1:15" hidden="1">
      <c r="A89" s="8"/>
      <c r="B89" s="8"/>
      <c r="C89" s="8"/>
      <c r="D89" s="8"/>
      <c r="E89" s="8"/>
      <c r="F89" s="8"/>
      <c r="G89" s="8"/>
      <c r="H89" s="8"/>
      <c r="I89" s="8"/>
      <c r="J89" s="8"/>
      <c r="K89" s="33"/>
      <c r="L89" s="8"/>
      <c r="M89" s="33"/>
      <c r="N89" s="8"/>
      <c r="O89" s="33"/>
    </row>
    <row r="90" spans="1:15" hidden="1">
      <c r="A90" s="8"/>
      <c r="B90" s="8"/>
      <c r="C90" s="8"/>
      <c r="D90" s="8"/>
      <c r="E90" s="8"/>
      <c r="F90" s="8"/>
      <c r="G90" s="8"/>
      <c r="H90" s="8"/>
      <c r="I90" s="8"/>
      <c r="J90" s="8"/>
      <c r="K90" s="33"/>
      <c r="L90" s="8"/>
      <c r="M90" s="33"/>
      <c r="N90" s="8"/>
      <c r="O90" s="33"/>
    </row>
    <row r="91" spans="1:15" hidden="1">
      <c r="A91" s="8"/>
      <c r="B91" s="8"/>
      <c r="C91" s="8"/>
      <c r="D91" s="8"/>
      <c r="E91" s="8"/>
      <c r="F91" s="8"/>
      <c r="G91" s="8"/>
      <c r="H91" s="8"/>
      <c r="I91" s="8"/>
      <c r="J91" s="8"/>
      <c r="K91" s="33"/>
      <c r="L91" s="8"/>
      <c r="M91" s="33"/>
      <c r="N91" s="8"/>
      <c r="O91" s="33"/>
    </row>
    <row r="92" spans="1:15" hidden="1">
      <c r="A92" s="8"/>
      <c r="B92" s="8"/>
      <c r="C92" s="8"/>
      <c r="D92" s="8"/>
      <c r="E92" s="8"/>
      <c r="F92" s="8"/>
      <c r="G92" s="8"/>
      <c r="H92" s="8"/>
      <c r="I92" s="8"/>
      <c r="J92" s="8"/>
      <c r="K92" s="33"/>
      <c r="L92" s="8"/>
      <c r="M92" s="33"/>
      <c r="N92" s="8"/>
      <c r="O92" s="33"/>
    </row>
    <row r="93" spans="1:15" hidden="1">
      <c r="A93" s="8"/>
      <c r="B93" s="8"/>
      <c r="C93" s="8"/>
      <c r="D93" s="8"/>
      <c r="E93" s="8"/>
      <c r="F93" s="8"/>
      <c r="G93" s="8"/>
      <c r="H93" s="8"/>
      <c r="I93" s="8"/>
      <c r="J93" s="8"/>
      <c r="K93" s="33"/>
      <c r="L93" s="8"/>
      <c r="M93" s="33"/>
      <c r="N93" s="8"/>
      <c r="O93" s="33"/>
    </row>
    <row r="94" spans="1:15" hidden="1">
      <c r="A94" s="8"/>
      <c r="B94" s="8"/>
      <c r="C94" s="8"/>
      <c r="D94" s="8"/>
      <c r="E94" s="8"/>
      <c r="F94" s="8"/>
      <c r="G94" s="8"/>
      <c r="H94" s="8"/>
      <c r="I94" s="8"/>
      <c r="J94" s="8"/>
      <c r="K94" s="33"/>
      <c r="L94" s="8"/>
      <c r="M94" s="33"/>
      <c r="N94" s="8"/>
      <c r="O94" s="33"/>
    </row>
    <row r="95" spans="1:15" hidden="1">
      <c r="A95" s="8"/>
      <c r="B95" s="8"/>
      <c r="C95" s="8"/>
      <c r="D95" s="8"/>
      <c r="E95" s="8"/>
      <c r="F95" s="8"/>
      <c r="G95" s="8"/>
      <c r="H95" s="8"/>
      <c r="I95" s="8"/>
      <c r="J95" s="8"/>
      <c r="K95" s="33"/>
      <c r="L95" s="8"/>
      <c r="M95" s="33"/>
      <c r="N95" s="8"/>
      <c r="O95" s="33"/>
    </row>
    <row r="96" spans="1:15" hidden="1">
      <c r="A96" s="8"/>
      <c r="B96" s="8"/>
      <c r="C96" s="8"/>
      <c r="D96" s="8"/>
      <c r="E96" s="8"/>
      <c r="F96" s="8"/>
      <c r="G96" s="8"/>
      <c r="H96" s="8"/>
      <c r="I96" s="8"/>
      <c r="J96" s="8"/>
      <c r="K96" s="33"/>
      <c r="L96" s="8"/>
      <c r="M96" s="33"/>
      <c r="N96" s="8"/>
      <c r="O96" s="33"/>
    </row>
    <row r="97" spans="1:15" hidden="1">
      <c r="A97" s="8"/>
      <c r="B97" s="8"/>
      <c r="C97" s="8"/>
      <c r="D97" s="8"/>
      <c r="E97" s="8"/>
      <c r="F97" s="8"/>
      <c r="G97" s="8"/>
      <c r="H97" s="8"/>
      <c r="I97" s="8"/>
      <c r="J97" s="8"/>
      <c r="K97" s="33"/>
      <c r="L97" s="8"/>
      <c r="M97" s="33"/>
      <c r="N97" s="8"/>
      <c r="O97" s="33"/>
    </row>
    <row r="98" spans="1:15" hidden="1">
      <c r="A98" s="8"/>
      <c r="B98" s="8"/>
      <c r="C98" s="8"/>
      <c r="D98" s="8"/>
      <c r="E98" s="8"/>
      <c r="F98" s="8"/>
      <c r="G98" s="8"/>
      <c r="H98" s="8"/>
      <c r="I98" s="8"/>
      <c r="J98" s="8"/>
      <c r="K98" s="33"/>
      <c r="L98" s="8"/>
      <c r="M98" s="33"/>
      <c r="N98" s="8"/>
      <c r="O98" s="33"/>
    </row>
    <row r="99" spans="1:15" hidden="1">
      <c r="A99" s="8"/>
      <c r="B99" s="8"/>
      <c r="C99" s="8"/>
      <c r="D99" s="8"/>
      <c r="E99" s="8"/>
      <c r="F99" s="8"/>
      <c r="G99" s="8"/>
      <c r="H99" s="8"/>
      <c r="I99" s="8"/>
      <c r="J99" s="8"/>
      <c r="K99" s="33"/>
      <c r="L99" s="8"/>
      <c r="M99" s="33"/>
      <c r="N99" s="8"/>
      <c r="O99" s="33"/>
    </row>
    <row r="100" spans="1:15" hidden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33"/>
      <c r="L100" s="8"/>
      <c r="M100" s="33"/>
      <c r="N100" s="8"/>
      <c r="O100" s="33"/>
    </row>
    <row r="101" spans="1: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33"/>
      <c r="L101" s="8"/>
      <c r="M101" s="33"/>
      <c r="N101" s="8"/>
      <c r="O101" s="33"/>
    </row>
    <row r="102" spans="1: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33"/>
      <c r="L102" s="8"/>
      <c r="M102" s="33"/>
      <c r="N102" s="8"/>
      <c r="O102" s="33"/>
    </row>
    <row r="103" spans="1: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33"/>
      <c r="L103" s="8"/>
      <c r="M103" s="33"/>
      <c r="N103" s="8"/>
      <c r="O103" s="33"/>
    </row>
    <row r="104" spans="1: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33"/>
      <c r="L104" s="8"/>
      <c r="M104" s="33"/>
      <c r="N104" s="8"/>
      <c r="O104" s="33"/>
    </row>
    <row r="105" spans="1: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33"/>
      <c r="L105" s="8"/>
      <c r="M105" s="33"/>
      <c r="N105" s="8"/>
      <c r="O105" s="33"/>
    </row>
    <row r="106" spans="1: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33"/>
      <c r="L106" s="8"/>
      <c r="M106" s="33"/>
      <c r="N106" s="8"/>
      <c r="O106" s="33"/>
    </row>
    <row r="107" spans="1: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33"/>
      <c r="L107" s="8"/>
      <c r="M107" s="33"/>
      <c r="N107" s="8"/>
      <c r="O107" s="33"/>
    </row>
    <row r="108" spans="1: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33"/>
      <c r="L108" s="8"/>
      <c r="M108" s="33"/>
      <c r="N108" s="8"/>
      <c r="O108" s="33"/>
    </row>
    <row r="109" spans="1: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33"/>
      <c r="L109" s="8"/>
      <c r="M109" s="33"/>
      <c r="N109" s="8"/>
      <c r="O109" s="33"/>
    </row>
    <row r="110" spans="1: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33"/>
      <c r="L110" s="8"/>
      <c r="M110" s="33"/>
      <c r="N110" s="8"/>
      <c r="O110" s="33"/>
    </row>
    <row r="111" spans="1: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33"/>
      <c r="L111" s="8"/>
      <c r="M111" s="33"/>
      <c r="N111" s="8"/>
      <c r="O111" s="33"/>
    </row>
    <row r="112" spans="1: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33"/>
      <c r="L112" s="8"/>
      <c r="M112" s="33"/>
      <c r="N112" s="8"/>
      <c r="O112" s="33"/>
    </row>
    <row r="113" spans="1: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33"/>
      <c r="L113" s="8"/>
      <c r="M113" s="33"/>
      <c r="N113" s="8"/>
      <c r="O113" s="33"/>
    </row>
    <row r="114" spans="1: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33"/>
      <c r="L114" s="8"/>
      <c r="M114" s="33"/>
      <c r="N114" s="8"/>
      <c r="O114" s="33"/>
    </row>
    <row r="115" spans="1: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33"/>
      <c r="L115" s="8"/>
      <c r="M115" s="33"/>
      <c r="N115" s="8"/>
      <c r="O115" s="33"/>
    </row>
    <row r="116" spans="1: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33"/>
      <c r="L116" s="8"/>
      <c r="M116" s="33"/>
      <c r="N116" s="8"/>
      <c r="O116" s="33"/>
    </row>
    <row r="117" spans="1: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33"/>
      <c r="L117" s="8"/>
      <c r="M117" s="33"/>
      <c r="N117" s="8"/>
      <c r="O117" s="33"/>
    </row>
    <row r="118" spans="1: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33"/>
      <c r="L118" s="8"/>
      <c r="M118" s="33"/>
      <c r="N118" s="8"/>
      <c r="O118" s="33"/>
    </row>
    <row r="119" spans="1: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33"/>
      <c r="L119" s="8"/>
      <c r="M119" s="33"/>
      <c r="N119" s="8"/>
      <c r="O119" s="33"/>
    </row>
    <row r="120" spans="1: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33"/>
      <c r="L120" s="8"/>
      <c r="M120" s="33"/>
      <c r="N120" s="8"/>
      <c r="O120" s="33"/>
    </row>
    <row r="121" spans="1: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33"/>
      <c r="L121" s="8"/>
      <c r="M121" s="33"/>
      <c r="N121" s="8"/>
      <c r="O121" s="33"/>
    </row>
    <row r="122" spans="1: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33"/>
      <c r="L122" s="8"/>
      <c r="M122" s="33"/>
      <c r="N122" s="8"/>
      <c r="O122" s="33"/>
    </row>
    <row r="123" spans="1: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33"/>
      <c r="L123" s="8"/>
      <c r="M123" s="33"/>
      <c r="N123" s="8"/>
      <c r="O123" s="33"/>
    </row>
    <row r="124" spans="1: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33"/>
      <c r="L124" s="8"/>
      <c r="M124" s="33"/>
      <c r="N124" s="8"/>
      <c r="O124" s="33"/>
    </row>
    <row r="125" spans="1: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33"/>
      <c r="L125" s="8"/>
      <c r="M125" s="33"/>
      <c r="N125" s="8"/>
      <c r="O125" s="33"/>
    </row>
    <row r="126" spans="1: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33"/>
      <c r="L126" s="8"/>
      <c r="M126" s="33"/>
      <c r="N126" s="8"/>
      <c r="O126" s="33"/>
    </row>
    <row r="127" spans="1: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33"/>
      <c r="L127" s="8"/>
      <c r="M127" s="33"/>
      <c r="N127" s="8"/>
      <c r="O127" s="33"/>
    </row>
    <row r="128" spans="1: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33"/>
      <c r="L128" s="8"/>
      <c r="M128" s="33"/>
      <c r="N128" s="8"/>
      <c r="O128" s="33"/>
    </row>
    <row r="129" spans="1: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33"/>
      <c r="L129" s="8"/>
      <c r="M129" s="33"/>
      <c r="N129" s="8"/>
      <c r="O129" s="33"/>
    </row>
    <row r="130" spans="1: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33"/>
      <c r="L130" s="8"/>
      <c r="M130" s="33"/>
      <c r="N130" s="8"/>
      <c r="O130" s="33"/>
    </row>
    <row r="131" spans="1: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33"/>
      <c r="L131" s="8"/>
      <c r="M131" s="33"/>
      <c r="N131" s="8"/>
      <c r="O131" s="33"/>
    </row>
    <row r="132" spans="1: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33"/>
      <c r="L132" s="8"/>
      <c r="M132" s="33"/>
      <c r="N132" s="8"/>
      <c r="O132" s="33"/>
    </row>
    <row r="133" spans="1: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33"/>
      <c r="L133" s="8"/>
      <c r="M133" s="33"/>
      <c r="N133" s="8"/>
      <c r="O133" s="33"/>
    </row>
    <row r="134" spans="1: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33"/>
      <c r="L134" s="8"/>
      <c r="M134" s="33"/>
      <c r="N134" s="8"/>
      <c r="O134" s="33"/>
    </row>
    <row r="135" spans="1: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33"/>
      <c r="L135" s="8"/>
      <c r="M135" s="33"/>
      <c r="N135" s="8"/>
      <c r="O135" s="33"/>
    </row>
    <row r="136" spans="1: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33"/>
      <c r="L136" s="8"/>
      <c r="M136" s="33"/>
      <c r="N136" s="8"/>
      <c r="O136" s="33"/>
    </row>
    <row r="137" spans="1: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33"/>
      <c r="L137" s="8"/>
      <c r="M137" s="33"/>
      <c r="N137" s="8"/>
      <c r="O137" s="33"/>
    </row>
    <row r="138" spans="1: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33"/>
      <c r="L138" s="8"/>
      <c r="M138" s="33"/>
      <c r="N138" s="8"/>
      <c r="O138" s="33"/>
    </row>
    <row r="139" spans="1: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33"/>
      <c r="L139" s="8"/>
      <c r="M139" s="33"/>
      <c r="N139" s="8"/>
      <c r="O139" s="33"/>
    </row>
    <row r="140" spans="1: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33"/>
      <c r="L140" s="8"/>
      <c r="M140" s="33"/>
      <c r="N140" s="8"/>
      <c r="O140" s="33"/>
    </row>
    <row r="141" spans="1: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33"/>
      <c r="L141" s="8"/>
      <c r="M141" s="33"/>
      <c r="N141" s="8"/>
      <c r="O141" s="33"/>
    </row>
    <row r="142" spans="1: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33"/>
      <c r="L142" s="8"/>
      <c r="M142" s="33"/>
      <c r="N142" s="8"/>
      <c r="O142" s="33"/>
    </row>
    <row r="143" spans="1: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33"/>
      <c r="L143" s="8"/>
      <c r="M143" s="33"/>
      <c r="N143" s="8"/>
      <c r="O143" s="33"/>
    </row>
    <row r="144" spans="1: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33"/>
      <c r="L144" s="8"/>
      <c r="M144" s="33"/>
      <c r="N144" s="8"/>
      <c r="O144" s="33"/>
    </row>
    <row r="145" spans="1: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33"/>
      <c r="L145" s="8"/>
      <c r="M145" s="33"/>
      <c r="N145" s="8"/>
      <c r="O145" s="33"/>
    </row>
    <row r="146" spans="1: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33"/>
      <c r="L146" s="8"/>
      <c r="M146" s="33"/>
      <c r="N146" s="8"/>
      <c r="O146" s="33"/>
    </row>
    <row r="147" spans="1: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33"/>
      <c r="L147" s="8"/>
      <c r="M147" s="33"/>
      <c r="N147" s="8"/>
      <c r="O147" s="33"/>
    </row>
    <row r="148" spans="1: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33"/>
      <c r="L148" s="8"/>
      <c r="M148" s="33"/>
      <c r="N148" s="8"/>
      <c r="O148" s="33"/>
    </row>
    <row r="149" spans="1: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33"/>
      <c r="L149" s="8"/>
      <c r="M149" s="33"/>
      <c r="N149" s="8"/>
      <c r="O149" s="33"/>
    </row>
    <row r="150" spans="1: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33"/>
      <c r="L150" s="8"/>
      <c r="M150" s="33"/>
      <c r="N150" s="8"/>
      <c r="O150" s="33"/>
    </row>
    <row r="151" spans="1: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33"/>
      <c r="L151" s="8"/>
      <c r="M151" s="33"/>
      <c r="N151" s="8"/>
      <c r="O151" s="33"/>
    </row>
    <row r="152" spans="1: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33"/>
      <c r="L152" s="8"/>
      <c r="M152" s="33"/>
      <c r="N152" s="8"/>
      <c r="O152" s="33"/>
    </row>
    <row r="153" spans="1: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33"/>
      <c r="L153" s="8"/>
      <c r="M153" s="33"/>
      <c r="N153" s="8"/>
      <c r="O153" s="33"/>
    </row>
    <row r="154" spans="1: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33"/>
      <c r="L154" s="8"/>
      <c r="M154" s="33"/>
      <c r="N154" s="8"/>
      <c r="O154" s="33"/>
    </row>
    <row r="155" spans="1: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33"/>
      <c r="L155" s="8"/>
      <c r="M155" s="33"/>
      <c r="N155" s="8"/>
      <c r="O155" s="33"/>
    </row>
    <row r="156" spans="1: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33"/>
      <c r="L156" s="8"/>
      <c r="M156" s="33"/>
      <c r="N156" s="8"/>
      <c r="O156" s="33"/>
    </row>
    <row r="157" spans="1: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33"/>
      <c r="L157" s="8"/>
      <c r="M157" s="33"/>
      <c r="N157" s="8"/>
      <c r="O157" s="33"/>
    </row>
    <row r="158" spans="1: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33"/>
      <c r="L158" s="8"/>
      <c r="M158" s="33"/>
      <c r="N158" s="8"/>
      <c r="O158" s="33"/>
    </row>
    <row r="159" spans="1: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33"/>
      <c r="L159" s="8"/>
      <c r="M159" s="33"/>
      <c r="N159" s="8"/>
      <c r="O159" s="33"/>
    </row>
    <row r="160" spans="1: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33"/>
      <c r="L160" s="8"/>
      <c r="M160" s="33"/>
      <c r="N160" s="8"/>
      <c r="O160" s="33"/>
    </row>
    <row r="161" spans="1: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33"/>
      <c r="L161" s="8"/>
      <c r="M161" s="33"/>
      <c r="N161" s="8"/>
      <c r="O161" s="33"/>
    </row>
    <row r="162" spans="1: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33"/>
      <c r="L162" s="8"/>
      <c r="M162" s="33"/>
      <c r="N162" s="8"/>
      <c r="O162" s="33"/>
    </row>
    <row r="163" spans="1: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33"/>
      <c r="L163" s="8"/>
      <c r="M163" s="33"/>
      <c r="N163" s="8"/>
      <c r="O163" s="33"/>
    </row>
    <row r="164" spans="1: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33"/>
      <c r="L164" s="8"/>
      <c r="M164" s="33"/>
      <c r="N164" s="8"/>
      <c r="O164" s="33"/>
    </row>
    <row r="165" spans="1: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33"/>
      <c r="L165" s="8"/>
      <c r="M165" s="33"/>
      <c r="N165" s="8"/>
      <c r="O165" s="33"/>
    </row>
    <row r="166" spans="1: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33"/>
      <c r="L166" s="8"/>
      <c r="M166" s="33"/>
      <c r="N166" s="8"/>
      <c r="O166" s="33"/>
    </row>
    <row r="167" spans="1: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33"/>
      <c r="L167" s="8"/>
      <c r="M167" s="33"/>
      <c r="N167" s="8"/>
      <c r="O167" s="33"/>
    </row>
    <row r="168" spans="1: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33"/>
      <c r="L168" s="8"/>
      <c r="M168" s="33"/>
      <c r="N168" s="8"/>
      <c r="O168" s="33"/>
    </row>
    <row r="169" spans="1: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33"/>
      <c r="L169" s="8"/>
      <c r="M169" s="33"/>
      <c r="N169" s="8"/>
      <c r="O169" s="33"/>
    </row>
    <row r="170" spans="1: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33"/>
      <c r="L170" s="8"/>
      <c r="M170" s="33"/>
      <c r="N170" s="8"/>
      <c r="O170" s="33"/>
    </row>
    <row r="171" spans="1: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33"/>
      <c r="L171" s="8"/>
      <c r="M171" s="33"/>
      <c r="N171" s="8"/>
      <c r="O171" s="33"/>
    </row>
    <row r="172" spans="1: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33"/>
      <c r="L172" s="8"/>
      <c r="M172" s="33"/>
      <c r="N172" s="8"/>
      <c r="O172" s="33"/>
    </row>
    <row r="173" spans="1: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33"/>
      <c r="L173" s="8"/>
      <c r="M173" s="33"/>
      <c r="N173" s="8"/>
      <c r="O173" s="33"/>
    </row>
    <row r="174" spans="1: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33"/>
      <c r="L174" s="8"/>
      <c r="M174" s="33"/>
      <c r="N174" s="8"/>
      <c r="O174" s="33"/>
    </row>
    <row r="175" spans="1: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33"/>
      <c r="L175" s="8"/>
      <c r="M175" s="33"/>
      <c r="N175" s="8"/>
      <c r="O175" s="33"/>
    </row>
    <row r="176" spans="1: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33"/>
      <c r="L176" s="8"/>
      <c r="M176" s="33"/>
      <c r="N176" s="8"/>
      <c r="O176" s="33"/>
    </row>
    <row r="177" spans="1: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33"/>
      <c r="L177" s="8"/>
      <c r="M177" s="33"/>
      <c r="N177" s="8"/>
      <c r="O177" s="33"/>
    </row>
    <row r="178" spans="1: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33"/>
      <c r="L178" s="8"/>
      <c r="M178" s="33"/>
      <c r="N178" s="8"/>
      <c r="O178" s="33"/>
    </row>
    <row r="179" spans="1: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33"/>
      <c r="L179" s="8"/>
      <c r="M179" s="33"/>
      <c r="N179" s="8"/>
      <c r="O179" s="33"/>
    </row>
    <row r="180" spans="1: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33"/>
      <c r="L180" s="8"/>
      <c r="M180" s="33"/>
      <c r="N180" s="8"/>
      <c r="O180" s="33"/>
    </row>
    <row r="181" spans="1: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33"/>
      <c r="L181" s="8"/>
      <c r="M181" s="33"/>
      <c r="N181" s="8"/>
      <c r="O181" s="33"/>
    </row>
    <row r="182" spans="1: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33"/>
      <c r="L182" s="8"/>
      <c r="M182" s="33"/>
      <c r="N182" s="8"/>
      <c r="O182" s="33"/>
    </row>
    <row r="183" spans="1: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33"/>
      <c r="L183" s="8"/>
      <c r="M183" s="33"/>
      <c r="N183" s="8"/>
      <c r="O183" s="33"/>
    </row>
    <row r="184" spans="1: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33"/>
      <c r="L184" s="8"/>
      <c r="M184" s="33"/>
      <c r="N184" s="8"/>
      <c r="O184" s="33"/>
    </row>
    <row r="185" spans="1: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33"/>
      <c r="L185" s="8"/>
      <c r="M185" s="33"/>
      <c r="N185" s="8"/>
      <c r="O185" s="33"/>
    </row>
    <row r="186" spans="1: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33"/>
      <c r="L186" s="8"/>
      <c r="M186" s="33"/>
      <c r="N186" s="8"/>
      <c r="O186" s="33"/>
    </row>
    <row r="187" spans="1: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33"/>
      <c r="L187" s="8"/>
      <c r="M187" s="33"/>
      <c r="N187" s="8"/>
      <c r="O187" s="33"/>
    </row>
    <row r="188" spans="1: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33"/>
      <c r="L188" s="8"/>
      <c r="M188" s="33"/>
      <c r="N188" s="8"/>
      <c r="O188" s="33"/>
    </row>
    <row r="189" spans="1: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33"/>
      <c r="L189" s="8"/>
      <c r="M189" s="33"/>
      <c r="N189" s="8"/>
      <c r="O189" s="33"/>
    </row>
    <row r="190" spans="1: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33"/>
      <c r="L190" s="8"/>
      <c r="M190" s="33"/>
      <c r="N190" s="8"/>
      <c r="O190" s="33"/>
    </row>
    <row r="191" spans="1: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33"/>
      <c r="L191" s="8"/>
      <c r="M191" s="33"/>
      <c r="N191" s="8"/>
      <c r="O191" s="33"/>
    </row>
    <row r="192" spans="1: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33"/>
      <c r="L192" s="8"/>
      <c r="M192" s="33"/>
      <c r="N192" s="8"/>
      <c r="O192" s="33"/>
    </row>
    <row r="193" spans="1: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33"/>
      <c r="L193" s="8"/>
      <c r="M193" s="33"/>
      <c r="N193" s="8"/>
      <c r="O193" s="33"/>
    </row>
    <row r="194" spans="1: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33"/>
      <c r="L194" s="8"/>
      <c r="M194" s="33"/>
      <c r="N194" s="8"/>
      <c r="O194" s="33"/>
    </row>
    <row r="195" spans="1: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33"/>
      <c r="L195" s="8"/>
      <c r="M195" s="33"/>
      <c r="N195" s="8"/>
      <c r="O195" s="33"/>
    </row>
    <row r="196" spans="1: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33"/>
      <c r="L196" s="8"/>
      <c r="M196" s="33"/>
      <c r="N196" s="8"/>
      <c r="O196" s="33"/>
    </row>
    <row r="197" spans="1: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33"/>
      <c r="L197" s="8"/>
      <c r="M197" s="33"/>
      <c r="N197" s="8"/>
      <c r="O197" s="33"/>
    </row>
    <row r="198" spans="1: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33"/>
      <c r="L198" s="8"/>
      <c r="M198" s="33"/>
      <c r="N198" s="8"/>
      <c r="O198" s="33"/>
    </row>
    <row r="199" spans="1: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33"/>
      <c r="L199" s="8"/>
      <c r="M199" s="33"/>
      <c r="N199" s="8"/>
      <c r="O199" s="33"/>
    </row>
    <row r="200" spans="1: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33"/>
      <c r="L200" s="8"/>
      <c r="M200" s="33"/>
      <c r="N200" s="8"/>
      <c r="O200" s="33"/>
    </row>
    <row r="201" spans="1: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33"/>
      <c r="L201" s="8"/>
      <c r="M201" s="33"/>
      <c r="N201" s="8"/>
      <c r="O201" s="33"/>
    </row>
    <row r="202" spans="1: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33"/>
      <c r="L202" s="8"/>
      <c r="M202" s="33"/>
      <c r="N202" s="8"/>
      <c r="O202" s="33"/>
    </row>
    <row r="203" spans="1: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33"/>
      <c r="L203" s="8"/>
      <c r="M203" s="33"/>
      <c r="N203" s="8"/>
      <c r="O203" s="33"/>
    </row>
    <row r="204" spans="1: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33"/>
      <c r="L204" s="8"/>
      <c r="M204" s="33"/>
      <c r="N204" s="8"/>
      <c r="O204" s="33"/>
    </row>
    <row r="205" spans="1: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33"/>
      <c r="L205" s="8"/>
      <c r="M205" s="33"/>
      <c r="N205" s="8"/>
      <c r="O205" s="33"/>
    </row>
    <row r="206" spans="1: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33"/>
      <c r="L206" s="8"/>
      <c r="M206" s="33"/>
      <c r="N206" s="8"/>
      <c r="O206" s="33"/>
    </row>
    <row r="207" spans="1: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33"/>
      <c r="L207" s="8"/>
      <c r="M207" s="33"/>
      <c r="N207" s="8"/>
      <c r="O207" s="33"/>
    </row>
    <row r="208" spans="1: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33"/>
      <c r="L208" s="8"/>
      <c r="M208" s="33"/>
      <c r="N208" s="8"/>
      <c r="O208" s="33"/>
    </row>
    <row r="209" spans="1: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33"/>
      <c r="L209" s="8"/>
      <c r="M209" s="33"/>
      <c r="N209" s="8"/>
      <c r="O209" s="33"/>
    </row>
    <row r="210" spans="1: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33"/>
      <c r="L210" s="8"/>
      <c r="M210" s="33"/>
      <c r="N210" s="8"/>
      <c r="O210" s="33"/>
    </row>
    <row r="211" spans="1: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33"/>
      <c r="L211" s="8"/>
      <c r="M211" s="33"/>
      <c r="N211" s="8"/>
      <c r="O211" s="33"/>
    </row>
    <row r="212" spans="1: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33"/>
      <c r="L212" s="8"/>
      <c r="M212" s="33"/>
      <c r="N212" s="8"/>
      <c r="O212" s="33"/>
    </row>
    <row r="213" spans="1: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33"/>
      <c r="L213" s="8"/>
      <c r="M213" s="33"/>
      <c r="N213" s="8"/>
      <c r="O213" s="33"/>
    </row>
    <row r="214" spans="1: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33"/>
      <c r="L214" s="8"/>
      <c r="M214" s="33"/>
      <c r="N214" s="8"/>
      <c r="O214" s="33"/>
    </row>
    <row r="215" spans="1: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33"/>
      <c r="L215" s="8"/>
      <c r="M215" s="33"/>
      <c r="N215" s="8"/>
      <c r="O215" s="33"/>
    </row>
    <row r="216" spans="1: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33"/>
      <c r="L216" s="8"/>
      <c r="M216" s="33"/>
      <c r="N216" s="8"/>
      <c r="O216" s="33"/>
    </row>
    <row r="217" spans="1: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33"/>
      <c r="L217" s="8"/>
      <c r="M217" s="33"/>
      <c r="N217" s="8"/>
      <c r="O217" s="33"/>
    </row>
    <row r="218" spans="1: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33"/>
      <c r="L218" s="8"/>
      <c r="M218" s="33"/>
      <c r="N218" s="8"/>
      <c r="O218" s="33"/>
    </row>
    <row r="219" spans="1: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33"/>
      <c r="L219" s="8"/>
      <c r="M219" s="33"/>
      <c r="N219" s="8"/>
      <c r="O219" s="33"/>
    </row>
    <row r="220" spans="1: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33"/>
      <c r="L220" s="8"/>
      <c r="M220" s="33"/>
      <c r="N220" s="8"/>
      <c r="O220" s="33"/>
    </row>
    <row r="221" spans="1: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33"/>
      <c r="L221" s="8"/>
      <c r="M221" s="33"/>
      <c r="N221" s="8"/>
      <c r="O221" s="33"/>
    </row>
    <row r="222" spans="1: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33"/>
      <c r="L222" s="8"/>
      <c r="M222" s="33"/>
      <c r="N222" s="8"/>
      <c r="O222" s="33"/>
    </row>
    <row r="223" spans="1: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33"/>
      <c r="L223" s="8"/>
      <c r="M223" s="33"/>
      <c r="N223" s="8"/>
      <c r="O223" s="33"/>
    </row>
    <row r="224" spans="1: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33"/>
      <c r="L224" s="8"/>
      <c r="M224" s="33"/>
      <c r="N224" s="8"/>
      <c r="O224" s="33"/>
    </row>
    <row r="225" spans="1: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33"/>
      <c r="L225" s="8"/>
      <c r="M225" s="33"/>
      <c r="N225" s="8"/>
      <c r="O225" s="33"/>
    </row>
    <row r="226" spans="1: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33"/>
      <c r="L226" s="8"/>
      <c r="M226" s="33"/>
      <c r="N226" s="8"/>
      <c r="O226" s="33"/>
    </row>
    <row r="227" spans="1: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33"/>
      <c r="L227" s="8"/>
      <c r="M227" s="33"/>
      <c r="N227" s="8"/>
      <c r="O227" s="33"/>
    </row>
    <row r="228" spans="1: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33"/>
      <c r="L228" s="8"/>
      <c r="M228" s="33"/>
      <c r="N228" s="8"/>
      <c r="O228" s="33"/>
    </row>
    <row r="229" spans="1: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33"/>
      <c r="L229" s="8"/>
      <c r="M229" s="33"/>
      <c r="N229" s="8"/>
      <c r="O229" s="33"/>
    </row>
    <row r="230" spans="1: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33"/>
      <c r="L230" s="8"/>
      <c r="M230" s="33"/>
      <c r="N230" s="8"/>
      <c r="O230" s="33"/>
    </row>
    <row r="231" spans="1: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33"/>
      <c r="L231" s="8"/>
      <c r="M231" s="33"/>
      <c r="N231" s="8"/>
      <c r="O231" s="33"/>
    </row>
    <row r="232" spans="1: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33"/>
      <c r="L232" s="8"/>
      <c r="M232" s="33"/>
      <c r="N232" s="8"/>
      <c r="O232" s="33"/>
    </row>
    <row r="233" spans="1: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33"/>
      <c r="L233" s="8"/>
      <c r="M233" s="33"/>
      <c r="N233" s="8"/>
      <c r="O233" s="33"/>
    </row>
    <row r="234" spans="1: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33"/>
      <c r="L234" s="8"/>
      <c r="M234" s="33"/>
      <c r="N234" s="8"/>
      <c r="O234" s="33"/>
    </row>
    <row r="235" spans="1: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33"/>
      <c r="L235" s="8"/>
      <c r="M235" s="33"/>
      <c r="N235" s="8"/>
      <c r="O235" s="33"/>
    </row>
    <row r="236" spans="1: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33"/>
      <c r="L236" s="8"/>
      <c r="M236" s="33"/>
      <c r="N236" s="8"/>
      <c r="O236" s="33"/>
    </row>
    <row r="237" spans="1: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33"/>
      <c r="L237" s="8"/>
      <c r="M237" s="33"/>
      <c r="N237" s="8"/>
      <c r="O237" s="33"/>
    </row>
    <row r="238" spans="1: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33"/>
      <c r="L238" s="8"/>
      <c r="M238" s="33"/>
      <c r="N238" s="8"/>
      <c r="O238" s="33"/>
    </row>
    <row r="239" spans="1: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33"/>
      <c r="L239" s="8"/>
      <c r="M239" s="33"/>
      <c r="N239" s="8"/>
      <c r="O239" s="33"/>
    </row>
    <row r="240" spans="1: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33"/>
      <c r="L240" s="8"/>
      <c r="M240" s="33"/>
      <c r="N240" s="8"/>
      <c r="O240" s="33"/>
    </row>
    <row r="241" spans="1: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33"/>
      <c r="L241" s="8"/>
      <c r="M241" s="33"/>
      <c r="N241" s="8"/>
      <c r="O241" s="33"/>
    </row>
    <row r="242" spans="1: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33"/>
      <c r="L242" s="8"/>
      <c r="M242" s="33"/>
      <c r="N242" s="8"/>
      <c r="O242" s="33"/>
    </row>
    <row r="243" spans="1: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33"/>
      <c r="L243" s="8"/>
      <c r="M243" s="33"/>
      <c r="N243" s="8"/>
      <c r="O243" s="33"/>
    </row>
    <row r="244" spans="1: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33"/>
      <c r="L244" s="8"/>
      <c r="M244" s="33"/>
      <c r="N244" s="8"/>
      <c r="O244" s="33"/>
    </row>
    <row r="245" spans="1: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33"/>
      <c r="L245" s="8"/>
      <c r="M245" s="33"/>
      <c r="N245" s="8"/>
      <c r="O245" s="33"/>
    </row>
    <row r="246" spans="1: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33"/>
      <c r="L246" s="8"/>
      <c r="M246" s="33"/>
      <c r="N246" s="8"/>
      <c r="O246" s="33"/>
    </row>
    <row r="247" spans="1: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33"/>
      <c r="L247" s="8"/>
      <c r="M247" s="33"/>
      <c r="N247" s="8"/>
      <c r="O247" s="33"/>
    </row>
    <row r="248" spans="1:1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33"/>
      <c r="L248" s="8"/>
      <c r="M248" s="33"/>
      <c r="N248" s="8"/>
      <c r="O248" s="33"/>
    </row>
    <row r="249" spans="1:1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33"/>
      <c r="L249" s="8"/>
      <c r="M249" s="33"/>
      <c r="N249" s="8"/>
      <c r="O249" s="33"/>
    </row>
    <row r="250" spans="1:1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33"/>
      <c r="L250" s="8"/>
      <c r="M250" s="33"/>
      <c r="N250" s="8"/>
      <c r="O250" s="33"/>
    </row>
    <row r="251" spans="1: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33"/>
      <c r="L251" s="8"/>
      <c r="M251" s="33"/>
      <c r="N251" s="8"/>
      <c r="O251" s="33"/>
    </row>
    <row r="252" spans="1: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33"/>
      <c r="L252" s="8"/>
      <c r="M252" s="33"/>
      <c r="N252" s="8"/>
      <c r="O252" s="33"/>
    </row>
    <row r="253" spans="1: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33"/>
      <c r="L253" s="8"/>
      <c r="M253" s="33"/>
      <c r="N253" s="8"/>
      <c r="O253" s="33"/>
    </row>
    <row r="254" spans="1: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33"/>
      <c r="L254" s="8"/>
      <c r="M254" s="33"/>
      <c r="N254" s="8"/>
      <c r="O254" s="33"/>
    </row>
    <row r="255" spans="1:1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33"/>
      <c r="L255" s="8"/>
      <c r="M255" s="33"/>
      <c r="N255" s="8"/>
      <c r="O255" s="33"/>
    </row>
    <row r="256" spans="1: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33"/>
      <c r="L256" s="8"/>
      <c r="M256" s="33"/>
      <c r="N256" s="8"/>
      <c r="O256" s="33"/>
    </row>
    <row r="257" spans="1: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33"/>
      <c r="L257" s="8"/>
      <c r="M257" s="33"/>
      <c r="N257" s="8"/>
      <c r="O257" s="33"/>
    </row>
    <row r="258" spans="1: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33"/>
      <c r="L258" s="8"/>
      <c r="M258" s="33"/>
      <c r="N258" s="8"/>
      <c r="O258" s="33"/>
    </row>
    <row r="259" spans="1:1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33"/>
      <c r="L259" s="8"/>
      <c r="M259" s="33"/>
      <c r="N259" s="8"/>
      <c r="O259" s="33"/>
    </row>
    <row r="260" spans="1: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33"/>
      <c r="L260" s="8"/>
      <c r="M260" s="33"/>
      <c r="N260" s="8"/>
      <c r="O260" s="33"/>
    </row>
    <row r="261" spans="1: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33"/>
      <c r="L261" s="8"/>
      <c r="M261" s="33"/>
      <c r="N261" s="8"/>
      <c r="O261" s="33"/>
    </row>
    <row r="262" spans="1:1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33"/>
      <c r="L262" s="8"/>
      <c r="M262" s="33"/>
      <c r="N262" s="8"/>
      <c r="O262" s="33"/>
    </row>
    <row r="263" spans="1: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33"/>
      <c r="L263" s="8"/>
      <c r="M263" s="33"/>
      <c r="N263" s="8"/>
      <c r="O263" s="33"/>
    </row>
    <row r="264" spans="1:1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33"/>
      <c r="L264" s="8"/>
      <c r="M264" s="33"/>
      <c r="N264" s="8"/>
      <c r="O264" s="33"/>
    </row>
    <row r="265" spans="1:1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33"/>
      <c r="L265" s="8"/>
      <c r="M265" s="33"/>
      <c r="N265" s="8"/>
      <c r="O265" s="33"/>
    </row>
    <row r="266" spans="1:1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33"/>
      <c r="L266" s="8"/>
      <c r="M266" s="33"/>
      <c r="N266" s="8"/>
      <c r="O266" s="33"/>
    </row>
    <row r="267" spans="1:1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33"/>
      <c r="L267" s="8"/>
      <c r="M267" s="33"/>
      <c r="N267" s="8"/>
      <c r="O267" s="33"/>
    </row>
    <row r="268" spans="1:1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33"/>
      <c r="L268" s="8"/>
      <c r="M268" s="33"/>
      <c r="N268" s="8"/>
      <c r="O268" s="33"/>
    </row>
    <row r="269" spans="1:1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33"/>
      <c r="L269" s="8"/>
      <c r="M269" s="33"/>
      <c r="N269" s="8"/>
      <c r="O269" s="33"/>
    </row>
    <row r="270" spans="1:1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33"/>
      <c r="L270" s="8"/>
      <c r="M270" s="33"/>
      <c r="N270" s="8"/>
      <c r="O270" s="33"/>
    </row>
    <row r="271" spans="1:1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33"/>
      <c r="L271" s="8"/>
      <c r="M271" s="33"/>
      <c r="N271" s="8"/>
      <c r="O271" s="33"/>
    </row>
    <row r="272" spans="1:1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33"/>
      <c r="L272" s="8"/>
      <c r="M272" s="33"/>
      <c r="N272" s="8"/>
      <c r="O272" s="33"/>
    </row>
    <row r="273" spans="1:1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33"/>
      <c r="L273" s="8"/>
      <c r="M273" s="33"/>
      <c r="N273" s="8"/>
      <c r="O273" s="33"/>
    </row>
    <row r="274" spans="1:1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33"/>
      <c r="L274" s="8"/>
      <c r="M274" s="33"/>
      <c r="N274" s="8"/>
      <c r="O274" s="33"/>
    </row>
    <row r="275" spans="1:1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33"/>
      <c r="L275" s="8"/>
      <c r="M275" s="33"/>
      <c r="N275" s="8"/>
      <c r="O275" s="33"/>
    </row>
    <row r="276" spans="1:1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33"/>
      <c r="L276" s="8"/>
      <c r="M276" s="33"/>
      <c r="N276" s="8"/>
      <c r="O276" s="33"/>
    </row>
    <row r="277" spans="1:1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33"/>
      <c r="L277" s="8"/>
      <c r="M277" s="33"/>
      <c r="N277" s="8"/>
      <c r="O277" s="33"/>
    </row>
    <row r="278" spans="1:1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33"/>
      <c r="L278" s="8"/>
      <c r="M278" s="33"/>
      <c r="N278" s="8"/>
      <c r="O278" s="33"/>
    </row>
    <row r="279" spans="1:1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33"/>
      <c r="L279" s="8"/>
      <c r="M279" s="33"/>
      <c r="N279" s="8"/>
      <c r="O279" s="33"/>
    </row>
    <row r="280" spans="1:1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33"/>
      <c r="L280" s="8"/>
      <c r="M280" s="33"/>
      <c r="N280" s="8"/>
      <c r="O280" s="33"/>
    </row>
    <row r="281" spans="1:1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33"/>
      <c r="L281" s="8"/>
      <c r="M281" s="33"/>
      <c r="N281" s="8"/>
      <c r="O281" s="33"/>
    </row>
    <row r="282" spans="1:1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</row>
  </sheetData>
  <mergeCells count="43">
    <mergeCell ref="E1:M1"/>
    <mergeCell ref="E2:M2"/>
    <mergeCell ref="B49:O49"/>
    <mergeCell ref="B48:O48"/>
    <mergeCell ref="D31:E31"/>
    <mergeCell ref="D32:E32"/>
    <mergeCell ref="B34:O34"/>
    <mergeCell ref="D45:E45"/>
    <mergeCell ref="B22:K22"/>
    <mergeCell ref="D36:E36"/>
    <mergeCell ref="K36:K37"/>
    <mergeCell ref="B10:K10"/>
    <mergeCell ref="D12:E12"/>
    <mergeCell ref="B4:K4"/>
    <mergeCell ref="D8:E8"/>
    <mergeCell ref="G8:I8"/>
    <mergeCell ref="D6:E6"/>
    <mergeCell ref="G24:H24"/>
    <mergeCell ref="G12:H12"/>
    <mergeCell ref="G6:H6"/>
    <mergeCell ref="K6:K7"/>
    <mergeCell ref="D19:E19"/>
    <mergeCell ref="D20:E20"/>
    <mergeCell ref="G20:I20"/>
    <mergeCell ref="G19:I19"/>
    <mergeCell ref="K12:K13"/>
    <mergeCell ref="D24:E24"/>
    <mergeCell ref="K24:K25"/>
    <mergeCell ref="M54:M55"/>
    <mergeCell ref="K54:K55"/>
    <mergeCell ref="G44:I44"/>
    <mergeCell ref="G45:I45"/>
    <mergeCell ref="O54:O55"/>
    <mergeCell ref="B47:O47"/>
    <mergeCell ref="D18:E18"/>
    <mergeCell ref="J53:O53"/>
    <mergeCell ref="B51:O51"/>
    <mergeCell ref="B50:O50"/>
    <mergeCell ref="G31:I31"/>
    <mergeCell ref="G32:I32"/>
    <mergeCell ref="G36:H36"/>
    <mergeCell ref="B53:E53"/>
    <mergeCell ref="D44:E44"/>
  </mergeCells>
  <conditionalFormatting sqref="O56:O65">
    <cfRule type="cellIs" dxfId="63" priority="98" stopIfTrue="1" operator="equal">
      <formula>"No"</formula>
    </cfRule>
  </conditionalFormatting>
  <conditionalFormatting sqref="G19">
    <cfRule type="expression" dxfId="62" priority="92" stopIfTrue="1">
      <formula>$D$19:$E$19&lt;=0</formula>
    </cfRule>
  </conditionalFormatting>
  <conditionalFormatting sqref="K31 G31">
    <cfRule type="expression" dxfId="61" priority="91" stopIfTrue="1">
      <formula>$D$31&lt;=0</formula>
    </cfRule>
  </conditionalFormatting>
  <conditionalFormatting sqref="K44 G44">
    <cfRule type="expression" dxfId="60" priority="89" stopIfTrue="1">
      <formula>$D$44&lt;=0</formula>
    </cfRule>
  </conditionalFormatting>
  <conditionalFormatting sqref="K20 G20">
    <cfRule type="expression" dxfId="59" priority="87" stopIfTrue="1">
      <formula>OR($D$20="Select One",$D$20="No")</formula>
    </cfRule>
  </conditionalFormatting>
  <conditionalFormatting sqref="K32 G32">
    <cfRule type="expression" dxfId="58" priority="86" stopIfTrue="1">
      <formula>OR($D$32="Select One",$D$32="No")</formula>
    </cfRule>
  </conditionalFormatting>
  <conditionalFormatting sqref="K45 G45">
    <cfRule type="expression" dxfId="57" priority="85" stopIfTrue="1">
      <formula>OR($D$45="Select One",$D$45="No")</formula>
    </cfRule>
  </conditionalFormatting>
  <conditionalFormatting sqref="G14">
    <cfRule type="expression" dxfId="56" priority="73" stopIfTrue="1">
      <formula>+$D$14&lt;=0</formula>
    </cfRule>
  </conditionalFormatting>
  <conditionalFormatting sqref="H14:I14">
    <cfRule type="expression" dxfId="55" priority="72" stopIfTrue="1">
      <formula>+$E$14&lt;=0</formula>
    </cfRule>
  </conditionalFormatting>
  <conditionalFormatting sqref="G15">
    <cfRule type="expression" dxfId="54" priority="71" stopIfTrue="1">
      <formula>+$D$15&lt;=0</formula>
    </cfRule>
  </conditionalFormatting>
  <conditionalFormatting sqref="H15:I15">
    <cfRule type="expression" dxfId="53" priority="70" stopIfTrue="1">
      <formula>+$E$15&lt;=0</formula>
    </cfRule>
  </conditionalFormatting>
  <conditionalFormatting sqref="G16">
    <cfRule type="expression" dxfId="52" priority="69" stopIfTrue="1">
      <formula>+$D$16&lt;=0</formula>
    </cfRule>
  </conditionalFormatting>
  <conditionalFormatting sqref="H16:I16">
    <cfRule type="expression" dxfId="51" priority="68" stopIfTrue="1">
      <formula>+$E$16&lt;=0</formula>
    </cfRule>
  </conditionalFormatting>
  <conditionalFormatting sqref="G17">
    <cfRule type="expression" dxfId="50" priority="67" stopIfTrue="1">
      <formula>+$D$17&lt;=0</formula>
    </cfRule>
  </conditionalFormatting>
  <conditionalFormatting sqref="H17:I17">
    <cfRule type="expression" dxfId="49" priority="66" stopIfTrue="1">
      <formula>+$E$17&lt;=0</formula>
    </cfRule>
  </conditionalFormatting>
  <conditionalFormatting sqref="G18">
    <cfRule type="expression" dxfId="48" priority="65" stopIfTrue="1">
      <formula>+$D$18&lt;=0</formula>
    </cfRule>
  </conditionalFormatting>
  <conditionalFormatting sqref="K18">
    <cfRule type="expression" dxfId="47" priority="54" stopIfTrue="1">
      <formula>$D$18&lt;=0</formula>
    </cfRule>
  </conditionalFormatting>
  <conditionalFormatting sqref="K19">
    <cfRule type="expression" dxfId="46" priority="53" stopIfTrue="1">
      <formula>$D$19&lt;=0</formula>
    </cfRule>
  </conditionalFormatting>
  <conditionalFormatting sqref="K14">
    <cfRule type="expression" dxfId="45" priority="47" stopIfTrue="1">
      <formula>+AND($D$14&lt;=0,$E$14&lt;=0)</formula>
    </cfRule>
  </conditionalFormatting>
  <conditionalFormatting sqref="K15">
    <cfRule type="expression" dxfId="44" priority="46" stopIfTrue="1">
      <formula>+AND($D$15&lt;=0,$E$15&lt;=0)</formula>
    </cfRule>
  </conditionalFormatting>
  <conditionalFormatting sqref="K16">
    <cfRule type="expression" dxfId="43" priority="45" stopIfTrue="1">
      <formula>+AND($D$16&lt;=0,$E$16&lt;=0)</formula>
    </cfRule>
  </conditionalFormatting>
  <conditionalFormatting sqref="K17">
    <cfRule type="expression" dxfId="42" priority="44" stopIfTrue="1">
      <formula>+AND($D$17&lt;=0,$E$17&lt;=0)</formula>
    </cfRule>
  </conditionalFormatting>
  <conditionalFormatting sqref="K26">
    <cfRule type="expression" dxfId="41" priority="43" stopIfTrue="1">
      <formula>+AND($D$26&lt;=0,$E$26&lt;=0)</formula>
    </cfRule>
  </conditionalFormatting>
  <conditionalFormatting sqref="K27">
    <cfRule type="expression" dxfId="40" priority="42" stopIfTrue="1">
      <formula>+AND($D$27&lt;=0,$E$27&lt;=0)</formula>
    </cfRule>
  </conditionalFormatting>
  <conditionalFormatting sqref="K28">
    <cfRule type="expression" dxfId="39" priority="41" stopIfTrue="1">
      <formula>+AND($D$28&lt;=0,$E$28&lt;=0)</formula>
    </cfRule>
  </conditionalFormatting>
  <conditionalFormatting sqref="K29">
    <cfRule type="expression" dxfId="38" priority="40" stopIfTrue="1">
      <formula>+AND($D$29&lt;=0,$E$29&lt;=0)</formula>
    </cfRule>
  </conditionalFormatting>
  <conditionalFormatting sqref="K30">
    <cfRule type="expression" dxfId="37" priority="39" stopIfTrue="1">
      <formula>+AND($D$30&lt;=0,$E$30&lt;=0)</formula>
    </cfRule>
  </conditionalFormatting>
  <conditionalFormatting sqref="G26">
    <cfRule type="expression" dxfId="36" priority="38" stopIfTrue="1">
      <formula>+$D$26&lt;=0</formula>
    </cfRule>
  </conditionalFormatting>
  <conditionalFormatting sqref="G27">
    <cfRule type="expression" dxfId="35" priority="37" stopIfTrue="1">
      <formula>+$D$27&lt;=0</formula>
    </cfRule>
  </conditionalFormatting>
  <conditionalFormatting sqref="G28">
    <cfRule type="expression" dxfId="34" priority="36" stopIfTrue="1">
      <formula>+$D$28&lt;=0</formula>
    </cfRule>
  </conditionalFormatting>
  <conditionalFormatting sqref="G29">
    <cfRule type="expression" dxfId="33" priority="35" stopIfTrue="1">
      <formula>+$D$29&lt;=0</formula>
    </cfRule>
  </conditionalFormatting>
  <conditionalFormatting sqref="G30">
    <cfRule type="expression" dxfId="32" priority="34" stopIfTrue="1">
      <formula>+$D$30&lt;=0</formula>
    </cfRule>
  </conditionalFormatting>
  <conditionalFormatting sqref="H26:I26">
    <cfRule type="expression" dxfId="31" priority="33" stopIfTrue="1">
      <formula>+$E$26&lt;=0</formula>
    </cfRule>
  </conditionalFormatting>
  <conditionalFormatting sqref="H27:I27">
    <cfRule type="expression" dxfId="30" priority="32" stopIfTrue="1">
      <formula>+$E$27&lt;=0</formula>
    </cfRule>
  </conditionalFormatting>
  <conditionalFormatting sqref="H28:I28">
    <cfRule type="expression" dxfId="29" priority="31" stopIfTrue="1">
      <formula>+$E$28&lt;=0</formula>
    </cfRule>
  </conditionalFormatting>
  <conditionalFormatting sqref="H29:I29">
    <cfRule type="expression" dxfId="28" priority="30" stopIfTrue="1">
      <formula>+$E$29&lt;=0</formula>
    </cfRule>
  </conditionalFormatting>
  <conditionalFormatting sqref="H30:I30">
    <cfRule type="expression" dxfId="27" priority="29" stopIfTrue="1">
      <formula>+$E$30&lt;=0</formula>
    </cfRule>
  </conditionalFormatting>
  <conditionalFormatting sqref="K38">
    <cfRule type="expression" dxfId="26" priority="28" stopIfTrue="1">
      <formula>+AND($D$38&lt;=0,$E$38&lt;=0)</formula>
    </cfRule>
  </conditionalFormatting>
  <conditionalFormatting sqref="K39">
    <cfRule type="expression" dxfId="25" priority="27" stopIfTrue="1">
      <formula>+AND($D$39&lt;=0,$E$39&lt;=0)</formula>
    </cfRule>
  </conditionalFormatting>
  <conditionalFormatting sqref="K40">
    <cfRule type="expression" dxfId="24" priority="26" stopIfTrue="1">
      <formula>+AND($D$40&lt;=0,$E$40&lt;=0)</formula>
    </cfRule>
  </conditionalFormatting>
  <conditionalFormatting sqref="K41">
    <cfRule type="expression" dxfId="23" priority="25" stopIfTrue="1">
      <formula>+AND($D$41&lt;=0,$E$41&lt;=0)</formula>
    </cfRule>
  </conditionalFormatting>
  <conditionalFormatting sqref="K42">
    <cfRule type="expression" dxfId="22" priority="24" stopIfTrue="1">
      <formula>+AND($D$42&lt;=0,$E$42&lt;=0)</formula>
    </cfRule>
  </conditionalFormatting>
  <conditionalFormatting sqref="G38">
    <cfRule type="expression" dxfId="21" priority="23" stopIfTrue="1">
      <formula>+$D$38&lt;=0</formula>
    </cfRule>
  </conditionalFormatting>
  <conditionalFormatting sqref="G39">
    <cfRule type="expression" dxfId="20" priority="22" stopIfTrue="1">
      <formula>+$D$39&lt;=0</formula>
    </cfRule>
  </conditionalFormatting>
  <conditionalFormatting sqref="G40">
    <cfRule type="expression" dxfId="19" priority="21" stopIfTrue="1">
      <formula>+$D$40&lt;=0</formula>
    </cfRule>
  </conditionalFormatting>
  <conditionalFormatting sqref="G41">
    <cfRule type="expression" dxfId="18" priority="20" stopIfTrue="1">
      <formula>+$D$41&lt;=0</formula>
    </cfRule>
  </conditionalFormatting>
  <conditionalFormatting sqref="G42">
    <cfRule type="expression" dxfId="17" priority="19" stopIfTrue="1">
      <formula>+$D$42&lt;=0</formula>
    </cfRule>
  </conditionalFormatting>
  <conditionalFormatting sqref="H42:I42">
    <cfRule type="expression" dxfId="16" priority="18" stopIfTrue="1">
      <formula>+$E$42&lt;=0</formula>
    </cfRule>
  </conditionalFormatting>
  <conditionalFormatting sqref="H41:I41">
    <cfRule type="expression" dxfId="15" priority="17" stopIfTrue="1">
      <formula>+$E$41&lt;=0</formula>
    </cfRule>
  </conditionalFormatting>
  <conditionalFormatting sqref="H38:I38">
    <cfRule type="expression" dxfId="14" priority="16" stopIfTrue="1">
      <formula>+$E$38&lt;=0</formula>
    </cfRule>
  </conditionalFormatting>
  <conditionalFormatting sqref="H39:I39">
    <cfRule type="expression" dxfId="13" priority="15" stopIfTrue="1">
      <formula>+$E$39&lt;=0</formula>
    </cfRule>
  </conditionalFormatting>
  <conditionalFormatting sqref="H40:I40">
    <cfRule type="expression" dxfId="12" priority="14" stopIfTrue="1">
      <formula>+$E$40&lt;=0</formula>
    </cfRule>
  </conditionalFormatting>
  <conditionalFormatting sqref="K56:K65 M56:M65">
    <cfRule type="expression" dxfId="11" priority="8" stopIfTrue="1">
      <formula>+$B$50="Yes"</formula>
    </cfRule>
  </conditionalFormatting>
  <conditionalFormatting sqref="B49:O65">
    <cfRule type="expression" dxfId="10" priority="4" stopIfTrue="1">
      <formula>+$B$48="Select One"</formula>
    </cfRule>
    <cfRule type="expression" dxfId="9" priority="5" stopIfTrue="1">
      <formula>+$B$48="No"</formula>
    </cfRule>
  </conditionalFormatting>
  <conditionalFormatting sqref="B51:O65">
    <cfRule type="expression" dxfId="8" priority="6" stopIfTrue="1">
      <formula>+$B$50="No"</formula>
    </cfRule>
    <cfRule type="expression" dxfId="7" priority="7" stopIfTrue="1">
      <formula>+$B$50="Select One"</formula>
    </cfRule>
  </conditionalFormatting>
  <conditionalFormatting sqref="G8">
    <cfRule type="expression" dxfId="6" priority="2" stopIfTrue="1">
      <formula>$D$8&lt;=0</formula>
    </cfRule>
  </conditionalFormatting>
  <conditionalFormatting sqref="K8">
    <cfRule type="expression" dxfId="5" priority="1" stopIfTrue="1">
      <formula>+AND($D$8&lt;=0)</formula>
    </cfRule>
  </conditionalFormatting>
  <dataValidations count="2">
    <dataValidation type="list" allowBlank="1" showInputMessage="1" showErrorMessage="1" sqref="D45:E45 K14:K20 K26:K32 K38:K42 K44:K45 B48:O48 B50:O50 D20:E20 D32:E32 K8">
      <formula1>YesNo</formula1>
    </dataValidation>
    <dataValidation type="list" allowBlank="1" showInputMessage="1" showErrorMessage="1" sqref="G32 G45 G20">
      <formula1>$P$6:$P$8</formula1>
    </dataValidation>
  </dataValidations>
  <pageMargins left="0.25" right="0.25" top="0.75" bottom="0.75" header="0.3" footer="0.3"/>
  <pageSetup scale="99" fitToHeight="0" orientation="portrait" r:id="rId1"/>
  <headerFooter>
    <oddHeader>&amp;RPage &amp;P</oddHeader>
  </headerFooter>
  <rowBreaks count="1" manualBreakCount="1">
    <brk id="3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4"/>
  <sheetViews>
    <sheetView tabSelected="1" view="pageBreakPreview" zoomScale="140" zoomScaleNormal="100" zoomScaleSheetLayoutView="140" workbookViewId="0">
      <pane ySplit="6" topLeftCell="A7" activePane="bottomLeft" state="frozen"/>
      <selection activeCell="C5" sqref="C5"/>
      <selection pane="bottomLeft" activeCell="Q8" sqref="Q8"/>
    </sheetView>
  </sheetViews>
  <sheetFormatPr defaultRowHeight="15"/>
  <cols>
    <col min="1" max="1" width="6.140625" bestFit="1" customWidth="1"/>
    <col min="2" max="2" width="3.7109375" customWidth="1"/>
    <col min="3" max="3" width="11.28515625" customWidth="1"/>
    <col min="4" max="4" width="3.7109375" customWidth="1"/>
    <col min="5" max="5" width="4.5703125" bestFit="1" customWidth="1"/>
    <col min="6" max="6" width="3.7109375" customWidth="1"/>
    <col min="7" max="7" width="12.5703125" customWidth="1"/>
    <col min="8" max="8" width="3.7109375" customWidth="1"/>
    <col min="9" max="9" width="7.5703125" bestFit="1" customWidth="1"/>
    <col min="10" max="10" width="3.7109375" customWidth="1"/>
    <col min="11" max="11" width="8.28515625" bestFit="1" customWidth="1"/>
    <col min="12" max="12" width="3.7109375" style="2" customWidth="1"/>
    <col min="13" max="13" width="8" style="2" customWidth="1"/>
    <col min="14" max="14" width="3.7109375" customWidth="1"/>
    <col min="15" max="15" width="12.5703125" hidden="1" customWidth="1"/>
    <col min="16" max="16" width="3.7109375" hidden="1" customWidth="1"/>
    <col min="17" max="17" width="5.28515625" customWidth="1"/>
    <col min="18" max="18" width="3.7109375" customWidth="1"/>
    <col min="19" max="19" width="10.28515625" bestFit="1" customWidth="1"/>
    <col min="20" max="20" width="3.7109375" customWidth="1"/>
    <col min="21" max="21" width="4.28515625" customWidth="1"/>
    <col min="22" max="22" width="3.7109375" customWidth="1"/>
    <col min="23" max="23" width="5.42578125" bestFit="1" customWidth="1"/>
    <col min="24" max="24" width="3.7109375" customWidth="1"/>
    <col min="25" max="25" width="8.42578125" bestFit="1" customWidth="1"/>
    <col min="26" max="26" width="3.7109375" style="2" customWidth="1"/>
    <col min="27" max="29" width="13.28515625" hidden="1" customWidth="1"/>
    <col min="30" max="31" width="11.7109375" customWidth="1"/>
    <col min="32" max="32" width="3.7109375" customWidth="1"/>
    <col min="33" max="33" width="9.140625" style="2" customWidth="1"/>
  </cols>
  <sheetData>
    <row r="1" spans="1:33" ht="15" customHeight="1">
      <c r="A1" s="267" t="s">
        <v>106</v>
      </c>
      <c r="B1" s="267"/>
      <c r="C1" s="267"/>
      <c r="D1" s="2"/>
      <c r="E1" s="224" t="str">
        <f>+Summary!E1</f>
        <v>XXX Apartments</v>
      </c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116"/>
      <c r="AA1" s="48"/>
      <c r="AB1" s="48"/>
      <c r="AC1" s="48"/>
      <c r="AD1" s="48"/>
      <c r="AE1" s="48"/>
      <c r="AF1" s="54"/>
      <c r="AG1" s="54"/>
    </row>
    <row r="2" spans="1:33">
      <c r="A2" s="267"/>
      <c r="B2" s="267"/>
      <c r="C2" s="267"/>
      <c r="D2" s="2"/>
      <c r="E2" s="271" t="s">
        <v>286</v>
      </c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124"/>
      <c r="AA2" s="54"/>
      <c r="AB2" s="54"/>
      <c r="AC2" s="54"/>
      <c r="AD2" s="54"/>
      <c r="AE2" s="54"/>
      <c r="AF2" s="8"/>
    </row>
    <row r="3" spans="1:33" ht="15" customHeight="1">
      <c r="A3" s="134"/>
      <c r="B3" s="134"/>
      <c r="C3" s="134"/>
      <c r="D3" s="2"/>
      <c r="E3" s="47"/>
      <c r="F3" s="8"/>
      <c r="G3" s="8"/>
      <c r="H3" s="8"/>
      <c r="I3" s="8"/>
      <c r="J3" s="48"/>
      <c r="K3" s="52"/>
      <c r="L3" s="52"/>
      <c r="M3" s="5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77"/>
      <c r="AB3" s="161"/>
      <c r="AC3" s="154"/>
      <c r="AD3" s="52"/>
      <c r="AE3" s="8"/>
      <c r="AF3" s="8"/>
    </row>
    <row r="4" spans="1:33" ht="15" customHeight="1">
      <c r="A4" s="134"/>
      <c r="B4" s="134"/>
      <c r="C4" s="134"/>
      <c r="D4" s="2"/>
      <c r="E4" s="268" t="s">
        <v>68</v>
      </c>
      <c r="F4" s="269"/>
      <c r="G4" s="269"/>
      <c r="H4" s="269"/>
      <c r="I4" s="269"/>
      <c r="J4" s="269"/>
      <c r="K4" s="270"/>
      <c r="L4" s="47"/>
      <c r="M4" s="264" t="s">
        <v>69</v>
      </c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6"/>
      <c r="Z4" s="116"/>
      <c r="AA4" s="268" t="s">
        <v>5</v>
      </c>
      <c r="AB4" s="269"/>
      <c r="AC4" s="269"/>
      <c r="AD4" s="270"/>
      <c r="AE4" s="91" t="s">
        <v>9</v>
      </c>
      <c r="AF4" s="3"/>
      <c r="AG4" s="81" t="s">
        <v>74</v>
      </c>
    </row>
    <row r="5" spans="1:33" s="1" customFormat="1">
      <c r="A5" s="31"/>
      <c r="B5" s="31"/>
      <c r="C5" s="31" t="s">
        <v>57</v>
      </c>
      <c r="D5" s="31"/>
      <c r="E5" s="55" t="s">
        <v>28</v>
      </c>
      <c r="F5" s="30"/>
      <c r="G5" s="30" t="s">
        <v>8</v>
      </c>
      <c r="H5" s="30"/>
      <c r="I5" s="30" t="s">
        <v>29</v>
      </c>
      <c r="J5" s="30"/>
      <c r="K5" s="123" t="s">
        <v>5</v>
      </c>
      <c r="L5" s="31"/>
      <c r="M5" s="55"/>
      <c r="N5" s="30"/>
      <c r="O5" s="30" t="s">
        <v>8</v>
      </c>
      <c r="P5" s="30"/>
      <c r="Q5" s="30"/>
      <c r="R5" s="30"/>
      <c r="S5" s="30" t="s">
        <v>9</v>
      </c>
      <c r="T5" s="30"/>
      <c r="U5" s="30"/>
      <c r="V5" s="30"/>
      <c r="W5" s="30" t="s">
        <v>11</v>
      </c>
      <c r="X5" s="30"/>
      <c r="Y5" s="90" t="s">
        <v>9</v>
      </c>
      <c r="Z5" s="122"/>
      <c r="AA5" s="85" t="s">
        <v>113</v>
      </c>
      <c r="AB5" s="85" t="s">
        <v>113</v>
      </c>
      <c r="AC5" s="262" t="s">
        <v>117</v>
      </c>
      <c r="AD5" s="262" t="s">
        <v>93</v>
      </c>
      <c r="AE5" s="262" t="s">
        <v>93</v>
      </c>
      <c r="AF5" s="31"/>
      <c r="AG5" s="82" t="s">
        <v>6</v>
      </c>
    </row>
    <row r="6" spans="1:33">
      <c r="A6" s="29" t="s">
        <v>3</v>
      </c>
      <c r="B6" s="30"/>
      <c r="C6" s="79" t="s">
        <v>58</v>
      </c>
      <c r="D6" s="2"/>
      <c r="E6" s="57" t="s">
        <v>27</v>
      </c>
      <c r="F6" s="30"/>
      <c r="G6" s="29" t="s">
        <v>4</v>
      </c>
      <c r="H6" s="30"/>
      <c r="I6" s="29" t="s">
        <v>5</v>
      </c>
      <c r="J6" s="8"/>
      <c r="K6" s="120" t="s">
        <v>2</v>
      </c>
      <c r="L6" s="30"/>
      <c r="M6" s="57" t="s">
        <v>22</v>
      </c>
      <c r="N6" s="8"/>
      <c r="O6" s="29" t="s">
        <v>4</v>
      </c>
      <c r="P6" s="30"/>
      <c r="Q6" s="29" t="s">
        <v>0</v>
      </c>
      <c r="R6" s="30"/>
      <c r="S6" s="29" t="s">
        <v>10</v>
      </c>
      <c r="T6" s="8"/>
      <c r="U6" s="29" t="s">
        <v>1</v>
      </c>
      <c r="V6" s="8"/>
      <c r="W6" s="29" t="s">
        <v>9</v>
      </c>
      <c r="X6" s="8"/>
      <c r="Y6" s="88" t="s">
        <v>2</v>
      </c>
      <c r="Z6" s="122"/>
      <c r="AA6" s="86" t="s">
        <v>118</v>
      </c>
      <c r="AB6" s="86" t="s">
        <v>119</v>
      </c>
      <c r="AC6" s="263"/>
      <c r="AD6" s="263"/>
      <c r="AE6" s="263"/>
      <c r="AF6" s="2"/>
      <c r="AG6" s="83" t="s">
        <v>7</v>
      </c>
    </row>
    <row r="7" spans="1:33">
      <c r="A7" s="2"/>
      <c r="B7" s="2"/>
      <c r="C7" s="2"/>
      <c r="D7" s="2"/>
      <c r="E7" s="55"/>
      <c r="F7" s="30"/>
      <c r="G7" s="30"/>
      <c r="H7" s="30"/>
      <c r="I7" s="30"/>
      <c r="J7" s="8"/>
      <c r="K7" s="123"/>
      <c r="L7" s="30"/>
      <c r="M7" s="55"/>
      <c r="N7" s="8"/>
      <c r="O7" s="30"/>
      <c r="P7" s="30"/>
      <c r="Q7" s="30"/>
      <c r="R7" s="30"/>
      <c r="S7" s="30"/>
      <c r="T7" s="30"/>
      <c r="U7" s="30"/>
      <c r="V7" s="30"/>
      <c r="W7" s="30"/>
      <c r="X7" s="30"/>
      <c r="Y7" s="90"/>
      <c r="Z7" s="122"/>
      <c r="AA7" s="85"/>
      <c r="AB7" s="85"/>
      <c r="AC7" s="85"/>
      <c r="AD7" s="85"/>
      <c r="AE7" s="56"/>
      <c r="AF7" s="30"/>
      <c r="AG7" s="84"/>
    </row>
    <row r="8" spans="1:33">
      <c r="A8" s="117">
        <f>+USR!C8</f>
        <v>101</v>
      </c>
      <c r="B8" s="117"/>
      <c r="C8" s="117" t="str">
        <f>+USR!D8</f>
        <v xml:space="preserve">07/18/2018 </v>
      </c>
      <c r="D8" s="117"/>
      <c r="E8" s="121">
        <f>+USR!N8</f>
        <v>3</v>
      </c>
      <c r="F8" s="122"/>
      <c r="G8" s="122">
        <f>+USR!R8</f>
        <v>60</v>
      </c>
      <c r="H8" s="122"/>
      <c r="I8" s="146">
        <f>+USR!G8</f>
        <v>24205</v>
      </c>
      <c r="J8" s="122"/>
      <c r="K8" s="147">
        <f>IF(G8=20,HLOOKUP(E8,Limits!$D$29:$K$36,2),IF(G8=30,HLOOKUP(E8,Limits!$D$29:$K$36,3),IF(G8=40,HLOOKUP(E8,Limits!$D$29:$K$36,4),IF(G8=50,HLOOKUP(E8,Limits!$D$29:$K$36,5),IF(G8=60,HLOOKUP(E8,Limits!$D$29:$K$36,6),IF(G8=70,HLOOKUP(E8,Limits!$D$29:$K$36,7),IF(G8=80,HLOOKUP(E8,Limits!$D$29:$K$36,8))))))))</f>
        <v>33660</v>
      </c>
      <c r="L8" s="148"/>
      <c r="M8" s="121">
        <f>+USR!K8</f>
        <v>2</v>
      </c>
      <c r="N8" s="122"/>
      <c r="O8" s="122">
        <f>+USR!S8</f>
        <v>60</v>
      </c>
      <c r="P8" s="122"/>
      <c r="Q8" s="122">
        <f>+USR!H8</f>
        <v>705</v>
      </c>
      <c r="R8" s="122"/>
      <c r="S8" s="122">
        <f>+USR!J8</f>
        <v>0</v>
      </c>
      <c r="T8" s="122"/>
      <c r="U8" s="122">
        <f>IF(M8=0,Limits!$D$8,IF(M8=1,Limits!$E$8,IF(M8=2,Limits!$F$8,IF(M8=3,Limits!$G$8,IF(M8=4,Limits!$H$8,IF(M8=5,Limits!$I$8))))))</f>
        <v>51</v>
      </c>
      <c r="V8" s="122"/>
      <c r="W8" s="122">
        <f>+Q8+U8</f>
        <v>756</v>
      </c>
      <c r="X8" s="122"/>
      <c r="Y8" s="123">
        <f>IF(O8=20,HLOOKUP(M8,Limits!$D$14:$K$36,2),IF(O8=30,HLOOKUP(M8,Limits!$D$14:$K$36,3),IF(O8=40,HLOOKUP(M8,Limits!$D$14:$K$36,4),IF(O8=50,HLOOKUP(M8,Limits!$D$14:$K$36,5),IF(O8=60,HLOOKUP(M8,Limits!$D$14:$K$36,6),IF(O8=65,HLOOKUP(M8,Limits!$D$14:$K$36,7),IF(O8=70,HLOOKUP(M8,Limits!$D$14:$K$36,8),IF(O8=80,HLOOKUP(M8,Limits!$D$14:$K$36,9)))))))))</f>
        <v>841</v>
      </c>
      <c r="Z8" s="122"/>
      <c r="AA8" s="153" t="str">
        <f>IF(I8&gt;=(HLOOKUP(E8,Limits!$D$29:$K$36,5)*1.4),"Over 140%","No")</f>
        <v>No</v>
      </c>
      <c r="AB8" s="153" t="str">
        <f>IF(I8&gt;=(HLOOKUP(E8,Limits!$D$29:$K$36,6)*1.4),"Over 140%","No")</f>
        <v>No</v>
      </c>
      <c r="AC8" s="153">
        <f>IF(I8&lt;=HLOOKUP(E8,Limits!$D$29:$K$36,8),80,"Over 80%")</f>
        <v>80</v>
      </c>
      <c r="AD8" s="85">
        <f>IF(I8&lt;=HLOOKUP(E8,Limits!$D$29:$K$36,2),20,IF(I8&lt;=HLOOKUP(E8,Limits!$D$29:$K$36,3),30,IF(I8&lt;=HLOOKUP(E8,Limits!$D$29:$K$36,4),40,IF(I8&lt;=HLOOKUP(E8,Limits!$D$29:$K$36,5),50,IF(I8&lt;=HLOOKUP(E8,Limits!$D$29:$K$36,6),60,IF(I8&lt;=HLOOKUP(E8,Limits!$D$29:$K$36,7),70, IF(I8&lt;=HLOOKUP(E8,Limits!$D$29:$K$36,8),80,"Over 80%")))))))</f>
        <v>50</v>
      </c>
      <c r="AE8" s="85">
        <f>IF(W8&lt;=HLOOKUP(M8,Limits!$D$14:$I$22,2),20,IF(W8&lt;=HLOOKUP(M8,Limits!$D$14:$I$22,3),30,IF(W8&lt;=HLOOKUP(M8,Limits!$D$14:$I$22,4),40,IF(W8&lt;=HLOOKUP(M8,Limits!$D$14:$I$22,5),50,IF(W8&lt;=HLOOKUP(M8,Limits!$D$14:$I$22,6),60,IF(W8&lt;=HLOOKUP(M8,Limits!$D$14:$I$22,8),70, IF(W8&lt;=HLOOKUP(M8,Limits!$D$14:$I$22,9),80,"Over 80%")))))))</f>
        <v>60</v>
      </c>
      <c r="AF8" s="2"/>
      <c r="AG8" s="85">
        <f>IF(AD8&gt;AE8,AD8,AE8)</f>
        <v>60</v>
      </c>
    </row>
    <row r="9" spans="1:33">
      <c r="A9" s="117">
        <f>+USR!C9</f>
        <v>102</v>
      </c>
      <c r="B9" s="117"/>
      <c r="C9" s="117" t="str">
        <f>+USR!D9</f>
        <v xml:space="preserve">04/09/2019 </v>
      </c>
      <c r="D9" s="117"/>
      <c r="E9" s="121">
        <f>+USR!N9</f>
        <v>2</v>
      </c>
      <c r="F9" s="122"/>
      <c r="G9" s="122">
        <f>+USR!R9</f>
        <v>60</v>
      </c>
      <c r="H9" s="122"/>
      <c r="I9" s="146">
        <f>+USR!G9</f>
        <v>27040</v>
      </c>
      <c r="J9" s="122"/>
      <c r="K9" s="147">
        <f>IF(G9=20,HLOOKUP(E9,Limits!$D$29:$K$36,2),IF(G9=30,HLOOKUP(E9,Limits!$D$29:$K$36,3),IF(G9=40,HLOOKUP(E9,Limits!$D$29:$K$36,4),IF(G9=50,HLOOKUP(E9,Limits!$D$29:$K$36,5),IF(G9=60,HLOOKUP(E9,Limits!$D$29:$K$36,6),IF(G9=70,HLOOKUP(E9,Limits!$D$29:$K$36,7),IF(G9=80,HLOOKUP(E9,Limits!$D$29:$K$36,8))))))))</f>
        <v>29880</v>
      </c>
      <c r="L9" s="148"/>
      <c r="M9" s="121">
        <f>+USR!K9</f>
        <v>2</v>
      </c>
      <c r="N9" s="122"/>
      <c r="O9" s="122">
        <f>+USR!S9</f>
        <v>60</v>
      </c>
      <c r="P9" s="122"/>
      <c r="Q9" s="122">
        <f>+USR!H9</f>
        <v>705</v>
      </c>
      <c r="R9" s="122"/>
      <c r="S9" s="122">
        <f>+USR!J9</f>
        <v>0</v>
      </c>
      <c r="T9" s="122"/>
      <c r="U9" s="122">
        <f>IF(M9=0,Limits!$D$8,IF(M9=1,Limits!$E$8,IF(M9=2,Limits!$F$8,IF(M9=3,Limits!$G$8,IF(M9=4,Limits!$H$8,IF(M9=5,Limits!$I$8))))))</f>
        <v>51</v>
      </c>
      <c r="V9" s="122"/>
      <c r="W9" s="122">
        <f t="shared" ref="W9:W13" si="0">+Q9+U9</f>
        <v>756</v>
      </c>
      <c r="X9" s="122"/>
      <c r="Y9" s="167">
        <f>IF(O9=20,HLOOKUP(M9,Limits!$D$14:$K$36,2),IF(O9=30,HLOOKUP(M9,Limits!$D$14:$K$36,3),IF(O9=40,HLOOKUP(M9,Limits!$D$14:$K$36,4),IF(O9=50,HLOOKUP(M9,Limits!$D$14:$K$36,5),IF(O9=60,HLOOKUP(M9,Limits!$D$14:$K$36,6),IF(O9=65,HLOOKUP(M9,Limits!$D$14:$K$36,7),IF(O9=70,HLOOKUP(M9,Limits!$D$14:$K$36,8),IF(O9=80,HLOOKUP(M9,Limits!$D$14:$K$36,9)))))))))</f>
        <v>841</v>
      </c>
      <c r="Z9" s="122"/>
      <c r="AA9" s="153" t="str">
        <f>IF(I9&gt;=(HLOOKUP(E9,Limits!$D$29:$K$36,5)*1.4),"Over 140%","No")</f>
        <v>No</v>
      </c>
      <c r="AB9" s="153" t="str">
        <f>IF(I9&gt;=(HLOOKUP(E9,Limits!$D$29:$K$36,6)*1.4),"Over 140%","No")</f>
        <v>No</v>
      </c>
      <c r="AC9" s="153">
        <f>IF(I9&lt;=HLOOKUP(E9,Limits!$D$29:$K$36,8),80,"Over 80%")</f>
        <v>80</v>
      </c>
      <c r="AD9" s="85">
        <f>IF(I9&lt;=HLOOKUP(E9,Limits!$D$29:$K$36,2),20,IF(I9&lt;=HLOOKUP(E9,Limits!$D$29:$K$36,3),30,IF(I9&lt;=HLOOKUP(E9,Limits!$D$29:$K$36,4),40,IF(I9&lt;=HLOOKUP(E9,Limits!$D$29:$K$36,5),50,IF(I9&lt;=HLOOKUP(E9,Limits!$D$29:$K$36,6),60,IF(I9&lt;=HLOOKUP(E9,Limits!$D$29:$K$36,7),70, IF(I9&lt;=HLOOKUP(E9,Limits!$D$29:$K$36,8),80,"Over 80%")))))))</f>
        <v>60</v>
      </c>
      <c r="AE9" s="85">
        <f>IF(W9&lt;=HLOOKUP(M9,Limits!$D$14:$I$22,2),20,IF(W9&lt;=HLOOKUP(M9,Limits!$D$14:$I$22,3),30,IF(W9&lt;=HLOOKUP(M9,Limits!$D$14:$I$22,4),40,IF(W9&lt;=HLOOKUP(M9,Limits!$D$14:$I$22,5),50,IF(W9&lt;=HLOOKUP(M9,Limits!$D$14:$I$22,6),60,IF(W9&lt;=HLOOKUP(M9,Limits!$D$14:$I$22,8),70, IF(W9&lt;=HLOOKUP(M9,Limits!$D$14:$I$22,9),80,"Over 80%")))))))</f>
        <v>60</v>
      </c>
      <c r="AF9" s="2"/>
      <c r="AG9" s="85">
        <f t="shared" ref="AG9:AG13" si="1">IF(AD9&gt;AE9,AD9,AE9)</f>
        <v>60</v>
      </c>
    </row>
    <row r="10" spans="1:33">
      <c r="A10" s="117">
        <f>+USR!C10</f>
        <v>103</v>
      </c>
      <c r="B10" s="117"/>
      <c r="C10" s="117" t="str">
        <f>+USR!D10</f>
        <v xml:space="preserve">05/06/2011 </v>
      </c>
      <c r="D10" s="117"/>
      <c r="E10" s="121">
        <f>+USR!N10</f>
        <v>1</v>
      </c>
      <c r="F10" s="122"/>
      <c r="G10" s="122">
        <f>+USR!R10</f>
        <v>30</v>
      </c>
      <c r="H10" s="122"/>
      <c r="I10" s="146">
        <f>+USR!G10</f>
        <v>8112</v>
      </c>
      <c r="J10" s="122"/>
      <c r="K10" s="147">
        <f>IF(G10=20,HLOOKUP(E10,Limits!$D$29:$K$36,2),IF(G10=30,HLOOKUP(E10,Limits!$D$29:$K$36,3),IF(G10=40,HLOOKUP(E10,Limits!$D$29:$K$36,4),IF(G10=50,HLOOKUP(E10,Limits!$D$29:$K$36,5),IF(G10=60,HLOOKUP(E10,Limits!$D$29:$K$36,6),IF(G10=70,HLOOKUP(E10,Limits!$D$29:$K$36,7),IF(G10=80,HLOOKUP(E10,Limits!$D$29:$K$36,8))))))))</f>
        <v>13080</v>
      </c>
      <c r="L10" s="148"/>
      <c r="M10" s="121">
        <f>+USR!K10</f>
        <v>1</v>
      </c>
      <c r="N10" s="122"/>
      <c r="O10" s="122">
        <f>+USR!S10</f>
        <v>30</v>
      </c>
      <c r="P10" s="122"/>
      <c r="Q10" s="122">
        <f>+USR!H10</f>
        <v>295</v>
      </c>
      <c r="R10" s="122"/>
      <c r="S10" s="122">
        <f>+USR!J10</f>
        <v>0</v>
      </c>
      <c r="T10" s="122"/>
      <c r="U10" s="122">
        <f>IF(M10=0,Limits!$D$8,IF(M10=1,Limits!$E$8,IF(M10=2,Limits!$F$8,IF(M10=3,Limits!$G$8,IF(M10=4,Limits!$H$8,IF(M10=5,Limits!$I$8))))))</f>
        <v>45</v>
      </c>
      <c r="V10" s="122"/>
      <c r="W10" s="122">
        <f t="shared" si="0"/>
        <v>340</v>
      </c>
      <c r="X10" s="122"/>
      <c r="Y10" s="167">
        <f>IF(O10=20,HLOOKUP(M10,Limits!$D$14:$K$36,2),IF(O10=30,HLOOKUP(M10,Limits!$D$14:$K$36,3),IF(O10=40,HLOOKUP(M10,Limits!$D$14:$K$36,4),IF(O10=50,HLOOKUP(M10,Limits!$D$14:$K$36,5),IF(O10=60,HLOOKUP(M10,Limits!$D$14:$K$36,6),IF(O10=65,HLOOKUP(M10,Limits!$D$14:$K$36,7),IF(O10=70,HLOOKUP(M10,Limits!$D$14:$K$36,8),IF(O10=80,HLOOKUP(M10,Limits!$D$14:$K$36,9)))))))))</f>
        <v>350</v>
      </c>
      <c r="Z10" s="122"/>
      <c r="AA10" s="153" t="str">
        <f>IF(I10&gt;=(HLOOKUP(E10,Limits!$D$29:$K$36,5)*1.4),"Over 140%","No")</f>
        <v>No</v>
      </c>
      <c r="AB10" s="153" t="str">
        <f>IF(I10&gt;=(HLOOKUP(E10,Limits!$D$29:$K$36,6)*1.4),"Over 140%","No")</f>
        <v>No</v>
      </c>
      <c r="AC10" s="153">
        <f>IF(I10&lt;=HLOOKUP(E10,Limits!$D$29:$K$36,8),80,"Over 80%")</f>
        <v>80</v>
      </c>
      <c r="AD10" s="85">
        <f>IF(I10&lt;=HLOOKUP(E10,Limits!$D$29:$K$36,2),20,IF(I10&lt;=HLOOKUP(E10,Limits!$D$29:$K$36,3),30,IF(I10&lt;=HLOOKUP(E10,Limits!$D$29:$K$36,4),40,IF(I10&lt;=HLOOKUP(E10,Limits!$D$29:$K$36,5),50,IF(I10&lt;=HLOOKUP(E10,Limits!$D$29:$K$36,6),60,IF(I10&lt;=HLOOKUP(E10,Limits!$D$29:$K$36,7),70, IF(I10&lt;=HLOOKUP(E10,Limits!$D$29:$K$36,8),80,"Over 80%")))))))</f>
        <v>20</v>
      </c>
      <c r="AE10" s="85">
        <f>IF(W10&lt;=HLOOKUP(M10,Limits!$D$14:$I$22,2),20,IF(W10&lt;=HLOOKUP(M10,Limits!$D$14:$I$22,3),30,IF(W10&lt;=HLOOKUP(M10,Limits!$D$14:$I$22,4),40,IF(W10&lt;=HLOOKUP(M10,Limits!$D$14:$I$22,5),50,IF(W10&lt;=HLOOKUP(M10,Limits!$D$14:$I$22,6),60,IF(W10&lt;=HLOOKUP(M10,Limits!$D$14:$I$22,8),70, IF(W10&lt;=HLOOKUP(M10,Limits!$D$14:$I$22,9),80,"Over 80%")))))))</f>
        <v>30</v>
      </c>
      <c r="AF10" s="2"/>
      <c r="AG10" s="85">
        <f t="shared" si="1"/>
        <v>30</v>
      </c>
    </row>
    <row r="11" spans="1:33">
      <c r="A11" s="117">
        <f>+USR!C11</f>
        <v>104</v>
      </c>
      <c r="B11" s="117"/>
      <c r="C11" s="117" t="str">
        <f>+USR!D11</f>
        <v xml:space="preserve">11/27/2018 </v>
      </c>
      <c r="D11" s="117"/>
      <c r="E11" s="121">
        <f>+USR!N11</f>
        <v>1</v>
      </c>
      <c r="F11" s="122"/>
      <c r="G11" s="122">
        <f>+USR!R11</f>
        <v>60</v>
      </c>
      <c r="H11" s="122"/>
      <c r="I11" s="146">
        <f>+USR!G11</f>
        <v>24048</v>
      </c>
      <c r="J11" s="122"/>
      <c r="K11" s="147">
        <f>IF(G11=20,HLOOKUP(E11,Limits!$D$29:$K$36,2),IF(G11=30,HLOOKUP(E11,Limits!$D$29:$K$36,3),IF(G11=40,HLOOKUP(E11,Limits!$D$29:$K$36,4),IF(G11=50,HLOOKUP(E11,Limits!$D$29:$K$36,5),IF(G11=60,HLOOKUP(E11,Limits!$D$29:$K$36,6),IF(G11=70,HLOOKUP(E11,Limits!$D$29:$K$36,7),IF(G11=80,HLOOKUP(E11,Limits!$D$29:$K$36,8))))))))</f>
        <v>26160</v>
      </c>
      <c r="L11" s="148"/>
      <c r="M11" s="121">
        <f>+USR!K11</f>
        <v>1</v>
      </c>
      <c r="N11" s="122"/>
      <c r="O11" s="122">
        <f>+USR!S11</f>
        <v>60</v>
      </c>
      <c r="P11" s="122"/>
      <c r="Q11" s="122">
        <f>+USR!H11</f>
        <v>592</v>
      </c>
      <c r="R11" s="122"/>
      <c r="S11" s="122">
        <f>+USR!J11</f>
        <v>0</v>
      </c>
      <c r="T11" s="122"/>
      <c r="U11" s="122">
        <f>IF(M11=0,Limits!$D$8,IF(M11=1,Limits!$E$8,IF(M11=2,Limits!$F$8,IF(M11=3,Limits!$G$8,IF(M11=4,Limits!$H$8,IF(M11=5,Limits!$I$8))))))</f>
        <v>45</v>
      </c>
      <c r="V11" s="122"/>
      <c r="W11" s="122">
        <f t="shared" si="0"/>
        <v>637</v>
      </c>
      <c r="X11" s="122"/>
      <c r="Y11" s="167">
        <f>IF(O11=20,HLOOKUP(M11,Limits!$D$14:$K$36,2),IF(O11=30,HLOOKUP(M11,Limits!$D$14:$K$36,3),IF(O11=40,HLOOKUP(M11,Limits!$D$14:$K$36,4),IF(O11=50,HLOOKUP(M11,Limits!$D$14:$K$36,5),IF(O11=60,HLOOKUP(M11,Limits!$D$14:$K$36,6),IF(O11=65,HLOOKUP(M11,Limits!$D$14:$K$36,7),IF(O11=70,HLOOKUP(M11,Limits!$D$14:$K$36,8),IF(O11=80,HLOOKUP(M11,Limits!$D$14:$K$36,9)))))))))</f>
        <v>700</v>
      </c>
      <c r="Z11" s="122"/>
      <c r="AA11" s="153" t="str">
        <f>IF(I11&gt;=(HLOOKUP(E11,Limits!$D$29:$K$36,5)*1.4),"Over 140%","No")</f>
        <v>No</v>
      </c>
      <c r="AB11" s="153" t="str">
        <f>IF(I11&gt;=(HLOOKUP(E11,Limits!$D$29:$K$36,6)*1.4),"Over 140%","No")</f>
        <v>No</v>
      </c>
      <c r="AC11" s="153">
        <f>IF(I11&lt;=HLOOKUP(E11,Limits!$D$29:$K$36,8),80,"Over 80%")</f>
        <v>80</v>
      </c>
      <c r="AD11" s="85">
        <f>IF(I11&lt;=HLOOKUP(E11,Limits!$D$29:$K$36,2),20,IF(I11&lt;=HLOOKUP(E11,Limits!$D$29:$K$36,3),30,IF(I11&lt;=HLOOKUP(E11,Limits!$D$29:$K$36,4),40,IF(I11&lt;=HLOOKUP(E11,Limits!$D$29:$K$36,5),50,IF(I11&lt;=HLOOKUP(E11,Limits!$D$29:$K$36,6),60,IF(I11&lt;=HLOOKUP(E11,Limits!$D$29:$K$36,7),70, IF(I11&lt;=HLOOKUP(E11,Limits!$D$29:$K$36,8),80,"Over 80%")))))))</f>
        <v>60</v>
      </c>
      <c r="AE11" s="85">
        <f>IF(W11&lt;=HLOOKUP(M11,Limits!$D$14:$I$22,2),20,IF(W11&lt;=HLOOKUP(M11,Limits!$D$14:$I$22,3),30,IF(W11&lt;=HLOOKUP(M11,Limits!$D$14:$I$22,4),40,IF(W11&lt;=HLOOKUP(M11,Limits!$D$14:$I$22,5),50,IF(W11&lt;=HLOOKUP(M11,Limits!$D$14:$I$22,6),60,IF(W11&lt;=HLOOKUP(M11,Limits!$D$14:$I$22,8),70, IF(W11&lt;=HLOOKUP(M11,Limits!$D$14:$I$22,9),80,"Over 80%")))))))</f>
        <v>60</v>
      </c>
      <c r="AF11" s="2"/>
      <c r="AG11" s="85">
        <f t="shared" si="1"/>
        <v>60</v>
      </c>
    </row>
    <row r="12" spans="1:33">
      <c r="A12" s="117">
        <f>+USR!C12</f>
        <v>105</v>
      </c>
      <c r="B12" s="117"/>
      <c r="C12" s="117" t="str">
        <f>+USR!D12</f>
        <v xml:space="preserve">04/03/2014 </v>
      </c>
      <c r="D12" s="117"/>
      <c r="E12" s="121">
        <f>+USR!N12</f>
        <v>2</v>
      </c>
      <c r="F12" s="122"/>
      <c r="G12" s="122">
        <f>+USR!R12</f>
        <v>60</v>
      </c>
      <c r="H12" s="122"/>
      <c r="I12" s="146">
        <f>+USR!G12</f>
        <v>23987</v>
      </c>
      <c r="J12" s="122"/>
      <c r="K12" s="147">
        <f>IF(G12=20,HLOOKUP(E12,Limits!$D$29:$K$36,2),IF(G12=30,HLOOKUP(E12,Limits!$D$29:$K$36,3),IF(G12=40,HLOOKUP(E12,Limits!$D$29:$K$36,4),IF(G12=50,HLOOKUP(E12,Limits!$D$29:$K$36,5),IF(G12=60,HLOOKUP(E12,Limits!$D$29:$K$36,6),IF(G12=70,HLOOKUP(E12,Limits!$D$29:$K$36,7),IF(G12=80,HLOOKUP(E12,Limits!$D$29:$K$36,8))))))))</f>
        <v>29880</v>
      </c>
      <c r="L12" s="148"/>
      <c r="M12" s="121">
        <f>+USR!K12</f>
        <v>2</v>
      </c>
      <c r="N12" s="122"/>
      <c r="O12" s="122">
        <f>+USR!S12</f>
        <v>60</v>
      </c>
      <c r="P12" s="122"/>
      <c r="Q12" s="122">
        <v>705</v>
      </c>
      <c r="R12" s="122"/>
      <c r="S12" s="122">
        <f>+USR!J12</f>
        <v>0</v>
      </c>
      <c r="T12" s="122"/>
      <c r="U12" s="122">
        <f>IF(M12=0,Limits!$D$8,IF(M12=1,Limits!$E$8,IF(M12=2,Limits!$F$8,IF(M12=3,Limits!$G$8,IF(M12=4,Limits!$H$8,IF(M12=5,Limits!$I$8))))))</f>
        <v>51</v>
      </c>
      <c r="V12" s="122"/>
      <c r="W12" s="122">
        <f t="shared" si="0"/>
        <v>756</v>
      </c>
      <c r="X12" s="122"/>
      <c r="Y12" s="167">
        <f>IF(O12=20,HLOOKUP(M12,Limits!$D$14:$K$36,2),IF(O12=30,HLOOKUP(M12,Limits!$D$14:$K$36,3),IF(O12=40,HLOOKUP(M12,Limits!$D$14:$K$36,4),IF(O12=50,HLOOKUP(M12,Limits!$D$14:$K$36,5),IF(O12=60,HLOOKUP(M12,Limits!$D$14:$K$36,6),IF(O12=65,HLOOKUP(M12,Limits!$D$14:$K$36,7),IF(O12=70,HLOOKUP(M12,Limits!$D$14:$K$36,8),IF(O12=80,HLOOKUP(M12,Limits!$D$14:$K$36,9)))))))))</f>
        <v>841</v>
      </c>
      <c r="Z12" s="122"/>
      <c r="AA12" s="153" t="str">
        <f>IF(I12&gt;=(HLOOKUP(E12,Limits!$D$29:$K$36,5)*1.4),"Over 140%","No")</f>
        <v>No</v>
      </c>
      <c r="AB12" s="153" t="str">
        <f>IF(I12&gt;=(HLOOKUP(E12,Limits!$D$29:$K$36,6)*1.4),"Over 140%","No")</f>
        <v>No</v>
      </c>
      <c r="AC12" s="153">
        <f>IF(I12&lt;=HLOOKUP(E12,Limits!$D$29:$K$36,8),80,"Over 80%")</f>
        <v>80</v>
      </c>
      <c r="AD12" s="85">
        <f>IF(I12&lt;=HLOOKUP(E12,Limits!$D$29:$K$36,2),20,IF(I12&lt;=HLOOKUP(E12,Limits!$D$29:$K$36,3),30,IF(I12&lt;=HLOOKUP(E12,Limits!$D$29:$K$36,4),40,IF(I12&lt;=HLOOKUP(E12,Limits!$D$29:$K$36,5),50,IF(I12&lt;=HLOOKUP(E12,Limits!$D$29:$K$36,6),60,IF(I12&lt;=HLOOKUP(E12,Limits!$D$29:$K$36,7),70, IF(I12&lt;=HLOOKUP(E12,Limits!$D$29:$K$36,8),80,"Over 80%")))))))</f>
        <v>50</v>
      </c>
      <c r="AE12" s="85">
        <f>IF(W12&lt;=HLOOKUP(M12,Limits!$D$14:$I$22,2),20,IF(W12&lt;=HLOOKUP(M12,Limits!$D$14:$I$22,3),30,IF(W12&lt;=HLOOKUP(M12,Limits!$D$14:$I$22,4),40,IF(W12&lt;=HLOOKUP(M12,Limits!$D$14:$I$22,5),50,IF(W12&lt;=HLOOKUP(M12,Limits!$D$14:$I$22,6),60,IF(W12&lt;=HLOOKUP(M12,Limits!$D$14:$I$22,8),70, IF(W12&lt;=HLOOKUP(M12,Limits!$D$14:$I$22,9),80,"Over 80%")))))))</f>
        <v>60</v>
      </c>
      <c r="AF12" s="2"/>
      <c r="AG12" s="85">
        <f t="shared" si="1"/>
        <v>60</v>
      </c>
    </row>
    <row r="13" spans="1:33">
      <c r="A13" s="117">
        <f>+USR!C13</f>
        <v>106</v>
      </c>
      <c r="B13" s="117"/>
      <c r="C13" s="117" t="str">
        <f>+USR!D13</f>
        <v xml:space="preserve">08/30/2019 </v>
      </c>
      <c r="D13" s="117"/>
      <c r="E13" s="121">
        <f>+USR!N13</f>
        <v>4</v>
      </c>
      <c r="F13" s="122"/>
      <c r="G13" s="122">
        <f>+USR!R13</f>
        <v>60</v>
      </c>
      <c r="H13" s="122"/>
      <c r="I13" s="146">
        <f>+USR!G13</f>
        <v>35643</v>
      </c>
      <c r="J13" s="122"/>
      <c r="K13" s="147">
        <f>IF(G13=20,HLOOKUP(E13,Limits!$D$29:$K$36,2),IF(G13=30,HLOOKUP(E13,Limits!$D$29:$K$36,3),IF(G13=40,HLOOKUP(E13,Limits!$D$29:$K$36,4),IF(G13=50,HLOOKUP(E13,Limits!$D$29:$K$36,5),IF(G13=60,HLOOKUP(E13,Limits!$D$29:$K$36,6),IF(G13=70,HLOOKUP(E13,Limits!$D$29:$K$36,7),IF(G13=80,HLOOKUP(E13,Limits!$D$29:$K$36,8))))))))</f>
        <v>37380</v>
      </c>
      <c r="L13" s="148"/>
      <c r="M13" s="121">
        <f>+USR!K13</f>
        <v>2</v>
      </c>
      <c r="N13" s="122"/>
      <c r="O13" s="122">
        <f>+USR!S13</f>
        <v>60</v>
      </c>
      <c r="P13" s="122"/>
      <c r="Q13" s="122">
        <f>+USR!H13</f>
        <v>733</v>
      </c>
      <c r="R13" s="122"/>
      <c r="S13" s="122">
        <f>+USR!J13</f>
        <v>0</v>
      </c>
      <c r="T13" s="122"/>
      <c r="U13" s="122">
        <f>IF(M13=0,Limits!$D$8,IF(M13=1,Limits!$E$8,IF(M13=2,Limits!$F$8,IF(M13=3,Limits!$G$8,IF(M13=4,Limits!$H$8,IF(M13=5,Limits!$I$8))))))</f>
        <v>51</v>
      </c>
      <c r="V13" s="122"/>
      <c r="W13" s="122">
        <f t="shared" si="0"/>
        <v>784</v>
      </c>
      <c r="X13" s="122"/>
      <c r="Y13" s="167">
        <f>IF(O13=20,HLOOKUP(M13,Limits!$D$14:$K$36,2),IF(O13=30,HLOOKUP(M13,Limits!$D$14:$K$36,3),IF(O13=40,HLOOKUP(M13,Limits!$D$14:$K$36,4),IF(O13=50,HLOOKUP(M13,Limits!$D$14:$K$36,5),IF(O13=60,HLOOKUP(M13,Limits!$D$14:$K$36,6),IF(O13=65,HLOOKUP(M13,Limits!$D$14:$K$36,7),IF(O13=70,HLOOKUP(M13,Limits!$D$14:$K$36,8),IF(O13=80,HLOOKUP(M13,Limits!$D$14:$K$36,9)))))))))</f>
        <v>841</v>
      </c>
      <c r="Z13" s="122"/>
      <c r="AA13" s="153" t="str">
        <f>IF(I13&gt;=(HLOOKUP(E13,Limits!$D$29:$K$36,5)*1.4),"Over 140%","No")</f>
        <v>No</v>
      </c>
      <c r="AB13" s="153" t="str">
        <f>IF(I13&gt;=(HLOOKUP(E13,Limits!$D$29:$K$36,6)*1.4),"Over 140%","No")</f>
        <v>No</v>
      </c>
      <c r="AC13" s="153">
        <f>IF(I13&lt;=HLOOKUP(E13,Limits!$D$29:$K$36,8),80,"Over 80%")</f>
        <v>80</v>
      </c>
      <c r="AD13" s="85">
        <f>IF(I13&lt;=HLOOKUP(E13,Limits!$D$29:$K$36,2),20,IF(I13&lt;=HLOOKUP(E13,Limits!$D$29:$K$36,3),30,IF(I13&lt;=HLOOKUP(E13,Limits!$D$29:$K$36,4),40,IF(I13&lt;=HLOOKUP(E13,Limits!$D$29:$K$36,5),50,IF(I13&lt;=HLOOKUP(E13,Limits!$D$29:$K$36,6),60,IF(I13&lt;=HLOOKUP(E13,Limits!$D$29:$K$36,7),70, IF(I13&lt;=HLOOKUP(E13,Limits!$D$29:$K$36,8),80,"Over 80%")))))))</f>
        <v>60</v>
      </c>
      <c r="AE13" s="85">
        <f>IF(W13&lt;=HLOOKUP(M13,Limits!$D$14:$I$22,2),20,IF(W13&lt;=HLOOKUP(M13,Limits!$D$14:$I$22,3),30,IF(W13&lt;=HLOOKUP(M13,Limits!$D$14:$I$22,4),40,IF(W13&lt;=HLOOKUP(M13,Limits!$D$14:$I$22,5),50,IF(W13&lt;=HLOOKUP(M13,Limits!$D$14:$I$22,6),60,IF(W13&lt;=HLOOKUP(M13,Limits!$D$14:$I$22,8),70, IF(W13&lt;=HLOOKUP(M13,Limits!$D$14:$I$22,9),80,"Over 80%")))))))</f>
        <v>60</v>
      </c>
      <c r="AF13" s="2"/>
      <c r="AG13" s="85">
        <f t="shared" si="1"/>
        <v>60</v>
      </c>
    </row>
    <row r="14" spans="1:33">
      <c r="A14" s="186">
        <f>+USR!C14</f>
        <v>107</v>
      </c>
      <c r="C14" s="186" t="str">
        <f>+USR!D14</f>
        <v xml:space="preserve">02/04/2020 </v>
      </c>
      <c r="E14" s="183">
        <f>+USR!N14</f>
        <v>2</v>
      </c>
      <c r="G14" s="184">
        <f>+USR!R14</f>
        <v>60</v>
      </c>
      <c r="H14" s="184"/>
      <c r="I14" s="146">
        <f>+USR!G14</f>
        <v>30456</v>
      </c>
      <c r="J14" s="184"/>
      <c r="K14" s="147">
        <f>IF(G14=20,HLOOKUP(E14,Limits!$D$29:$K$36,2),IF(G14=30,HLOOKUP(E14,Limits!$D$29:$K$36,3),IF(G14=40,HLOOKUP(E14,Limits!$D$29:$K$36,4),IF(G14=50,HLOOKUP(E14,Limits!$D$29:$K$36,5),IF(G14=60,HLOOKUP(E14,Limits!$D$29:$K$36,6),IF(G14=70,HLOOKUP(E14,Limits!$D$29:$K$36,7),IF(G14=80,HLOOKUP(E14,Limits!$D$29:$K$36,8))))))))</f>
        <v>29880</v>
      </c>
      <c r="L14" s="148"/>
      <c r="M14" s="183">
        <f>+USR!K14</f>
        <v>1</v>
      </c>
      <c r="N14" s="184"/>
      <c r="O14" s="184">
        <f>+USR!S14</f>
        <v>60</v>
      </c>
      <c r="P14" s="184"/>
      <c r="Q14" s="184">
        <f>+USR!H14</f>
        <v>733</v>
      </c>
      <c r="R14" s="184"/>
      <c r="S14" s="184">
        <f>+USR!J14</f>
        <v>0</v>
      </c>
      <c r="T14" s="184"/>
      <c r="U14" s="184">
        <f>IF(M14=0,Limits!$D$8,IF(M14=1,Limits!$E$8,IF(M14=2,Limits!$F$8,IF(M14=3,Limits!$G$8,IF(M14=4,Limits!$H$8,IF(M14=5,Limits!$I$8))))))</f>
        <v>45</v>
      </c>
      <c r="V14" s="184"/>
      <c r="W14" s="184">
        <f t="shared" ref="W14:W77" si="2">+Q14+U14</f>
        <v>778</v>
      </c>
      <c r="X14" s="184"/>
      <c r="Y14" s="185">
        <f>IF(O14=20,HLOOKUP(M14,Limits!$D$14:$K$36,2),IF(O14=30,HLOOKUP(M14,Limits!$D$14:$K$36,3),IF(O14=40,HLOOKUP(M14,Limits!$D$14:$K$36,4),IF(O14=50,HLOOKUP(M14,Limits!$D$14:$K$36,5),IF(O14=60,HLOOKUP(M14,Limits!$D$14:$K$36,6),IF(O14=65,HLOOKUP(M14,Limits!$D$14:$K$36,7),IF(O14=70,HLOOKUP(M14,Limits!$D$14:$K$36,8),IF(O14=80,HLOOKUP(M14,Limits!$D$14:$K$36,9)))))))))</f>
        <v>700</v>
      </c>
      <c r="Z14" s="184"/>
      <c r="AA14" s="153" t="str">
        <f>IF(I14&gt;=(HLOOKUP(E14,Limits!$D$29:$K$36,5)*1.4),"Over 140%","No")</f>
        <v>No</v>
      </c>
      <c r="AB14" s="153" t="str">
        <f>IF(I14&gt;=(HLOOKUP(E14,Limits!$D$29:$K$36,6)*1.4),"Over 140%","No")</f>
        <v>No</v>
      </c>
      <c r="AC14" s="153">
        <f>IF(I14&lt;=HLOOKUP(E14,Limits!$D$29:$K$36,8),80,"Over 80%")</f>
        <v>80</v>
      </c>
      <c r="AD14" s="85">
        <f>IF(I14&lt;=HLOOKUP(E14,Limits!$D$29:$K$36,2),20,IF(I14&lt;=HLOOKUP(E14,Limits!$D$29:$K$36,3),30,IF(I14&lt;=HLOOKUP(E14,Limits!$D$29:$K$36,4),40,IF(I14&lt;=HLOOKUP(E14,Limits!$D$29:$K$36,5),50,IF(I14&lt;=HLOOKUP(E14,Limits!$D$29:$K$36,6),60,IF(I14&lt;=HLOOKUP(E14,Limits!$D$29:$K$36,7),70, IF(I14&lt;=HLOOKUP(E14,Limits!$D$29:$K$36,8),80,"Over 80%")))))))</f>
        <v>70</v>
      </c>
      <c r="AE14" s="85">
        <f>IF(W14&lt;=HLOOKUP(M14,Limits!$D$14:$I$22,2),20,IF(W14&lt;=HLOOKUP(M14,Limits!$D$14:$I$22,3),30,IF(W14&lt;=HLOOKUP(M14,Limits!$D$14:$I$22,4),40,IF(W14&lt;=HLOOKUP(M14,Limits!$D$14:$I$22,5),50,IF(W14&lt;=HLOOKUP(M14,Limits!$D$14:$I$22,6),60,IF(W14&lt;=HLOOKUP(M14,Limits!$D$14:$I$22,8),70, IF(W14&lt;=HLOOKUP(M14,Limits!$D$14:$I$22,9),80,"Over 80%")))))))</f>
        <v>70</v>
      </c>
      <c r="AF14" s="2"/>
      <c r="AG14" s="85">
        <f t="shared" ref="AG14:AG77" si="3">IF(AD14&gt;AE14,AD14,AE14)</f>
        <v>70</v>
      </c>
    </row>
    <row r="15" spans="1:33">
      <c r="A15" s="186">
        <f>+USR!C15</f>
        <v>108</v>
      </c>
      <c r="C15" s="186" t="str">
        <f>+USR!D15</f>
        <v xml:space="preserve">06/09/2020 </v>
      </c>
      <c r="E15" s="183">
        <f>+USR!N15</f>
        <v>1</v>
      </c>
      <c r="G15" s="184">
        <f>+USR!R15</f>
        <v>60</v>
      </c>
      <c r="H15" s="184"/>
      <c r="I15" s="146">
        <f>+USR!G15</f>
        <v>19893</v>
      </c>
      <c r="J15" s="184"/>
      <c r="K15" s="147">
        <f>IF(G15=20,HLOOKUP(E15,Limits!$D$29:$K$36,2),IF(G15=30,HLOOKUP(E15,Limits!$D$29:$K$36,3),IF(G15=40,HLOOKUP(E15,Limits!$D$29:$K$36,4),IF(G15=50,HLOOKUP(E15,Limits!$D$29:$K$36,5),IF(G15=60,HLOOKUP(E15,Limits!$D$29:$K$36,6),IF(G15=70,HLOOKUP(E15,Limits!$D$29:$K$36,7),IF(G15=80,HLOOKUP(E15,Limits!$D$29:$K$36,8))))))))</f>
        <v>26160</v>
      </c>
      <c r="L15" s="148"/>
      <c r="M15" s="183">
        <f>+USR!K15</f>
        <v>1</v>
      </c>
      <c r="N15" s="184"/>
      <c r="O15" s="184">
        <f>+USR!S15</f>
        <v>60</v>
      </c>
      <c r="P15" s="184"/>
      <c r="Q15" s="184">
        <f>+USR!H15</f>
        <v>655</v>
      </c>
      <c r="R15" s="184"/>
      <c r="S15" s="184">
        <f>+USR!J15</f>
        <v>0</v>
      </c>
      <c r="T15" s="184"/>
      <c r="U15" s="184">
        <f>IF(M15=0,Limits!$D$8,IF(M15=1,Limits!$E$8,IF(M15=2,Limits!$F$8,IF(M15=3,Limits!$G$8,IF(M15=4,Limits!$H$8,IF(M15=5,Limits!$I$8))))))</f>
        <v>45</v>
      </c>
      <c r="V15" s="184"/>
      <c r="W15" s="184">
        <f t="shared" si="2"/>
        <v>700</v>
      </c>
      <c r="X15" s="184"/>
      <c r="Y15" s="185">
        <f>IF(O15=20,HLOOKUP(M15,Limits!$D$14:$K$36,2),IF(O15=30,HLOOKUP(M15,Limits!$D$14:$K$36,3),IF(O15=40,HLOOKUP(M15,Limits!$D$14:$K$36,4),IF(O15=50,HLOOKUP(M15,Limits!$D$14:$K$36,5),IF(O15=60,HLOOKUP(M15,Limits!$D$14:$K$36,6),IF(O15=65,HLOOKUP(M15,Limits!$D$14:$K$36,7),IF(O15=70,HLOOKUP(M15,Limits!$D$14:$K$36,8),IF(O15=80,HLOOKUP(M15,Limits!$D$14:$K$36,9)))))))))</f>
        <v>700</v>
      </c>
      <c r="Z15" s="184"/>
      <c r="AA15" s="153" t="str">
        <f>IF(I15&gt;=(HLOOKUP(E15,Limits!$D$29:$K$36,5)*1.4),"Over 140%","No")</f>
        <v>No</v>
      </c>
      <c r="AB15" s="153" t="str">
        <f>IF(I15&gt;=(HLOOKUP(E15,Limits!$D$29:$K$36,6)*1.4),"Over 140%","No")</f>
        <v>No</v>
      </c>
      <c r="AC15" s="153">
        <f>IF(I15&lt;=HLOOKUP(E15,Limits!$D$29:$K$36,8),80,"Over 80%")</f>
        <v>80</v>
      </c>
      <c r="AD15" s="85">
        <f>IF(I15&lt;=HLOOKUP(E15,Limits!$D$29:$K$36,2),20,IF(I15&lt;=HLOOKUP(E15,Limits!$D$29:$K$36,3),30,IF(I15&lt;=HLOOKUP(E15,Limits!$D$29:$K$36,4),40,IF(I15&lt;=HLOOKUP(E15,Limits!$D$29:$K$36,5),50,IF(I15&lt;=HLOOKUP(E15,Limits!$D$29:$K$36,6),60,IF(I15&lt;=HLOOKUP(E15,Limits!$D$29:$K$36,7),70, IF(I15&lt;=HLOOKUP(E15,Limits!$D$29:$K$36,8),80,"Over 80%")))))))</f>
        <v>50</v>
      </c>
      <c r="AE15" s="85">
        <f>IF(W15&lt;=HLOOKUP(M15,Limits!$D$14:$I$22,2),20,IF(W15&lt;=HLOOKUP(M15,Limits!$D$14:$I$22,3),30,IF(W15&lt;=HLOOKUP(M15,Limits!$D$14:$I$22,4),40,IF(W15&lt;=HLOOKUP(M15,Limits!$D$14:$I$22,5),50,IF(W15&lt;=HLOOKUP(M15,Limits!$D$14:$I$22,6),60,IF(W15&lt;=HLOOKUP(M15,Limits!$D$14:$I$22,8),70, IF(W15&lt;=HLOOKUP(M15,Limits!$D$14:$I$22,9),80,"Over 80%")))))))</f>
        <v>60</v>
      </c>
      <c r="AF15" s="2"/>
      <c r="AG15" s="85">
        <f t="shared" si="3"/>
        <v>60</v>
      </c>
    </row>
    <row r="16" spans="1:33">
      <c r="A16" s="186">
        <f>+USR!C16</f>
        <v>109</v>
      </c>
      <c r="C16" s="186" t="str">
        <f>+USR!D16</f>
        <v xml:space="preserve">06/30/2016 </v>
      </c>
      <c r="E16" s="183">
        <f>+USR!N16</f>
        <v>2</v>
      </c>
      <c r="G16" s="184">
        <f>+USR!R16</f>
        <v>30</v>
      </c>
      <c r="H16" s="184"/>
      <c r="I16" s="146">
        <f>+USR!G16</f>
        <v>9857</v>
      </c>
      <c r="J16" s="184"/>
      <c r="K16" s="147">
        <f>IF(G16=20,HLOOKUP(E16,Limits!$D$29:$K$36,2),IF(G16=30,HLOOKUP(E16,Limits!$D$29:$K$36,3),IF(G16=40,HLOOKUP(E16,Limits!$D$29:$K$36,4),IF(G16=50,HLOOKUP(E16,Limits!$D$29:$K$36,5),IF(G16=60,HLOOKUP(E16,Limits!$D$29:$K$36,6),IF(G16=70,HLOOKUP(E16,Limits!$D$29:$K$36,7),IF(G16=80,HLOOKUP(E16,Limits!$D$29:$K$36,8))))))))</f>
        <v>14940</v>
      </c>
      <c r="L16" s="148"/>
      <c r="M16" s="183">
        <f>+USR!K16</f>
        <v>3</v>
      </c>
      <c r="N16" s="184"/>
      <c r="O16" s="184">
        <f>+USR!S16</f>
        <v>30</v>
      </c>
      <c r="P16" s="184"/>
      <c r="Q16" s="184">
        <f>+USR!H16</f>
        <v>419</v>
      </c>
      <c r="R16" s="184"/>
      <c r="S16" s="184">
        <f>+USR!J16</f>
        <v>0</v>
      </c>
      <c r="T16" s="184"/>
      <c r="U16" s="184">
        <f>IF(M16=0,Limits!$D$8,IF(M16=1,Limits!$E$8,IF(M16=2,Limits!$F$8,IF(M16=3,Limits!$G$8,IF(M16=4,Limits!$H$8,IF(M16=5,Limits!$I$8))))))</f>
        <v>57</v>
      </c>
      <c r="V16" s="184"/>
      <c r="W16" s="184">
        <f t="shared" si="2"/>
        <v>476</v>
      </c>
      <c r="X16" s="184"/>
      <c r="Y16" s="185">
        <f>IF(O16=20,HLOOKUP(M16,Limits!$D$14:$K$36,2),IF(O16=30,HLOOKUP(M16,Limits!$D$14:$K$36,3),IF(O16=40,HLOOKUP(M16,Limits!$D$14:$K$36,4),IF(O16=50,HLOOKUP(M16,Limits!$D$14:$K$36,5),IF(O16=60,HLOOKUP(M16,Limits!$D$14:$K$36,6),IF(O16=65,HLOOKUP(M16,Limits!$D$14:$K$36,7),IF(O16=70,HLOOKUP(M16,Limits!$D$14:$K$36,8),IF(O16=80,HLOOKUP(M16,Limits!$D$14:$K$36,9)))))))))</f>
        <v>486</v>
      </c>
      <c r="Z16" s="184"/>
      <c r="AA16" s="153" t="str">
        <f>IF(I16&gt;=(HLOOKUP(E16,Limits!$D$29:$K$36,5)*1.4),"Over 140%","No")</f>
        <v>No</v>
      </c>
      <c r="AB16" s="153" t="str">
        <f>IF(I16&gt;=(HLOOKUP(E16,Limits!$D$29:$K$36,6)*1.4),"Over 140%","No")</f>
        <v>No</v>
      </c>
      <c r="AC16" s="153">
        <f>IF(I16&lt;=HLOOKUP(E16,Limits!$D$29:$K$36,8),80,"Over 80%")</f>
        <v>80</v>
      </c>
      <c r="AD16" s="85">
        <f>IF(I16&lt;=HLOOKUP(E16,Limits!$D$29:$K$36,2),20,IF(I16&lt;=HLOOKUP(E16,Limits!$D$29:$K$36,3),30,IF(I16&lt;=HLOOKUP(E16,Limits!$D$29:$K$36,4),40,IF(I16&lt;=HLOOKUP(E16,Limits!$D$29:$K$36,5),50,IF(I16&lt;=HLOOKUP(E16,Limits!$D$29:$K$36,6),60,IF(I16&lt;=HLOOKUP(E16,Limits!$D$29:$K$36,7),70, IF(I16&lt;=HLOOKUP(E16,Limits!$D$29:$K$36,8),80,"Over 80%")))))))</f>
        <v>20</v>
      </c>
      <c r="AE16" s="85">
        <f>IF(W16&lt;=HLOOKUP(M16,Limits!$D$14:$I$22,2),20,IF(W16&lt;=HLOOKUP(M16,Limits!$D$14:$I$22,3),30,IF(W16&lt;=HLOOKUP(M16,Limits!$D$14:$I$22,4),40,IF(W16&lt;=HLOOKUP(M16,Limits!$D$14:$I$22,5),50,IF(W16&lt;=HLOOKUP(M16,Limits!$D$14:$I$22,6),60,IF(W16&lt;=HLOOKUP(M16,Limits!$D$14:$I$22,8),70, IF(W16&lt;=HLOOKUP(M16,Limits!$D$14:$I$22,9),80,"Over 80%")))))))</f>
        <v>30</v>
      </c>
      <c r="AF16" s="2"/>
      <c r="AG16" s="85">
        <f t="shared" si="3"/>
        <v>30</v>
      </c>
    </row>
    <row r="17" spans="1:33">
      <c r="A17" s="200">
        <f>+USR!C17</f>
        <v>110</v>
      </c>
      <c r="B17" s="201"/>
      <c r="C17" s="200" t="str">
        <f>+USR!D17</f>
        <v xml:space="preserve">02/27/2017 </v>
      </c>
      <c r="D17" s="201"/>
      <c r="E17" s="202">
        <f>+USR!N17</f>
        <v>5</v>
      </c>
      <c r="F17" s="201"/>
      <c r="G17" s="203">
        <f>+USR!R17</f>
        <v>60</v>
      </c>
      <c r="H17" s="203"/>
      <c r="I17" s="204">
        <v>8300</v>
      </c>
      <c r="J17" s="203"/>
      <c r="K17" s="205">
        <f>IF(G17=20,HLOOKUP(E17,Limits!$D$29:$K$36,2),IF(G17=30,HLOOKUP(E17,Limits!$D$29:$K$36,3),IF(G17=40,HLOOKUP(E17,Limits!$D$29:$K$36,4),IF(G17=50,HLOOKUP(E17,Limits!$D$29:$K$36,5),IF(G17=60,HLOOKUP(E17,Limits!$D$29:$K$36,6),IF(G17=70,HLOOKUP(E17,Limits!$D$29:$K$36,7),IF(G17=80,HLOOKUP(E17,Limits!$D$29:$K$36,8))))))))</f>
        <v>40380</v>
      </c>
      <c r="L17" s="206"/>
      <c r="M17" s="202">
        <f>+USR!K17</f>
        <v>3</v>
      </c>
      <c r="N17" s="203"/>
      <c r="O17" s="203">
        <f>+USR!S17</f>
        <v>60</v>
      </c>
      <c r="P17" s="203"/>
      <c r="Q17" s="203">
        <f>+USR!H17</f>
        <v>207</v>
      </c>
      <c r="R17" s="203"/>
      <c r="S17" s="203">
        <f>+USR!J17</f>
        <v>601</v>
      </c>
      <c r="T17" s="203"/>
      <c r="U17" s="203">
        <f>IF(M17=0,Limits!$D$8,IF(M17=1,Limits!$E$8,IF(M17=2,Limits!$F$8,IF(M17=3,Limits!$G$8,IF(M17=4,Limits!$H$8,IF(M17=5,Limits!$I$8))))))</f>
        <v>57</v>
      </c>
      <c r="V17" s="203"/>
      <c r="W17" s="203">
        <f t="shared" si="2"/>
        <v>264</v>
      </c>
      <c r="X17" s="203"/>
      <c r="Y17" s="207">
        <f>IF(O17=20,HLOOKUP(M17,Limits!$D$14:$K$36,2),IF(O17=30,HLOOKUP(M17,Limits!$D$14:$K$36,3),IF(O17=40,HLOOKUP(M17,Limits!$D$14:$K$36,4),IF(O17=50,HLOOKUP(M17,Limits!$D$14:$K$36,5),IF(O17=60,HLOOKUP(M17,Limits!$D$14:$K$36,6),IF(O17=65,HLOOKUP(M17,Limits!$D$14:$K$36,7),IF(O17=70,HLOOKUP(M17,Limits!$D$14:$K$36,8),IF(O17=80,HLOOKUP(M17,Limits!$D$14:$K$36,9)))))))))</f>
        <v>972</v>
      </c>
      <c r="Z17" s="203"/>
      <c r="AA17" s="208" t="str">
        <f>IF(I17&gt;=(HLOOKUP(E17,Limits!$D$29:$K$36,5)*1.4),"Over 140%","No")</f>
        <v>No</v>
      </c>
      <c r="AB17" s="208" t="str">
        <f>IF(I17&gt;=(HLOOKUP(E17,Limits!$D$29:$K$36,6)*1.4),"Over 140%","No")</f>
        <v>No</v>
      </c>
      <c r="AC17" s="208">
        <f>IF(I17&lt;=HLOOKUP(E17,Limits!$D$29:$K$36,8),80,"Over 80%")</f>
        <v>80</v>
      </c>
      <c r="AD17" s="209">
        <f>IF(I17&lt;=HLOOKUP(E17,Limits!$D$29:$K$36,2),20,IF(I17&lt;=HLOOKUP(E17,Limits!$D$29:$K$36,3),30,IF(I17&lt;=HLOOKUP(E17,Limits!$D$29:$K$36,4),40,IF(I17&lt;=HLOOKUP(E17,Limits!$D$29:$K$36,5),50,IF(I17&lt;=HLOOKUP(E17,Limits!$D$29:$K$36,6),60,IF(I17&lt;=HLOOKUP(E17,Limits!$D$29:$K$36,7),70, IF(I17&lt;=HLOOKUP(E17,Limits!$D$29:$K$36,8),80,"Over 80%")))))))</f>
        <v>20</v>
      </c>
      <c r="AE17" s="209">
        <f>IF(W17&lt;=HLOOKUP(M17,Limits!$D$14:$I$22,2),20,IF(W17&lt;=HLOOKUP(M17,Limits!$D$14:$I$22,3),30,IF(W17&lt;=HLOOKUP(M17,Limits!$D$14:$I$22,4),40,IF(W17&lt;=HLOOKUP(M17,Limits!$D$14:$I$22,5),50,IF(W17&lt;=HLOOKUP(M17,Limits!$D$14:$I$22,6),60,IF(W17&lt;=HLOOKUP(M17,Limits!$D$14:$I$22,8),70, IF(W17&lt;=HLOOKUP(M17,Limits!$D$14:$I$22,9),80,"Over 80%")))))))</f>
        <v>20</v>
      </c>
      <c r="AF17" s="201"/>
      <c r="AG17" s="209">
        <f t="shared" si="3"/>
        <v>20</v>
      </c>
    </row>
    <row r="18" spans="1:33">
      <c r="A18" s="186">
        <f>+USR!C18</f>
        <v>111</v>
      </c>
      <c r="C18" s="186" t="str">
        <f>+USR!D18</f>
        <v xml:space="preserve">07/22/2019 </v>
      </c>
      <c r="E18" s="183">
        <f>+USR!N18</f>
        <v>4</v>
      </c>
      <c r="G18" s="184">
        <f>+USR!R18</f>
        <v>60</v>
      </c>
      <c r="H18" s="184"/>
      <c r="I18" s="146">
        <f>+USR!G18</f>
        <v>25474</v>
      </c>
      <c r="J18" s="184"/>
      <c r="K18" s="147">
        <f>IF(G18=20,HLOOKUP(E18,Limits!$D$29:$K$36,2),IF(G18=30,HLOOKUP(E18,Limits!$D$29:$K$36,3),IF(G18=40,HLOOKUP(E18,Limits!$D$29:$K$36,4),IF(G18=50,HLOOKUP(E18,Limits!$D$29:$K$36,5),IF(G18=60,HLOOKUP(E18,Limits!$D$29:$K$36,6),IF(G18=70,HLOOKUP(E18,Limits!$D$29:$K$36,7),IF(G18=80,HLOOKUP(E18,Limits!$D$29:$K$36,8))))))))</f>
        <v>37380</v>
      </c>
      <c r="L18" s="148"/>
      <c r="M18" s="183">
        <f>+USR!K18</f>
        <v>2</v>
      </c>
      <c r="N18" s="184"/>
      <c r="O18" s="184">
        <f>+USR!S18</f>
        <v>60</v>
      </c>
      <c r="P18" s="184"/>
      <c r="Q18" s="184">
        <f>+USR!H18</f>
        <v>685</v>
      </c>
      <c r="R18" s="184"/>
      <c r="S18" s="184">
        <f>+USR!J18</f>
        <v>0</v>
      </c>
      <c r="T18" s="184"/>
      <c r="U18" s="184">
        <f>IF(M18=0,Limits!$D$8,IF(M18=1,Limits!$E$8,IF(M18=2,Limits!$F$8,IF(M18=3,Limits!$G$8,IF(M18=4,Limits!$H$8,IF(M18=5,Limits!$I$8))))))</f>
        <v>51</v>
      </c>
      <c r="V18" s="184"/>
      <c r="W18" s="184">
        <f t="shared" si="2"/>
        <v>736</v>
      </c>
      <c r="X18" s="184"/>
      <c r="Y18" s="185">
        <f>IF(O18=20,HLOOKUP(M18,Limits!$D$14:$K$36,2),IF(O18=30,HLOOKUP(M18,Limits!$D$14:$K$36,3),IF(O18=40,HLOOKUP(M18,Limits!$D$14:$K$36,4),IF(O18=50,HLOOKUP(M18,Limits!$D$14:$K$36,5),IF(O18=60,HLOOKUP(M18,Limits!$D$14:$K$36,6),IF(O18=65,HLOOKUP(M18,Limits!$D$14:$K$36,7),IF(O18=70,HLOOKUP(M18,Limits!$D$14:$K$36,8),IF(O18=80,HLOOKUP(M18,Limits!$D$14:$K$36,9)))))))))</f>
        <v>841</v>
      </c>
      <c r="Z18" s="184"/>
      <c r="AA18" s="153" t="str">
        <f>IF(I18&gt;=(HLOOKUP(E18,Limits!$D$29:$K$36,5)*1.4),"Over 140%","No")</f>
        <v>No</v>
      </c>
      <c r="AB18" s="153" t="str">
        <f>IF(I18&gt;=(HLOOKUP(E18,Limits!$D$29:$K$36,6)*1.4),"Over 140%","No")</f>
        <v>No</v>
      </c>
      <c r="AC18" s="153">
        <f>IF(I18&lt;=HLOOKUP(E18,Limits!$D$29:$K$36,8),80,"Over 80%")</f>
        <v>80</v>
      </c>
      <c r="AD18" s="85">
        <f>IF(I18&lt;=HLOOKUP(E18,Limits!$D$29:$K$36,2),20,IF(I18&lt;=HLOOKUP(E18,Limits!$D$29:$K$36,3),30,IF(I18&lt;=HLOOKUP(E18,Limits!$D$29:$K$36,4),40,IF(I18&lt;=HLOOKUP(E18,Limits!$D$29:$K$36,5),50,IF(I18&lt;=HLOOKUP(E18,Limits!$D$29:$K$36,6),60,IF(I18&lt;=HLOOKUP(E18,Limits!$D$29:$K$36,7),70, IF(I18&lt;=HLOOKUP(E18,Limits!$D$29:$K$36,8),80,"Over 80%")))))))</f>
        <v>50</v>
      </c>
      <c r="AE18" s="85">
        <f>IF(W18&lt;=HLOOKUP(M18,Limits!$D$14:$I$22,2),20,IF(W18&lt;=HLOOKUP(M18,Limits!$D$14:$I$22,3),30,IF(W18&lt;=HLOOKUP(M18,Limits!$D$14:$I$22,4),40,IF(W18&lt;=HLOOKUP(M18,Limits!$D$14:$I$22,5),50,IF(W18&lt;=HLOOKUP(M18,Limits!$D$14:$I$22,6),60,IF(W18&lt;=HLOOKUP(M18,Limits!$D$14:$I$22,8),70, IF(W18&lt;=HLOOKUP(M18,Limits!$D$14:$I$22,9),80,"Over 80%")))))))</f>
        <v>60</v>
      </c>
      <c r="AF18" s="2"/>
      <c r="AG18" s="85">
        <f t="shared" si="3"/>
        <v>60</v>
      </c>
    </row>
    <row r="19" spans="1:33">
      <c r="A19" s="186">
        <f>+USR!C19</f>
        <v>112</v>
      </c>
      <c r="C19" s="186" t="str">
        <f>+USR!D19</f>
        <v xml:space="preserve">02/15/2019 </v>
      </c>
      <c r="E19" s="183">
        <f>+USR!N19</f>
        <v>2</v>
      </c>
      <c r="G19" s="184">
        <f>+USR!R19</f>
        <v>60</v>
      </c>
      <c r="H19" s="184"/>
      <c r="I19" s="146">
        <f>+USR!G19</f>
        <v>26772</v>
      </c>
      <c r="J19" s="184"/>
      <c r="K19" s="147">
        <f>IF(G19=20,HLOOKUP(E19,Limits!$D$29:$K$36,2),IF(G19=30,HLOOKUP(E19,Limits!$D$29:$K$36,3),IF(G19=40,HLOOKUP(E19,Limits!$D$29:$K$36,4),IF(G19=50,HLOOKUP(E19,Limits!$D$29:$K$36,5),IF(G19=60,HLOOKUP(E19,Limits!$D$29:$K$36,6),IF(G19=70,HLOOKUP(E19,Limits!$D$29:$K$36,7),IF(G19=80,HLOOKUP(E19,Limits!$D$29:$K$36,8))))))))</f>
        <v>29880</v>
      </c>
      <c r="L19" s="148"/>
      <c r="M19" s="183">
        <f>+USR!K19</f>
        <v>2</v>
      </c>
      <c r="N19" s="184"/>
      <c r="O19" s="184">
        <f>+USR!S19</f>
        <v>60</v>
      </c>
      <c r="P19" s="184"/>
      <c r="Q19" s="184">
        <f>+USR!H19</f>
        <v>705</v>
      </c>
      <c r="R19" s="184"/>
      <c r="S19" s="184">
        <f>+USR!J19</f>
        <v>0</v>
      </c>
      <c r="T19" s="184"/>
      <c r="U19" s="184">
        <f>IF(M19=0,Limits!$D$8,IF(M19=1,Limits!$E$8,IF(M19=2,Limits!$F$8,IF(M19=3,Limits!$G$8,IF(M19=4,Limits!$H$8,IF(M19=5,Limits!$I$8))))))</f>
        <v>51</v>
      </c>
      <c r="V19" s="184"/>
      <c r="W19" s="184">
        <f t="shared" si="2"/>
        <v>756</v>
      </c>
      <c r="X19" s="184"/>
      <c r="Y19" s="185">
        <f>IF(O19=20,HLOOKUP(M19,Limits!$D$14:$K$36,2),IF(O19=30,HLOOKUP(M19,Limits!$D$14:$K$36,3),IF(O19=40,HLOOKUP(M19,Limits!$D$14:$K$36,4),IF(O19=50,HLOOKUP(M19,Limits!$D$14:$K$36,5),IF(O19=60,HLOOKUP(M19,Limits!$D$14:$K$36,6),IF(O19=65,HLOOKUP(M19,Limits!$D$14:$K$36,7),IF(O19=70,HLOOKUP(M19,Limits!$D$14:$K$36,8),IF(O19=80,HLOOKUP(M19,Limits!$D$14:$K$36,9)))))))))</f>
        <v>841</v>
      </c>
      <c r="Z19" s="184"/>
      <c r="AA19" s="153" t="str">
        <f>IF(I19&gt;=(HLOOKUP(E19,Limits!$D$29:$K$36,5)*1.4),"Over 140%","No")</f>
        <v>No</v>
      </c>
      <c r="AB19" s="153" t="str">
        <f>IF(I19&gt;=(HLOOKUP(E19,Limits!$D$29:$K$36,6)*1.4),"Over 140%","No")</f>
        <v>No</v>
      </c>
      <c r="AC19" s="153">
        <f>IF(I19&lt;=HLOOKUP(E19,Limits!$D$29:$K$36,8),80,"Over 80%")</f>
        <v>80</v>
      </c>
      <c r="AD19" s="85">
        <f>IF(I19&lt;=HLOOKUP(E19,Limits!$D$29:$K$36,2),20,IF(I19&lt;=HLOOKUP(E19,Limits!$D$29:$K$36,3),30,IF(I19&lt;=HLOOKUP(E19,Limits!$D$29:$K$36,4),40,IF(I19&lt;=HLOOKUP(E19,Limits!$D$29:$K$36,5),50,IF(I19&lt;=HLOOKUP(E19,Limits!$D$29:$K$36,6),60,IF(I19&lt;=HLOOKUP(E19,Limits!$D$29:$K$36,7),70, IF(I19&lt;=HLOOKUP(E19,Limits!$D$29:$K$36,8),80,"Over 80%")))))))</f>
        <v>60</v>
      </c>
      <c r="AE19" s="85">
        <f>IF(W19&lt;=HLOOKUP(M19,Limits!$D$14:$I$22,2),20,IF(W19&lt;=HLOOKUP(M19,Limits!$D$14:$I$22,3),30,IF(W19&lt;=HLOOKUP(M19,Limits!$D$14:$I$22,4),40,IF(W19&lt;=HLOOKUP(M19,Limits!$D$14:$I$22,5),50,IF(W19&lt;=HLOOKUP(M19,Limits!$D$14:$I$22,6),60,IF(W19&lt;=HLOOKUP(M19,Limits!$D$14:$I$22,8),70, IF(W19&lt;=HLOOKUP(M19,Limits!$D$14:$I$22,9),80,"Over 80%")))))))</f>
        <v>60</v>
      </c>
      <c r="AF19" s="2"/>
      <c r="AG19" s="85">
        <f t="shared" si="3"/>
        <v>60</v>
      </c>
    </row>
    <row r="20" spans="1:33">
      <c r="A20" s="186">
        <f>+USR!C20</f>
        <v>113</v>
      </c>
      <c r="C20" s="186" t="str">
        <f>+USR!D20</f>
        <v xml:space="preserve">02/11/2020 </v>
      </c>
      <c r="E20" s="183">
        <f>+USR!N20</f>
        <v>5</v>
      </c>
      <c r="G20" s="184">
        <f>+USR!R20</f>
        <v>60</v>
      </c>
      <c r="H20" s="184"/>
      <c r="I20" s="146">
        <f>+USR!G20</f>
        <v>36720</v>
      </c>
      <c r="J20" s="184"/>
      <c r="K20" s="147">
        <f>IF(G20=20,HLOOKUP(E20,Limits!$D$29:$K$36,2),IF(G20=30,HLOOKUP(E20,Limits!$D$29:$K$36,3),IF(G20=40,HLOOKUP(E20,Limits!$D$29:$K$36,4),IF(G20=50,HLOOKUP(E20,Limits!$D$29:$K$36,5),IF(G20=60,HLOOKUP(E20,Limits!$D$29:$K$36,6),IF(G20=70,HLOOKUP(E20,Limits!$D$29:$K$36,7),IF(G20=80,HLOOKUP(E20,Limits!$D$29:$K$36,8))))))))</f>
        <v>40380</v>
      </c>
      <c r="L20" s="148"/>
      <c r="M20" s="183">
        <f>+USR!K20</f>
        <v>3</v>
      </c>
      <c r="N20" s="184"/>
      <c r="O20" s="184">
        <f>+USR!S20</f>
        <v>60</v>
      </c>
      <c r="P20" s="184"/>
      <c r="Q20" s="184">
        <f>+USR!H20</f>
        <v>815</v>
      </c>
      <c r="R20" s="184"/>
      <c r="S20" s="184">
        <f>+USR!J20</f>
        <v>0</v>
      </c>
      <c r="T20" s="184"/>
      <c r="U20" s="184">
        <f>IF(M20=0,Limits!$D$8,IF(M20=1,Limits!$E$8,IF(M20=2,Limits!$F$8,IF(M20=3,Limits!$G$8,IF(M20=4,Limits!$H$8,IF(M20=5,Limits!$I$8))))))</f>
        <v>57</v>
      </c>
      <c r="V20" s="184"/>
      <c r="W20" s="184">
        <f t="shared" si="2"/>
        <v>872</v>
      </c>
      <c r="X20" s="184"/>
      <c r="Y20" s="185">
        <f>IF(O20=20,HLOOKUP(M20,Limits!$D$14:$K$36,2),IF(O20=30,HLOOKUP(M20,Limits!$D$14:$K$36,3),IF(O20=40,HLOOKUP(M20,Limits!$D$14:$K$36,4),IF(O20=50,HLOOKUP(M20,Limits!$D$14:$K$36,5),IF(O20=60,HLOOKUP(M20,Limits!$D$14:$K$36,6),IF(O20=65,HLOOKUP(M20,Limits!$D$14:$K$36,7),IF(O20=70,HLOOKUP(M20,Limits!$D$14:$K$36,8),IF(O20=80,HLOOKUP(M20,Limits!$D$14:$K$36,9)))))))))</f>
        <v>972</v>
      </c>
      <c r="Z20" s="184"/>
      <c r="AA20" s="153" t="str">
        <f>IF(I20&gt;=(HLOOKUP(E20,Limits!$D$29:$K$36,5)*1.4),"Over 140%","No")</f>
        <v>No</v>
      </c>
      <c r="AB20" s="153" t="str">
        <f>IF(I20&gt;=(HLOOKUP(E20,Limits!$D$29:$K$36,6)*1.4),"Over 140%","No")</f>
        <v>No</v>
      </c>
      <c r="AC20" s="153">
        <f>IF(I20&lt;=HLOOKUP(E20,Limits!$D$29:$K$36,8),80,"Over 80%")</f>
        <v>80</v>
      </c>
      <c r="AD20" s="85">
        <f>IF(I20&lt;=HLOOKUP(E20,Limits!$D$29:$K$36,2),20,IF(I20&lt;=HLOOKUP(E20,Limits!$D$29:$K$36,3),30,IF(I20&lt;=HLOOKUP(E20,Limits!$D$29:$K$36,4),40,IF(I20&lt;=HLOOKUP(E20,Limits!$D$29:$K$36,5),50,IF(I20&lt;=HLOOKUP(E20,Limits!$D$29:$K$36,6),60,IF(I20&lt;=HLOOKUP(E20,Limits!$D$29:$K$36,7),70, IF(I20&lt;=HLOOKUP(E20,Limits!$D$29:$K$36,8),80,"Over 80%")))))))</f>
        <v>60</v>
      </c>
      <c r="AE20" s="85">
        <f>IF(W20&lt;=HLOOKUP(M20,Limits!$D$14:$I$22,2),20,IF(W20&lt;=HLOOKUP(M20,Limits!$D$14:$I$22,3),30,IF(W20&lt;=HLOOKUP(M20,Limits!$D$14:$I$22,4),40,IF(W20&lt;=HLOOKUP(M20,Limits!$D$14:$I$22,5),50,IF(W20&lt;=HLOOKUP(M20,Limits!$D$14:$I$22,6),60,IF(W20&lt;=HLOOKUP(M20,Limits!$D$14:$I$22,8),70, IF(W20&lt;=HLOOKUP(M20,Limits!$D$14:$I$22,9),80,"Over 80%")))))))</f>
        <v>60</v>
      </c>
      <c r="AF20" s="2"/>
      <c r="AG20" s="85">
        <f t="shared" si="3"/>
        <v>60</v>
      </c>
    </row>
    <row r="21" spans="1:33">
      <c r="A21" s="186">
        <f>+USR!C21</f>
        <v>114</v>
      </c>
      <c r="C21" s="186" t="str">
        <f>+USR!D21</f>
        <v xml:space="preserve">06/02/2020 </v>
      </c>
      <c r="E21" s="183">
        <f>+USR!N21</f>
        <v>4</v>
      </c>
      <c r="G21" s="184">
        <f>+USR!R21</f>
        <v>60</v>
      </c>
      <c r="H21" s="184"/>
      <c r="I21" s="146">
        <f>+USR!G21</f>
        <v>38080</v>
      </c>
      <c r="J21" s="184"/>
      <c r="K21" s="147">
        <f>IF(G21=20,HLOOKUP(E21,Limits!$D$29:$K$36,2),IF(G21=30,HLOOKUP(E21,Limits!$D$29:$K$36,3),IF(G21=40,HLOOKUP(E21,Limits!$D$29:$K$36,4),IF(G21=50,HLOOKUP(E21,Limits!$D$29:$K$36,5),IF(G21=60,HLOOKUP(E21,Limits!$D$29:$K$36,6),IF(G21=70,HLOOKUP(E21,Limits!$D$29:$K$36,7),IF(G21=80,HLOOKUP(E21,Limits!$D$29:$K$36,8))))))))</f>
        <v>37380</v>
      </c>
      <c r="L21" s="148"/>
      <c r="M21" s="183">
        <f>+USR!K21</f>
        <v>3</v>
      </c>
      <c r="N21" s="184"/>
      <c r="O21" s="184">
        <f>+USR!S21</f>
        <v>60</v>
      </c>
      <c r="P21" s="184"/>
      <c r="Q21" s="184">
        <f>+USR!H21</f>
        <v>990</v>
      </c>
      <c r="R21" s="184"/>
      <c r="S21" s="184">
        <f>+USR!J21</f>
        <v>0</v>
      </c>
      <c r="T21" s="184"/>
      <c r="U21" s="184">
        <f>IF(M21=0,Limits!$D$8,IF(M21=1,Limits!$E$8,IF(M21=2,Limits!$F$8,IF(M21=3,Limits!$G$8,IF(M21=4,Limits!$H$8,IF(M21=5,Limits!$I$8))))))</f>
        <v>57</v>
      </c>
      <c r="V21" s="184"/>
      <c r="W21" s="184">
        <f t="shared" si="2"/>
        <v>1047</v>
      </c>
      <c r="X21" s="184"/>
      <c r="Y21" s="185">
        <f>IF(O21=20,HLOOKUP(M21,Limits!$D$14:$K$36,2),IF(O21=30,HLOOKUP(M21,Limits!$D$14:$K$36,3),IF(O21=40,HLOOKUP(M21,Limits!$D$14:$K$36,4),IF(O21=50,HLOOKUP(M21,Limits!$D$14:$K$36,5),IF(O21=60,HLOOKUP(M21,Limits!$D$14:$K$36,6),IF(O21=65,HLOOKUP(M21,Limits!$D$14:$K$36,7),IF(O21=70,HLOOKUP(M21,Limits!$D$14:$K$36,8),IF(O21=80,HLOOKUP(M21,Limits!$D$14:$K$36,9)))))))))</f>
        <v>972</v>
      </c>
      <c r="Z21" s="184"/>
      <c r="AA21" s="153" t="str">
        <f>IF(I21&gt;=(HLOOKUP(E21,Limits!$D$29:$K$36,5)*1.4),"Over 140%","No")</f>
        <v>No</v>
      </c>
      <c r="AB21" s="153" t="str">
        <f>IF(I21&gt;=(HLOOKUP(E21,Limits!$D$29:$K$36,6)*1.4),"Over 140%","No")</f>
        <v>No</v>
      </c>
      <c r="AC21" s="153">
        <f>IF(I21&lt;=HLOOKUP(E21,Limits!$D$29:$K$36,8),80,"Over 80%")</f>
        <v>80</v>
      </c>
      <c r="AD21" s="85">
        <f>IF(I21&lt;=HLOOKUP(E21,Limits!$D$29:$K$36,2),20,IF(I21&lt;=HLOOKUP(E21,Limits!$D$29:$K$36,3),30,IF(I21&lt;=HLOOKUP(E21,Limits!$D$29:$K$36,4),40,IF(I21&lt;=HLOOKUP(E21,Limits!$D$29:$K$36,5),50,IF(I21&lt;=HLOOKUP(E21,Limits!$D$29:$K$36,6),60,IF(I21&lt;=HLOOKUP(E21,Limits!$D$29:$K$36,7),70, IF(I21&lt;=HLOOKUP(E21,Limits!$D$29:$K$36,8),80,"Over 80%")))))))</f>
        <v>70</v>
      </c>
      <c r="AE21" s="85">
        <f>IF(W21&lt;=HLOOKUP(M21,Limits!$D$14:$I$22,2),20,IF(W21&lt;=HLOOKUP(M21,Limits!$D$14:$I$22,3),30,IF(W21&lt;=HLOOKUP(M21,Limits!$D$14:$I$22,4),40,IF(W21&lt;=HLOOKUP(M21,Limits!$D$14:$I$22,5),50,IF(W21&lt;=HLOOKUP(M21,Limits!$D$14:$I$22,6),60,IF(W21&lt;=HLOOKUP(M21,Limits!$D$14:$I$22,8),70, IF(W21&lt;=HLOOKUP(M21,Limits!$D$14:$I$22,9),80,"Over 80%")))))))</f>
        <v>70</v>
      </c>
      <c r="AF21" s="2"/>
      <c r="AG21" s="85">
        <f t="shared" si="3"/>
        <v>70</v>
      </c>
    </row>
    <row r="22" spans="1:33">
      <c r="A22" s="186">
        <f>+USR!C22</f>
        <v>115</v>
      </c>
      <c r="C22" s="186" t="str">
        <f>+USR!D22</f>
        <v xml:space="preserve">02/01/2018 </v>
      </c>
      <c r="E22" s="183">
        <f>+USR!N22</f>
        <v>2</v>
      </c>
      <c r="G22" s="184">
        <f>+USR!R22</f>
        <v>80</v>
      </c>
      <c r="H22" s="184"/>
      <c r="I22" s="146">
        <v>12000</v>
      </c>
      <c r="J22" s="184"/>
      <c r="K22" s="147">
        <f>IF(G22=20,HLOOKUP(E22,Limits!$D$29:$K$36,2),IF(G22=30,HLOOKUP(E22,Limits!$D$29:$K$36,3),IF(G22=40,HLOOKUP(E22,Limits!$D$29:$K$36,4),IF(G22=50,HLOOKUP(E22,Limits!$D$29:$K$36,5),IF(G22=60,HLOOKUP(E22,Limits!$D$29:$K$36,6),IF(G22=70,HLOOKUP(E22,Limits!$D$29:$K$36,7),IF(G22=80,HLOOKUP(E22,Limits!$D$29:$K$36,8))))))))</f>
        <v>39840</v>
      </c>
      <c r="L22" s="148"/>
      <c r="M22" s="183">
        <f>+USR!K22</f>
        <v>2</v>
      </c>
      <c r="N22" s="184"/>
      <c r="O22" s="184">
        <f>+USR!S22</f>
        <v>80</v>
      </c>
      <c r="P22" s="184"/>
      <c r="Q22" s="184">
        <f>+USR!H22</f>
        <v>172</v>
      </c>
      <c r="R22" s="184"/>
      <c r="S22" s="184">
        <f>+USR!J22</f>
        <v>508</v>
      </c>
      <c r="T22" s="184"/>
      <c r="U22" s="184">
        <f>IF(M22=0,Limits!$D$8,IF(M22=1,Limits!$E$8,IF(M22=2,Limits!$F$8,IF(M22=3,Limits!$G$8,IF(M22=4,Limits!$H$8,IF(M22=5,Limits!$I$8))))))</f>
        <v>51</v>
      </c>
      <c r="V22" s="184"/>
      <c r="W22" s="184">
        <f t="shared" si="2"/>
        <v>223</v>
      </c>
      <c r="X22" s="184"/>
      <c r="Y22" s="185">
        <f>IF(O22=20,HLOOKUP(M22,Limits!$D$14:$K$36,2),IF(O22=30,HLOOKUP(M22,Limits!$D$14:$K$36,3),IF(O22=40,HLOOKUP(M22,Limits!$D$14:$K$36,4),IF(O22=50,HLOOKUP(M22,Limits!$D$14:$K$36,5),IF(O22=60,HLOOKUP(M22,Limits!$D$14:$K$36,6),IF(O22=65,HLOOKUP(M22,Limits!$D$14:$K$36,7),IF(O22=70,HLOOKUP(M22,Limits!$D$14:$K$36,8),IF(O22=80,HLOOKUP(M22,Limits!$D$14:$K$36,9)))))))))</f>
        <v>1122</v>
      </c>
      <c r="Z22" s="184"/>
      <c r="AA22" s="153" t="str">
        <f>IF(I22&gt;=(HLOOKUP(E22,Limits!$D$29:$K$36,5)*1.4),"Over 140%","No")</f>
        <v>No</v>
      </c>
      <c r="AB22" s="153" t="str">
        <f>IF(I22&gt;=(HLOOKUP(E22,Limits!$D$29:$K$36,6)*1.4),"Over 140%","No")</f>
        <v>No</v>
      </c>
      <c r="AC22" s="153">
        <f>IF(I22&lt;=HLOOKUP(E22,Limits!$D$29:$K$36,8),80,"Over 80%")</f>
        <v>80</v>
      </c>
      <c r="AD22" s="85">
        <f>IF(I22&lt;=HLOOKUP(E22,Limits!$D$29:$K$36,2),20,IF(I22&lt;=HLOOKUP(E22,Limits!$D$29:$K$36,3),30,IF(I22&lt;=HLOOKUP(E22,Limits!$D$29:$K$36,4),40,IF(I22&lt;=HLOOKUP(E22,Limits!$D$29:$K$36,5),50,IF(I22&lt;=HLOOKUP(E22,Limits!$D$29:$K$36,6),60,IF(I22&lt;=HLOOKUP(E22,Limits!$D$29:$K$36,7),70, IF(I22&lt;=HLOOKUP(E22,Limits!$D$29:$K$36,8),80,"Over 80%")))))))</f>
        <v>30</v>
      </c>
      <c r="AE22" s="85">
        <f>IF(W22&lt;=HLOOKUP(M22,Limits!$D$14:$I$22,2),20,IF(W22&lt;=HLOOKUP(M22,Limits!$D$14:$I$22,3),30,IF(W22&lt;=HLOOKUP(M22,Limits!$D$14:$I$22,4),40,IF(W22&lt;=HLOOKUP(M22,Limits!$D$14:$I$22,5),50,IF(W22&lt;=HLOOKUP(M22,Limits!$D$14:$I$22,6),60,IF(W22&lt;=HLOOKUP(M22,Limits!$D$14:$I$22,8),70, IF(W22&lt;=HLOOKUP(M22,Limits!$D$14:$I$22,9),80,"Over 80%")))))))</f>
        <v>20</v>
      </c>
      <c r="AF22" s="2"/>
      <c r="AG22" s="85">
        <f t="shared" si="3"/>
        <v>30</v>
      </c>
    </row>
    <row r="23" spans="1:33">
      <c r="A23" s="186">
        <f>+USR!C23</f>
        <v>116</v>
      </c>
      <c r="C23" s="186" t="str">
        <f>+USR!D23</f>
        <v xml:space="preserve">03/01/2016 </v>
      </c>
      <c r="E23" s="183">
        <f>+USR!N23</f>
        <v>1</v>
      </c>
      <c r="G23" s="184">
        <f>+USR!R23</f>
        <v>30</v>
      </c>
      <c r="H23" s="184"/>
      <c r="I23" s="146">
        <f>+USR!G23</f>
        <v>10034</v>
      </c>
      <c r="J23" s="184"/>
      <c r="K23" s="147">
        <f>IF(G23=20,HLOOKUP(E23,Limits!$D$29:$K$36,2),IF(G23=30,HLOOKUP(E23,Limits!$D$29:$K$36,3),IF(G23=40,HLOOKUP(E23,Limits!$D$29:$K$36,4),IF(G23=50,HLOOKUP(E23,Limits!$D$29:$K$36,5),IF(G23=60,HLOOKUP(E23,Limits!$D$29:$K$36,6),IF(G23=70,HLOOKUP(E23,Limits!$D$29:$K$36,7),IF(G23=80,HLOOKUP(E23,Limits!$D$29:$K$36,8))))))))</f>
        <v>13080</v>
      </c>
      <c r="L23" s="148"/>
      <c r="M23" s="183">
        <f>+USR!K23</f>
        <v>2</v>
      </c>
      <c r="N23" s="184"/>
      <c r="O23" s="184">
        <f>+USR!S23</f>
        <v>30</v>
      </c>
      <c r="P23" s="184"/>
      <c r="Q23" s="184">
        <f>+USR!H23</f>
        <v>318</v>
      </c>
      <c r="R23" s="184"/>
      <c r="S23" s="184">
        <f>+USR!J23</f>
        <v>0</v>
      </c>
      <c r="T23" s="184"/>
      <c r="U23" s="184">
        <f>IF(M23=0,Limits!$D$8,IF(M23=1,Limits!$E$8,IF(M23=2,Limits!$F$8,IF(M23=3,Limits!$G$8,IF(M23=4,Limits!$H$8,IF(M23=5,Limits!$I$8))))))</f>
        <v>51</v>
      </c>
      <c r="V23" s="184"/>
      <c r="W23" s="184">
        <f t="shared" si="2"/>
        <v>369</v>
      </c>
      <c r="X23" s="184"/>
      <c r="Y23" s="185">
        <f>IF(O23=20,HLOOKUP(M23,Limits!$D$14:$K$36,2),IF(O23=30,HLOOKUP(M23,Limits!$D$14:$K$36,3),IF(O23=40,HLOOKUP(M23,Limits!$D$14:$K$36,4),IF(O23=50,HLOOKUP(M23,Limits!$D$14:$K$36,5),IF(O23=60,HLOOKUP(M23,Limits!$D$14:$K$36,6),IF(O23=65,HLOOKUP(M23,Limits!$D$14:$K$36,7),IF(O23=70,HLOOKUP(M23,Limits!$D$14:$K$36,8),IF(O23=80,HLOOKUP(M23,Limits!$D$14:$K$36,9)))))))))</f>
        <v>420</v>
      </c>
      <c r="Z23" s="184"/>
      <c r="AA23" s="153" t="str">
        <f>IF(I23&gt;=(HLOOKUP(E23,Limits!$D$29:$K$36,5)*1.4),"Over 140%","No")</f>
        <v>No</v>
      </c>
      <c r="AB23" s="153" t="str">
        <f>IF(I23&gt;=(HLOOKUP(E23,Limits!$D$29:$K$36,6)*1.4),"Over 140%","No")</f>
        <v>No</v>
      </c>
      <c r="AC23" s="153">
        <f>IF(I23&lt;=HLOOKUP(E23,Limits!$D$29:$K$36,8),80,"Over 80%")</f>
        <v>80</v>
      </c>
      <c r="AD23" s="85">
        <f>IF(I23&lt;=HLOOKUP(E23,Limits!$D$29:$K$36,2),20,IF(I23&lt;=HLOOKUP(E23,Limits!$D$29:$K$36,3),30,IF(I23&lt;=HLOOKUP(E23,Limits!$D$29:$K$36,4),40,IF(I23&lt;=HLOOKUP(E23,Limits!$D$29:$K$36,5),50,IF(I23&lt;=HLOOKUP(E23,Limits!$D$29:$K$36,6),60,IF(I23&lt;=HLOOKUP(E23,Limits!$D$29:$K$36,7),70, IF(I23&lt;=HLOOKUP(E23,Limits!$D$29:$K$36,8),80,"Over 80%")))))))</f>
        <v>30</v>
      </c>
      <c r="AE23" s="85">
        <f>IF(W23&lt;=HLOOKUP(M23,Limits!$D$14:$I$22,2),20,IF(W23&lt;=HLOOKUP(M23,Limits!$D$14:$I$22,3),30,IF(W23&lt;=HLOOKUP(M23,Limits!$D$14:$I$22,4),40,IF(W23&lt;=HLOOKUP(M23,Limits!$D$14:$I$22,5),50,IF(W23&lt;=HLOOKUP(M23,Limits!$D$14:$I$22,6),60,IF(W23&lt;=HLOOKUP(M23,Limits!$D$14:$I$22,8),70, IF(W23&lt;=HLOOKUP(M23,Limits!$D$14:$I$22,9),80,"Over 80%")))))))</f>
        <v>30</v>
      </c>
      <c r="AF23" s="2"/>
      <c r="AG23" s="85">
        <f t="shared" si="3"/>
        <v>30</v>
      </c>
    </row>
    <row r="24" spans="1:33">
      <c r="A24" s="186">
        <f>+USR!C24</f>
        <v>201</v>
      </c>
      <c r="C24" s="186" t="str">
        <f>+USR!D24</f>
        <v xml:space="preserve">11/13/2014 </v>
      </c>
      <c r="E24" s="183">
        <f>+USR!N24</f>
        <v>3</v>
      </c>
      <c r="G24" s="184">
        <f>+USR!R24</f>
        <v>60</v>
      </c>
      <c r="H24" s="184"/>
      <c r="I24" s="146">
        <v>10000</v>
      </c>
      <c r="J24" s="184"/>
      <c r="K24" s="147">
        <f>IF(G24=20,HLOOKUP(E24,Limits!$D$29:$K$36,2),IF(G24=30,HLOOKUP(E24,Limits!$D$29:$K$36,3),IF(G24=40,HLOOKUP(E24,Limits!$D$29:$K$36,4),IF(G24=50,HLOOKUP(E24,Limits!$D$29:$K$36,5),IF(G24=60,HLOOKUP(E24,Limits!$D$29:$K$36,6),IF(G24=70,HLOOKUP(E24,Limits!$D$29:$K$36,7),IF(G24=80,HLOOKUP(E24,Limits!$D$29:$K$36,8))))))))</f>
        <v>33660</v>
      </c>
      <c r="L24" s="148"/>
      <c r="M24" s="183">
        <f>+USR!K24</f>
        <v>2</v>
      </c>
      <c r="N24" s="184"/>
      <c r="O24" s="184">
        <f>+USR!S24</f>
        <v>60</v>
      </c>
      <c r="P24" s="184"/>
      <c r="Q24" s="184">
        <f>+USR!H24</f>
        <v>0</v>
      </c>
      <c r="R24" s="184"/>
      <c r="S24" s="184">
        <f>+USR!J24</f>
        <v>733</v>
      </c>
      <c r="T24" s="184"/>
      <c r="U24" s="184">
        <f>IF(M24=0,Limits!$D$8,IF(M24=1,Limits!$E$8,IF(M24=2,Limits!$F$8,IF(M24=3,Limits!$G$8,IF(M24=4,Limits!$H$8,IF(M24=5,Limits!$I$8))))))</f>
        <v>51</v>
      </c>
      <c r="V24" s="184"/>
      <c r="W24" s="184">
        <f t="shared" si="2"/>
        <v>51</v>
      </c>
      <c r="X24" s="184"/>
      <c r="Y24" s="185">
        <f>IF(O24=20,HLOOKUP(M24,Limits!$D$14:$K$36,2),IF(O24=30,HLOOKUP(M24,Limits!$D$14:$K$36,3),IF(O24=40,HLOOKUP(M24,Limits!$D$14:$K$36,4),IF(O24=50,HLOOKUP(M24,Limits!$D$14:$K$36,5),IF(O24=60,HLOOKUP(M24,Limits!$D$14:$K$36,6),IF(O24=65,HLOOKUP(M24,Limits!$D$14:$K$36,7),IF(O24=70,HLOOKUP(M24,Limits!$D$14:$K$36,8),IF(O24=80,HLOOKUP(M24,Limits!$D$14:$K$36,9)))))))))</f>
        <v>841</v>
      </c>
      <c r="Z24" s="184"/>
      <c r="AA24" s="153" t="str">
        <f>IF(I24&gt;=(HLOOKUP(E24,Limits!$D$29:$K$36,5)*1.4),"Over 140%","No")</f>
        <v>No</v>
      </c>
      <c r="AB24" s="153" t="str">
        <f>IF(I24&gt;=(HLOOKUP(E24,Limits!$D$29:$K$36,6)*1.4),"Over 140%","No")</f>
        <v>No</v>
      </c>
      <c r="AC24" s="153">
        <f>IF(I24&lt;=HLOOKUP(E24,Limits!$D$29:$K$36,8),80,"Over 80%")</f>
        <v>80</v>
      </c>
      <c r="AD24" s="85">
        <f>IF(I24&lt;=HLOOKUP(E24,Limits!$D$29:$K$36,2),20,IF(I24&lt;=HLOOKUP(E24,Limits!$D$29:$K$36,3),30,IF(I24&lt;=HLOOKUP(E24,Limits!$D$29:$K$36,4),40,IF(I24&lt;=HLOOKUP(E24,Limits!$D$29:$K$36,5),50,IF(I24&lt;=HLOOKUP(E24,Limits!$D$29:$K$36,6),60,IF(I24&lt;=HLOOKUP(E24,Limits!$D$29:$K$36,7),70, IF(I24&lt;=HLOOKUP(E24,Limits!$D$29:$K$36,8),80,"Over 80%")))))))</f>
        <v>20</v>
      </c>
      <c r="AE24" s="85">
        <f>IF(W24&lt;=HLOOKUP(M24,Limits!$D$14:$I$22,2),20,IF(W24&lt;=HLOOKUP(M24,Limits!$D$14:$I$22,3),30,IF(W24&lt;=HLOOKUP(M24,Limits!$D$14:$I$22,4),40,IF(W24&lt;=HLOOKUP(M24,Limits!$D$14:$I$22,5),50,IF(W24&lt;=HLOOKUP(M24,Limits!$D$14:$I$22,6),60,IF(W24&lt;=HLOOKUP(M24,Limits!$D$14:$I$22,8),70, IF(W24&lt;=HLOOKUP(M24,Limits!$D$14:$I$22,9),80,"Over 80%")))))))</f>
        <v>20</v>
      </c>
      <c r="AF24" s="2"/>
      <c r="AG24" s="85">
        <f t="shared" si="3"/>
        <v>20</v>
      </c>
    </row>
    <row r="25" spans="1:33">
      <c r="A25" s="186">
        <f>+USR!C25</f>
        <v>202</v>
      </c>
      <c r="C25" s="186" t="str">
        <f>+USR!D25</f>
        <v xml:space="preserve">07/14/2017 </v>
      </c>
      <c r="E25" s="183">
        <f>+USR!N25</f>
        <v>3</v>
      </c>
      <c r="G25" s="184">
        <f>+USR!R25</f>
        <v>30</v>
      </c>
      <c r="H25" s="184"/>
      <c r="I25" s="146">
        <f>+USR!G25</f>
        <v>12759</v>
      </c>
      <c r="J25" s="184"/>
      <c r="K25" s="147">
        <f>IF(G25=20,HLOOKUP(E25,Limits!$D$29:$K$36,2),IF(G25=30,HLOOKUP(E25,Limits!$D$29:$K$36,3),IF(G25=40,HLOOKUP(E25,Limits!$D$29:$K$36,4),IF(G25=50,HLOOKUP(E25,Limits!$D$29:$K$36,5),IF(G25=60,HLOOKUP(E25,Limits!$D$29:$K$36,6),IF(G25=70,HLOOKUP(E25,Limits!$D$29:$K$36,7),IF(G25=80,HLOOKUP(E25,Limits!$D$29:$K$36,8))))))))</f>
        <v>16830</v>
      </c>
      <c r="L25" s="148"/>
      <c r="M25" s="183">
        <f>+USR!K25</f>
        <v>2</v>
      </c>
      <c r="N25" s="184"/>
      <c r="O25" s="184">
        <f>+USR!S25</f>
        <v>30</v>
      </c>
      <c r="P25" s="184"/>
      <c r="Q25" s="184">
        <f>+USR!H25</f>
        <v>310</v>
      </c>
      <c r="R25" s="184"/>
      <c r="S25" s="184">
        <f>+USR!J25</f>
        <v>0</v>
      </c>
      <c r="T25" s="184"/>
      <c r="U25" s="184">
        <f>IF(M25=0,Limits!$D$8,IF(M25=1,Limits!$E$8,IF(M25=2,Limits!$F$8,IF(M25=3,Limits!$G$8,IF(M25=4,Limits!$H$8,IF(M25=5,Limits!$I$8))))))</f>
        <v>51</v>
      </c>
      <c r="V25" s="184"/>
      <c r="W25" s="184">
        <f t="shared" si="2"/>
        <v>361</v>
      </c>
      <c r="X25" s="184"/>
      <c r="Y25" s="185">
        <f>IF(O25=20,HLOOKUP(M25,Limits!$D$14:$K$36,2),IF(O25=30,HLOOKUP(M25,Limits!$D$14:$K$36,3),IF(O25=40,HLOOKUP(M25,Limits!$D$14:$K$36,4),IF(O25=50,HLOOKUP(M25,Limits!$D$14:$K$36,5),IF(O25=60,HLOOKUP(M25,Limits!$D$14:$K$36,6),IF(O25=65,HLOOKUP(M25,Limits!$D$14:$K$36,7),IF(O25=70,HLOOKUP(M25,Limits!$D$14:$K$36,8),IF(O25=80,HLOOKUP(M25,Limits!$D$14:$K$36,9)))))))))</f>
        <v>420</v>
      </c>
      <c r="Z25" s="184"/>
      <c r="AA25" s="153" t="str">
        <f>IF(I25&gt;=(HLOOKUP(E25,Limits!$D$29:$K$36,5)*1.4),"Over 140%","No")</f>
        <v>No</v>
      </c>
      <c r="AB25" s="153" t="str">
        <f>IF(I25&gt;=(HLOOKUP(E25,Limits!$D$29:$K$36,6)*1.4),"Over 140%","No")</f>
        <v>No</v>
      </c>
      <c r="AC25" s="153">
        <f>IF(I25&lt;=HLOOKUP(E25,Limits!$D$29:$K$36,8),80,"Over 80%")</f>
        <v>80</v>
      </c>
      <c r="AD25" s="85">
        <f>IF(I25&lt;=HLOOKUP(E25,Limits!$D$29:$K$36,2),20,IF(I25&lt;=HLOOKUP(E25,Limits!$D$29:$K$36,3),30,IF(I25&lt;=HLOOKUP(E25,Limits!$D$29:$K$36,4),40,IF(I25&lt;=HLOOKUP(E25,Limits!$D$29:$K$36,5),50,IF(I25&lt;=HLOOKUP(E25,Limits!$D$29:$K$36,6),60,IF(I25&lt;=HLOOKUP(E25,Limits!$D$29:$K$36,7),70, IF(I25&lt;=HLOOKUP(E25,Limits!$D$29:$K$36,8),80,"Over 80%")))))))</f>
        <v>30</v>
      </c>
      <c r="AE25" s="85">
        <f>IF(W25&lt;=HLOOKUP(M25,Limits!$D$14:$I$22,2),20,IF(W25&lt;=HLOOKUP(M25,Limits!$D$14:$I$22,3),30,IF(W25&lt;=HLOOKUP(M25,Limits!$D$14:$I$22,4),40,IF(W25&lt;=HLOOKUP(M25,Limits!$D$14:$I$22,5),50,IF(W25&lt;=HLOOKUP(M25,Limits!$D$14:$I$22,6),60,IF(W25&lt;=HLOOKUP(M25,Limits!$D$14:$I$22,8),70, IF(W25&lt;=HLOOKUP(M25,Limits!$D$14:$I$22,9),80,"Over 80%")))))))</f>
        <v>30</v>
      </c>
      <c r="AF25" s="2"/>
      <c r="AG25" s="85">
        <f t="shared" si="3"/>
        <v>30</v>
      </c>
    </row>
    <row r="26" spans="1:33">
      <c r="A26" s="186">
        <f>+USR!C26</f>
        <v>203</v>
      </c>
      <c r="C26" s="186" t="str">
        <f>+USR!D26</f>
        <v xml:space="preserve">09/02/2016 </v>
      </c>
      <c r="E26" s="183">
        <f>+USR!N26</f>
        <v>5</v>
      </c>
      <c r="G26" s="184">
        <f>+USR!R26</f>
        <v>80</v>
      </c>
      <c r="H26" s="184"/>
      <c r="I26" s="146">
        <f>+USR!G26</f>
        <v>35100</v>
      </c>
      <c r="J26" s="184"/>
      <c r="K26" s="147">
        <f>IF(G26=20,HLOOKUP(E26,Limits!$D$29:$K$36,2),IF(G26=30,HLOOKUP(E26,Limits!$D$29:$K$36,3),IF(G26=40,HLOOKUP(E26,Limits!$D$29:$K$36,4),IF(G26=50,HLOOKUP(E26,Limits!$D$29:$K$36,5),IF(G26=60,HLOOKUP(E26,Limits!$D$29:$K$36,6),IF(G26=70,HLOOKUP(E26,Limits!$D$29:$K$36,7),IF(G26=80,HLOOKUP(E26,Limits!$D$29:$K$36,8))))))))</f>
        <v>53840</v>
      </c>
      <c r="L26" s="148"/>
      <c r="M26" s="183">
        <f>+USR!K26</f>
        <v>3</v>
      </c>
      <c r="N26" s="184"/>
      <c r="O26" s="184">
        <f>+USR!S26</f>
        <v>80</v>
      </c>
      <c r="P26" s="184"/>
      <c r="Q26" s="184">
        <f>+USR!H26</f>
        <v>808</v>
      </c>
      <c r="R26" s="184"/>
      <c r="S26" s="184">
        <f>+USR!J26</f>
        <v>0</v>
      </c>
      <c r="T26" s="184"/>
      <c r="U26" s="184">
        <f>IF(M26=0,Limits!$D$8,IF(M26=1,Limits!$E$8,IF(M26=2,Limits!$F$8,IF(M26=3,Limits!$G$8,IF(M26=4,Limits!$H$8,IF(M26=5,Limits!$I$8))))))</f>
        <v>57</v>
      </c>
      <c r="V26" s="184"/>
      <c r="W26" s="184">
        <f t="shared" si="2"/>
        <v>865</v>
      </c>
      <c r="X26" s="184"/>
      <c r="Y26" s="185">
        <f>IF(O26=20,HLOOKUP(M26,Limits!$D$14:$K$36,2),IF(O26=30,HLOOKUP(M26,Limits!$D$14:$K$36,3),IF(O26=40,HLOOKUP(M26,Limits!$D$14:$K$36,4),IF(O26=50,HLOOKUP(M26,Limits!$D$14:$K$36,5),IF(O26=60,HLOOKUP(M26,Limits!$D$14:$K$36,6),IF(O26=65,HLOOKUP(M26,Limits!$D$14:$K$36,7),IF(O26=70,HLOOKUP(M26,Limits!$D$14:$K$36,8),IF(O26=80,HLOOKUP(M26,Limits!$D$14:$K$36,9)))))))))</f>
        <v>1296</v>
      </c>
      <c r="Z26" s="184"/>
      <c r="AA26" s="153" t="str">
        <f>IF(I26&gt;=(HLOOKUP(E26,Limits!$D$29:$K$36,5)*1.4),"Over 140%","No")</f>
        <v>No</v>
      </c>
      <c r="AB26" s="153" t="str">
        <f>IF(I26&gt;=(HLOOKUP(E26,Limits!$D$29:$K$36,6)*1.4),"Over 140%","No")</f>
        <v>No</v>
      </c>
      <c r="AC26" s="153">
        <f>IF(I26&lt;=HLOOKUP(E26,Limits!$D$29:$K$36,8),80,"Over 80%")</f>
        <v>80</v>
      </c>
      <c r="AD26" s="85">
        <f>IF(I26&lt;=HLOOKUP(E26,Limits!$D$29:$K$36,2),20,IF(I26&lt;=HLOOKUP(E26,Limits!$D$29:$K$36,3),30,IF(I26&lt;=HLOOKUP(E26,Limits!$D$29:$K$36,4),40,IF(I26&lt;=HLOOKUP(E26,Limits!$D$29:$K$36,5),50,IF(I26&lt;=HLOOKUP(E26,Limits!$D$29:$K$36,6),60,IF(I26&lt;=HLOOKUP(E26,Limits!$D$29:$K$36,7),70, IF(I26&lt;=HLOOKUP(E26,Limits!$D$29:$K$36,8),80,"Over 80%")))))))</f>
        <v>60</v>
      </c>
      <c r="AE26" s="85">
        <f>IF(W26&lt;=HLOOKUP(M26,Limits!$D$14:$I$22,2),20,IF(W26&lt;=HLOOKUP(M26,Limits!$D$14:$I$22,3),30,IF(W26&lt;=HLOOKUP(M26,Limits!$D$14:$I$22,4),40,IF(W26&lt;=HLOOKUP(M26,Limits!$D$14:$I$22,5),50,IF(W26&lt;=HLOOKUP(M26,Limits!$D$14:$I$22,6),60,IF(W26&lt;=HLOOKUP(M26,Limits!$D$14:$I$22,8),70, IF(W26&lt;=HLOOKUP(M26,Limits!$D$14:$I$22,9),80,"Over 80%")))))))</f>
        <v>60</v>
      </c>
      <c r="AF26" s="2"/>
      <c r="AG26" s="85">
        <f t="shared" si="3"/>
        <v>60</v>
      </c>
    </row>
    <row r="27" spans="1:33">
      <c r="A27" s="186">
        <f>+USR!C27</f>
        <v>204</v>
      </c>
      <c r="C27" s="186" t="str">
        <f>+USR!D27</f>
        <v xml:space="preserve">10/10/2019 </v>
      </c>
      <c r="E27" s="183">
        <f>+USR!N27</f>
        <v>4</v>
      </c>
      <c r="G27" s="184">
        <f>+USR!R27</f>
        <v>60</v>
      </c>
      <c r="H27" s="184"/>
      <c r="I27" s="146">
        <f>+USR!G27</f>
        <v>34330</v>
      </c>
      <c r="J27" s="184"/>
      <c r="K27" s="147">
        <f>IF(G27=20,HLOOKUP(E27,Limits!$D$29:$K$36,2),IF(G27=30,HLOOKUP(E27,Limits!$D$29:$K$36,3),IF(G27=40,HLOOKUP(E27,Limits!$D$29:$K$36,4),IF(G27=50,HLOOKUP(E27,Limits!$D$29:$K$36,5),IF(G27=60,HLOOKUP(E27,Limits!$D$29:$K$36,6),IF(G27=70,HLOOKUP(E27,Limits!$D$29:$K$36,7),IF(G27=80,HLOOKUP(E27,Limits!$D$29:$K$36,8))))))))</f>
        <v>37380</v>
      </c>
      <c r="L27" s="148"/>
      <c r="M27" s="183">
        <f>+USR!K27</f>
        <v>3</v>
      </c>
      <c r="N27" s="184"/>
      <c r="O27" s="184">
        <f>+USR!S27</f>
        <v>60</v>
      </c>
      <c r="P27" s="184"/>
      <c r="Q27" s="184">
        <f>+USR!H27</f>
        <v>754</v>
      </c>
      <c r="R27" s="184"/>
      <c r="S27" s="184">
        <f>+USR!J27</f>
        <v>0</v>
      </c>
      <c r="T27" s="184"/>
      <c r="U27" s="184">
        <f>IF(M27=0,Limits!$D$8,IF(M27=1,Limits!$E$8,IF(M27=2,Limits!$F$8,IF(M27=3,Limits!$G$8,IF(M27=4,Limits!$H$8,IF(M27=5,Limits!$I$8))))))</f>
        <v>57</v>
      </c>
      <c r="V27" s="184"/>
      <c r="W27" s="184">
        <f t="shared" si="2"/>
        <v>811</v>
      </c>
      <c r="X27" s="184"/>
      <c r="Y27" s="185">
        <f>IF(O27=20,HLOOKUP(M27,Limits!$D$14:$K$36,2),IF(O27=30,HLOOKUP(M27,Limits!$D$14:$K$36,3),IF(O27=40,HLOOKUP(M27,Limits!$D$14:$K$36,4),IF(O27=50,HLOOKUP(M27,Limits!$D$14:$K$36,5),IF(O27=60,HLOOKUP(M27,Limits!$D$14:$K$36,6),IF(O27=65,HLOOKUP(M27,Limits!$D$14:$K$36,7),IF(O27=70,HLOOKUP(M27,Limits!$D$14:$K$36,8),IF(O27=80,HLOOKUP(M27,Limits!$D$14:$K$36,9)))))))))</f>
        <v>972</v>
      </c>
      <c r="Z27" s="184"/>
      <c r="AA27" s="153" t="str">
        <f>IF(I27&gt;=(HLOOKUP(E27,Limits!$D$29:$K$36,5)*1.4),"Over 140%","No")</f>
        <v>No</v>
      </c>
      <c r="AB27" s="153" t="str">
        <f>IF(I27&gt;=(HLOOKUP(E27,Limits!$D$29:$K$36,6)*1.4),"Over 140%","No")</f>
        <v>No</v>
      </c>
      <c r="AC27" s="153">
        <f>IF(I27&lt;=HLOOKUP(E27,Limits!$D$29:$K$36,8),80,"Over 80%")</f>
        <v>80</v>
      </c>
      <c r="AD27" s="85">
        <f>IF(I27&lt;=HLOOKUP(E27,Limits!$D$29:$K$36,2),20,IF(I27&lt;=HLOOKUP(E27,Limits!$D$29:$K$36,3),30,IF(I27&lt;=HLOOKUP(E27,Limits!$D$29:$K$36,4),40,IF(I27&lt;=HLOOKUP(E27,Limits!$D$29:$K$36,5),50,IF(I27&lt;=HLOOKUP(E27,Limits!$D$29:$K$36,6),60,IF(I27&lt;=HLOOKUP(E27,Limits!$D$29:$K$36,7),70, IF(I27&lt;=HLOOKUP(E27,Limits!$D$29:$K$36,8),80,"Over 80%")))))))</f>
        <v>60</v>
      </c>
      <c r="AE27" s="85">
        <f>IF(W27&lt;=HLOOKUP(M27,Limits!$D$14:$I$22,2),20,IF(W27&lt;=HLOOKUP(M27,Limits!$D$14:$I$22,3),30,IF(W27&lt;=HLOOKUP(M27,Limits!$D$14:$I$22,4),40,IF(W27&lt;=HLOOKUP(M27,Limits!$D$14:$I$22,5),50,IF(W27&lt;=HLOOKUP(M27,Limits!$D$14:$I$22,6),60,IF(W27&lt;=HLOOKUP(M27,Limits!$D$14:$I$22,8),70, IF(W27&lt;=HLOOKUP(M27,Limits!$D$14:$I$22,9),80,"Over 80%")))))))</f>
        <v>60</v>
      </c>
      <c r="AF27" s="2"/>
      <c r="AG27" s="85">
        <f t="shared" si="3"/>
        <v>60</v>
      </c>
    </row>
    <row r="28" spans="1:33">
      <c r="A28" s="186">
        <f>+USR!C28</f>
        <v>205</v>
      </c>
      <c r="C28" s="186" t="str">
        <f>+USR!D28</f>
        <v xml:space="preserve">10/10/2019 </v>
      </c>
      <c r="E28" s="183">
        <f>+USR!N28</f>
        <v>4</v>
      </c>
      <c r="G28" s="184">
        <f>+USR!R28</f>
        <v>60</v>
      </c>
      <c r="H28" s="184"/>
      <c r="I28" s="146">
        <f>+USR!G28</f>
        <v>3433</v>
      </c>
      <c r="J28" s="184"/>
      <c r="K28" s="147">
        <f>IF(G28=20,HLOOKUP(E28,Limits!$D$29:$K$36,2),IF(G28=30,HLOOKUP(E28,Limits!$D$29:$K$36,3),IF(G28=40,HLOOKUP(E28,Limits!$D$29:$K$36,4),IF(G28=50,HLOOKUP(E28,Limits!$D$29:$K$36,5),IF(G28=60,HLOOKUP(E28,Limits!$D$29:$K$36,6),IF(G28=70,HLOOKUP(E28,Limits!$D$29:$K$36,7),IF(G28=80,HLOOKUP(E28,Limits!$D$29:$K$36,8))))))))</f>
        <v>37380</v>
      </c>
      <c r="L28" s="148"/>
      <c r="M28" s="183">
        <f>+USR!K28</f>
        <v>2</v>
      </c>
      <c r="N28" s="184"/>
      <c r="O28" s="184">
        <f>+USR!S28</f>
        <v>60</v>
      </c>
      <c r="P28" s="184"/>
      <c r="Q28" s="184">
        <f>+USR!H28</f>
        <v>672</v>
      </c>
      <c r="R28" s="184"/>
      <c r="S28" s="184">
        <f>+USR!J28</f>
        <v>0</v>
      </c>
      <c r="T28" s="184"/>
      <c r="U28" s="184">
        <f>IF(M28=0,Limits!$D$8,IF(M28=1,Limits!$E$8,IF(M28=2,Limits!$F$8,IF(M28=3,Limits!$G$8,IF(M28=4,Limits!$H$8,IF(M28=5,Limits!$I$8))))))</f>
        <v>51</v>
      </c>
      <c r="V28" s="184"/>
      <c r="W28" s="184">
        <f t="shared" si="2"/>
        <v>723</v>
      </c>
      <c r="X28" s="184"/>
      <c r="Y28" s="185">
        <f>IF(O28=20,HLOOKUP(M28,Limits!$D$14:$K$36,2),IF(O28=30,HLOOKUP(M28,Limits!$D$14:$K$36,3),IF(O28=40,HLOOKUP(M28,Limits!$D$14:$K$36,4),IF(O28=50,HLOOKUP(M28,Limits!$D$14:$K$36,5),IF(O28=60,HLOOKUP(M28,Limits!$D$14:$K$36,6),IF(O28=65,HLOOKUP(M28,Limits!$D$14:$K$36,7),IF(O28=70,HLOOKUP(M28,Limits!$D$14:$K$36,8),IF(O28=80,HLOOKUP(M28,Limits!$D$14:$K$36,9)))))))))</f>
        <v>841</v>
      </c>
      <c r="Z28" s="184"/>
      <c r="AA28" s="153" t="str">
        <f>IF(I28&gt;=(HLOOKUP(E28,Limits!$D$29:$K$36,5)*1.4),"Over 140%","No")</f>
        <v>No</v>
      </c>
      <c r="AB28" s="153" t="str">
        <f>IF(I28&gt;=(HLOOKUP(E28,Limits!$D$29:$K$36,6)*1.4),"Over 140%","No")</f>
        <v>No</v>
      </c>
      <c r="AC28" s="153">
        <f>IF(I28&lt;=HLOOKUP(E28,Limits!$D$29:$K$36,8),80,"Over 80%")</f>
        <v>80</v>
      </c>
      <c r="AD28" s="85">
        <f>IF(I28&lt;=HLOOKUP(E28,Limits!$D$29:$K$36,2),20,IF(I28&lt;=HLOOKUP(E28,Limits!$D$29:$K$36,3),30,IF(I28&lt;=HLOOKUP(E28,Limits!$D$29:$K$36,4),40,IF(I28&lt;=HLOOKUP(E28,Limits!$D$29:$K$36,5),50,IF(I28&lt;=HLOOKUP(E28,Limits!$D$29:$K$36,6),60,IF(I28&lt;=HLOOKUP(E28,Limits!$D$29:$K$36,7),70, IF(I28&lt;=HLOOKUP(E28,Limits!$D$29:$K$36,8),80,"Over 80%")))))))</f>
        <v>20</v>
      </c>
      <c r="AE28" s="85">
        <f>IF(W28&lt;=HLOOKUP(M28,Limits!$D$14:$I$22,2),20,IF(W28&lt;=HLOOKUP(M28,Limits!$D$14:$I$22,3),30,IF(W28&lt;=HLOOKUP(M28,Limits!$D$14:$I$22,4),40,IF(W28&lt;=HLOOKUP(M28,Limits!$D$14:$I$22,5),50,IF(W28&lt;=HLOOKUP(M28,Limits!$D$14:$I$22,6),60,IF(W28&lt;=HLOOKUP(M28,Limits!$D$14:$I$22,8),70, IF(W28&lt;=HLOOKUP(M28,Limits!$D$14:$I$22,9),80,"Over 80%")))))))</f>
        <v>60</v>
      </c>
      <c r="AF28" s="2"/>
      <c r="AG28" s="85">
        <f t="shared" si="3"/>
        <v>60</v>
      </c>
    </row>
    <row r="29" spans="1:33">
      <c r="A29" s="186">
        <f>+USR!C29</f>
        <v>206</v>
      </c>
      <c r="C29" s="186" t="str">
        <f>+USR!D29</f>
        <v xml:space="preserve">03/20/2020 </v>
      </c>
      <c r="E29" s="183">
        <f>+USR!N29</f>
        <v>1</v>
      </c>
      <c r="G29" s="184">
        <f>+USR!R29</f>
        <v>60</v>
      </c>
      <c r="H29" s="184"/>
      <c r="I29" s="146">
        <f>+USR!G29</f>
        <v>24535.16</v>
      </c>
      <c r="J29" s="184"/>
      <c r="K29" s="147">
        <f>IF(G29=20,HLOOKUP(E29,Limits!$D$29:$K$36,2),IF(G29=30,HLOOKUP(E29,Limits!$D$29:$K$36,3),IF(G29=40,HLOOKUP(E29,Limits!$D$29:$K$36,4),IF(G29=50,HLOOKUP(E29,Limits!$D$29:$K$36,5),IF(G29=60,HLOOKUP(E29,Limits!$D$29:$K$36,6),IF(G29=70,HLOOKUP(E29,Limits!$D$29:$K$36,7),IF(G29=80,HLOOKUP(E29,Limits!$D$29:$K$36,8))))))))</f>
        <v>26160</v>
      </c>
      <c r="L29" s="148"/>
      <c r="M29" s="183">
        <f>+USR!K29</f>
        <v>2</v>
      </c>
      <c r="N29" s="184"/>
      <c r="O29" s="184">
        <f>+USR!S29</f>
        <v>60</v>
      </c>
      <c r="P29" s="184"/>
      <c r="Q29" s="184">
        <f>+USR!H29</f>
        <v>685</v>
      </c>
      <c r="R29" s="184"/>
      <c r="S29" s="184">
        <f>+USR!J29</f>
        <v>0</v>
      </c>
      <c r="T29" s="184"/>
      <c r="U29" s="184">
        <f>IF(M29=0,Limits!$D$8,IF(M29=1,Limits!$E$8,IF(M29=2,Limits!$F$8,IF(M29=3,Limits!$G$8,IF(M29=4,Limits!$H$8,IF(M29=5,Limits!$I$8))))))</f>
        <v>51</v>
      </c>
      <c r="V29" s="184"/>
      <c r="W29" s="184">
        <f t="shared" si="2"/>
        <v>736</v>
      </c>
      <c r="X29" s="184"/>
      <c r="Y29" s="185">
        <f>IF(O29=20,HLOOKUP(M29,Limits!$D$14:$K$36,2),IF(O29=30,HLOOKUP(M29,Limits!$D$14:$K$36,3),IF(O29=40,HLOOKUP(M29,Limits!$D$14:$K$36,4),IF(O29=50,HLOOKUP(M29,Limits!$D$14:$K$36,5),IF(O29=60,HLOOKUP(M29,Limits!$D$14:$K$36,6),IF(O29=65,HLOOKUP(M29,Limits!$D$14:$K$36,7),IF(O29=70,HLOOKUP(M29,Limits!$D$14:$K$36,8),IF(O29=80,HLOOKUP(M29,Limits!$D$14:$K$36,9)))))))))</f>
        <v>841</v>
      </c>
      <c r="Z29" s="184"/>
      <c r="AA29" s="153" t="str">
        <f>IF(I29&gt;=(HLOOKUP(E29,Limits!$D$29:$K$36,5)*1.4),"Over 140%","No")</f>
        <v>No</v>
      </c>
      <c r="AB29" s="153" t="str">
        <f>IF(I29&gt;=(HLOOKUP(E29,Limits!$D$29:$K$36,6)*1.4),"Over 140%","No")</f>
        <v>No</v>
      </c>
      <c r="AC29" s="153">
        <f>IF(I29&lt;=HLOOKUP(E29,Limits!$D$29:$K$36,8),80,"Over 80%")</f>
        <v>80</v>
      </c>
      <c r="AD29" s="85">
        <f>IF(I29&lt;=HLOOKUP(E29,Limits!$D$29:$K$36,2),20,IF(I29&lt;=HLOOKUP(E29,Limits!$D$29:$K$36,3),30,IF(I29&lt;=HLOOKUP(E29,Limits!$D$29:$K$36,4),40,IF(I29&lt;=HLOOKUP(E29,Limits!$D$29:$K$36,5),50,IF(I29&lt;=HLOOKUP(E29,Limits!$D$29:$K$36,6),60,IF(I29&lt;=HLOOKUP(E29,Limits!$D$29:$K$36,7),70, IF(I29&lt;=HLOOKUP(E29,Limits!$D$29:$K$36,8),80,"Over 80%")))))))</f>
        <v>60</v>
      </c>
      <c r="AE29" s="85">
        <f>IF(W29&lt;=HLOOKUP(M29,Limits!$D$14:$I$22,2),20,IF(W29&lt;=HLOOKUP(M29,Limits!$D$14:$I$22,3),30,IF(W29&lt;=HLOOKUP(M29,Limits!$D$14:$I$22,4),40,IF(W29&lt;=HLOOKUP(M29,Limits!$D$14:$I$22,5),50,IF(W29&lt;=HLOOKUP(M29,Limits!$D$14:$I$22,6),60,IF(W29&lt;=HLOOKUP(M29,Limits!$D$14:$I$22,8),70, IF(W29&lt;=HLOOKUP(M29,Limits!$D$14:$I$22,9),80,"Over 80%")))))))</f>
        <v>60</v>
      </c>
      <c r="AF29" s="2"/>
      <c r="AG29" s="85">
        <f t="shared" si="3"/>
        <v>60</v>
      </c>
    </row>
    <row r="30" spans="1:33">
      <c r="A30" s="186">
        <f>+USR!C30</f>
        <v>207</v>
      </c>
      <c r="C30" s="186" t="str">
        <f>+USR!D30</f>
        <v xml:space="preserve">09/30/2019 </v>
      </c>
      <c r="E30" s="183">
        <f>+USR!N30</f>
        <v>3</v>
      </c>
      <c r="G30" s="184">
        <f>+USR!R30</f>
        <v>60</v>
      </c>
      <c r="H30" s="184"/>
      <c r="I30" s="146">
        <f>+USR!G30</f>
        <v>27040</v>
      </c>
      <c r="J30" s="184"/>
      <c r="K30" s="147">
        <f>IF(G30=20,HLOOKUP(E30,Limits!$D$29:$K$36,2),IF(G30=30,HLOOKUP(E30,Limits!$D$29:$K$36,3),IF(G30=40,HLOOKUP(E30,Limits!$D$29:$K$36,4),IF(G30=50,HLOOKUP(E30,Limits!$D$29:$K$36,5),IF(G30=60,HLOOKUP(E30,Limits!$D$29:$K$36,6),IF(G30=70,HLOOKUP(E30,Limits!$D$29:$K$36,7),IF(G30=80,HLOOKUP(E30,Limits!$D$29:$K$36,8))))))))</f>
        <v>33660</v>
      </c>
      <c r="L30" s="148"/>
      <c r="M30" s="183">
        <f>+USR!K30</f>
        <v>3</v>
      </c>
      <c r="N30" s="184"/>
      <c r="O30" s="184">
        <f>+USR!S30</f>
        <v>60</v>
      </c>
      <c r="P30" s="184"/>
      <c r="Q30" s="184">
        <f>+USR!H30</f>
        <v>842</v>
      </c>
      <c r="R30" s="184"/>
      <c r="S30" s="184">
        <f>+USR!J30</f>
        <v>0</v>
      </c>
      <c r="T30" s="184"/>
      <c r="U30" s="184">
        <f>IF(M30=0,Limits!$D$8,IF(M30=1,Limits!$E$8,IF(M30=2,Limits!$F$8,IF(M30=3,Limits!$G$8,IF(M30=4,Limits!$H$8,IF(M30=5,Limits!$I$8))))))</f>
        <v>57</v>
      </c>
      <c r="V30" s="184"/>
      <c r="W30" s="184">
        <f t="shared" si="2"/>
        <v>899</v>
      </c>
      <c r="X30" s="184"/>
      <c r="Y30" s="185">
        <f>IF(O30=20,HLOOKUP(M30,Limits!$D$14:$K$36,2),IF(O30=30,HLOOKUP(M30,Limits!$D$14:$K$36,3),IF(O30=40,HLOOKUP(M30,Limits!$D$14:$K$36,4),IF(O30=50,HLOOKUP(M30,Limits!$D$14:$K$36,5),IF(O30=60,HLOOKUP(M30,Limits!$D$14:$K$36,6),IF(O30=65,HLOOKUP(M30,Limits!$D$14:$K$36,7),IF(O30=70,HLOOKUP(M30,Limits!$D$14:$K$36,8),IF(O30=80,HLOOKUP(M30,Limits!$D$14:$K$36,9)))))))))</f>
        <v>972</v>
      </c>
      <c r="Z30" s="184"/>
      <c r="AA30" s="153" t="str">
        <f>IF(I30&gt;=(HLOOKUP(E30,Limits!$D$29:$K$36,5)*1.4),"Over 140%","No")</f>
        <v>No</v>
      </c>
      <c r="AB30" s="153" t="str">
        <f>IF(I30&gt;=(HLOOKUP(E30,Limits!$D$29:$K$36,6)*1.4),"Over 140%","No")</f>
        <v>No</v>
      </c>
      <c r="AC30" s="153">
        <f>IF(I30&lt;=HLOOKUP(E30,Limits!$D$29:$K$36,8),80,"Over 80%")</f>
        <v>80</v>
      </c>
      <c r="AD30" s="85">
        <f>IF(I30&lt;=HLOOKUP(E30,Limits!$D$29:$K$36,2),20,IF(I30&lt;=HLOOKUP(E30,Limits!$D$29:$K$36,3),30,IF(I30&lt;=HLOOKUP(E30,Limits!$D$29:$K$36,4),40,IF(I30&lt;=HLOOKUP(E30,Limits!$D$29:$K$36,5),50,IF(I30&lt;=HLOOKUP(E30,Limits!$D$29:$K$36,6),60,IF(I30&lt;=HLOOKUP(E30,Limits!$D$29:$K$36,7),70, IF(I30&lt;=HLOOKUP(E30,Limits!$D$29:$K$36,8),80,"Over 80%")))))))</f>
        <v>50</v>
      </c>
      <c r="AE30" s="85">
        <f>IF(W30&lt;=HLOOKUP(M30,Limits!$D$14:$I$22,2),20,IF(W30&lt;=HLOOKUP(M30,Limits!$D$14:$I$22,3),30,IF(W30&lt;=HLOOKUP(M30,Limits!$D$14:$I$22,4),40,IF(W30&lt;=HLOOKUP(M30,Limits!$D$14:$I$22,5),50,IF(W30&lt;=HLOOKUP(M30,Limits!$D$14:$I$22,6),60,IF(W30&lt;=HLOOKUP(M30,Limits!$D$14:$I$22,8),70, IF(W30&lt;=HLOOKUP(M30,Limits!$D$14:$I$22,9),80,"Over 80%")))))))</f>
        <v>60</v>
      </c>
      <c r="AF30" s="2"/>
      <c r="AG30" s="85">
        <f t="shared" si="3"/>
        <v>60</v>
      </c>
    </row>
    <row r="31" spans="1:33">
      <c r="A31" s="186">
        <f>+USR!C31</f>
        <v>208</v>
      </c>
      <c r="C31" s="186" t="str">
        <f>+USR!D31</f>
        <v xml:space="preserve">03/08/2018 </v>
      </c>
      <c r="E31" s="183">
        <f>+USR!N31</f>
        <v>3</v>
      </c>
      <c r="G31" s="184">
        <f>+USR!R31</f>
        <v>60</v>
      </c>
      <c r="H31" s="184"/>
      <c r="I31" s="146">
        <f>+USR!G31</f>
        <v>22289</v>
      </c>
      <c r="J31" s="184"/>
      <c r="K31" s="147">
        <f>IF(G31=20,HLOOKUP(E31,Limits!$D$29:$K$36,2),IF(G31=30,HLOOKUP(E31,Limits!$D$29:$K$36,3),IF(G31=40,HLOOKUP(E31,Limits!$D$29:$K$36,4),IF(G31=50,HLOOKUP(E31,Limits!$D$29:$K$36,5),IF(G31=60,HLOOKUP(E31,Limits!$D$29:$K$36,6),IF(G31=70,HLOOKUP(E31,Limits!$D$29:$K$36,7),IF(G31=80,HLOOKUP(E31,Limits!$D$29:$K$36,8))))))))</f>
        <v>33660</v>
      </c>
      <c r="L31" s="148"/>
      <c r="M31" s="183">
        <f>+USR!K31</f>
        <v>3</v>
      </c>
      <c r="N31" s="184"/>
      <c r="O31" s="184">
        <f>+USR!S31</f>
        <v>60</v>
      </c>
      <c r="P31" s="184"/>
      <c r="Q31" s="184">
        <f>+USR!H31</f>
        <v>815</v>
      </c>
      <c r="R31" s="184"/>
      <c r="S31" s="184">
        <f>+USR!J31</f>
        <v>0</v>
      </c>
      <c r="T31" s="184"/>
      <c r="U31" s="184">
        <f>IF(M31=0,Limits!$D$8,IF(M31=1,Limits!$E$8,IF(M31=2,Limits!$F$8,IF(M31=3,Limits!$G$8,IF(M31=4,Limits!$H$8,IF(M31=5,Limits!$I$8))))))</f>
        <v>57</v>
      </c>
      <c r="V31" s="184"/>
      <c r="W31" s="184">
        <f t="shared" si="2"/>
        <v>872</v>
      </c>
      <c r="X31" s="184"/>
      <c r="Y31" s="185">
        <f>IF(O31=20,HLOOKUP(M31,Limits!$D$14:$K$36,2),IF(O31=30,HLOOKUP(M31,Limits!$D$14:$K$36,3),IF(O31=40,HLOOKUP(M31,Limits!$D$14:$K$36,4),IF(O31=50,HLOOKUP(M31,Limits!$D$14:$K$36,5),IF(O31=60,HLOOKUP(M31,Limits!$D$14:$K$36,6),IF(O31=65,HLOOKUP(M31,Limits!$D$14:$K$36,7),IF(O31=70,HLOOKUP(M31,Limits!$D$14:$K$36,8),IF(O31=80,HLOOKUP(M31,Limits!$D$14:$K$36,9)))))))))</f>
        <v>972</v>
      </c>
      <c r="Z31" s="184"/>
      <c r="AA31" s="153" t="str">
        <f>IF(I31&gt;=(HLOOKUP(E31,Limits!$D$29:$K$36,5)*1.4),"Over 140%","No")</f>
        <v>No</v>
      </c>
      <c r="AB31" s="153" t="str">
        <f>IF(I31&gt;=(HLOOKUP(E31,Limits!$D$29:$K$36,6)*1.4),"Over 140%","No")</f>
        <v>No</v>
      </c>
      <c r="AC31" s="153">
        <f>IF(I31&lt;=HLOOKUP(E31,Limits!$D$29:$K$36,8),80,"Over 80%")</f>
        <v>80</v>
      </c>
      <c r="AD31" s="85">
        <f>IF(I31&lt;=HLOOKUP(E31,Limits!$D$29:$K$36,2),20,IF(I31&lt;=HLOOKUP(E31,Limits!$D$29:$K$36,3),30,IF(I31&lt;=HLOOKUP(E31,Limits!$D$29:$K$36,4),40,IF(I31&lt;=HLOOKUP(E31,Limits!$D$29:$K$36,5),50,IF(I31&lt;=HLOOKUP(E31,Limits!$D$29:$K$36,6),60,IF(I31&lt;=HLOOKUP(E31,Limits!$D$29:$K$36,7),70, IF(I31&lt;=HLOOKUP(E31,Limits!$D$29:$K$36,8),80,"Over 80%")))))))</f>
        <v>40</v>
      </c>
      <c r="AE31" s="85">
        <f>IF(W31&lt;=HLOOKUP(M31,Limits!$D$14:$I$22,2),20,IF(W31&lt;=HLOOKUP(M31,Limits!$D$14:$I$22,3),30,IF(W31&lt;=HLOOKUP(M31,Limits!$D$14:$I$22,4),40,IF(W31&lt;=HLOOKUP(M31,Limits!$D$14:$I$22,5),50,IF(W31&lt;=HLOOKUP(M31,Limits!$D$14:$I$22,6),60,IF(W31&lt;=HLOOKUP(M31,Limits!$D$14:$I$22,8),70, IF(W31&lt;=HLOOKUP(M31,Limits!$D$14:$I$22,9),80,"Over 80%")))))))</f>
        <v>60</v>
      </c>
      <c r="AF31" s="2"/>
      <c r="AG31" s="85">
        <f t="shared" si="3"/>
        <v>60</v>
      </c>
    </row>
    <row r="32" spans="1:33">
      <c r="A32" s="186">
        <f>+USR!C32</f>
        <v>209</v>
      </c>
      <c r="C32" s="186" t="str">
        <f>+USR!D32</f>
        <v xml:space="preserve">07/23/2018 </v>
      </c>
      <c r="E32" s="183">
        <f>+USR!N32</f>
        <v>1</v>
      </c>
      <c r="G32" s="184">
        <f>+USR!R32</f>
        <v>30</v>
      </c>
      <c r="H32" s="184"/>
      <c r="I32" s="146">
        <f>+USR!G32</f>
        <v>11249</v>
      </c>
      <c r="J32" s="184"/>
      <c r="K32" s="147">
        <f>IF(G32=20,HLOOKUP(E32,Limits!$D$29:$K$36,2),IF(G32=30,HLOOKUP(E32,Limits!$D$29:$K$36,3),IF(G32=40,HLOOKUP(E32,Limits!$D$29:$K$36,4),IF(G32=50,HLOOKUP(E32,Limits!$D$29:$K$36,5),IF(G32=60,HLOOKUP(E32,Limits!$D$29:$K$36,6),IF(G32=70,HLOOKUP(E32,Limits!$D$29:$K$36,7),IF(G32=80,HLOOKUP(E32,Limits!$D$29:$K$36,8))))))))</f>
        <v>13080</v>
      </c>
      <c r="L32" s="148"/>
      <c r="M32" s="183">
        <f>+USR!K32</f>
        <v>1</v>
      </c>
      <c r="N32" s="184"/>
      <c r="O32" s="184">
        <f>+USR!S32</f>
        <v>30</v>
      </c>
      <c r="P32" s="184"/>
      <c r="Q32" s="184">
        <f>+USR!H32</f>
        <v>275</v>
      </c>
      <c r="R32" s="184"/>
      <c r="S32" s="184">
        <f>+USR!J32</f>
        <v>0</v>
      </c>
      <c r="T32" s="184"/>
      <c r="U32" s="184">
        <f>IF(M32=0,Limits!$D$8,IF(M32=1,Limits!$E$8,IF(M32=2,Limits!$F$8,IF(M32=3,Limits!$G$8,IF(M32=4,Limits!$H$8,IF(M32=5,Limits!$I$8))))))</f>
        <v>45</v>
      </c>
      <c r="V32" s="184"/>
      <c r="W32" s="184">
        <f t="shared" si="2"/>
        <v>320</v>
      </c>
      <c r="X32" s="184"/>
      <c r="Y32" s="185">
        <f>IF(O32=20,HLOOKUP(M32,Limits!$D$14:$K$36,2),IF(O32=30,HLOOKUP(M32,Limits!$D$14:$K$36,3),IF(O32=40,HLOOKUP(M32,Limits!$D$14:$K$36,4),IF(O32=50,HLOOKUP(M32,Limits!$D$14:$K$36,5),IF(O32=60,HLOOKUP(M32,Limits!$D$14:$K$36,6),IF(O32=65,HLOOKUP(M32,Limits!$D$14:$K$36,7),IF(O32=70,HLOOKUP(M32,Limits!$D$14:$K$36,8),IF(O32=80,HLOOKUP(M32,Limits!$D$14:$K$36,9)))))))))</f>
        <v>350</v>
      </c>
      <c r="Z32" s="184"/>
      <c r="AA32" s="153" t="str">
        <f>IF(I32&gt;=(HLOOKUP(E32,Limits!$D$29:$K$36,5)*1.4),"Over 140%","No")</f>
        <v>No</v>
      </c>
      <c r="AB32" s="153" t="str">
        <f>IF(I32&gt;=(HLOOKUP(E32,Limits!$D$29:$K$36,6)*1.4),"Over 140%","No")</f>
        <v>No</v>
      </c>
      <c r="AC32" s="153">
        <f>IF(I32&lt;=HLOOKUP(E32,Limits!$D$29:$K$36,8),80,"Over 80%")</f>
        <v>80</v>
      </c>
      <c r="AD32" s="85">
        <f>IF(I32&lt;=HLOOKUP(E32,Limits!$D$29:$K$36,2),20,IF(I32&lt;=HLOOKUP(E32,Limits!$D$29:$K$36,3),30,IF(I32&lt;=HLOOKUP(E32,Limits!$D$29:$K$36,4),40,IF(I32&lt;=HLOOKUP(E32,Limits!$D$29:$K$36,5),50,IF(I32&lt;=HLOOKUP(E32,Limits!$D$29:$K$36,6),60,IF(I32&lt;=HLOOKUP(E32,Limits!$D$29:$K$36,7),70, IF(I32&lt;=HLOOKUP(E32,Limits!$D$29:$K$36,8),80,"Over 80%")))))))</f>
        <v>30</v>
      </c>
      <c r="AE32" s="85">
        <f>IF(W32&lt;=HLOOKUP(M32,Limits!$D$14:$I$22,2),20,IF(W32&lt;=HLOOKUP(M32,Limits!$D$14:$I$22,3),30,IF(W32&lt;=HLOOKUP(M32,Limits!$D$14:$I$22,4),40,IF(W32&lt;=HLOOKUP(M32,Limits!$D$14:$I$22,5),50,IF(W32&lt;=HLOOKUP(M32,Limits!$D$14:$I$22,6),60,IF(W32&lt;=HLOOKUP(M32,Limits!$D$14:$I$22,8),70, IF(W32&lt;=HLOOKUP(M32,Limits!$D$14:$I$22,9),80,"Over 80%")))))))</f>
        <v>30</v>
      </c>
      <c r="AF32" s="2"/>
      <c r="AG32" s="85">
        <f t="shared" si="3"/>
        <v>30</v>
      </c>
    </row>
    <row r="33" spans="1:33">
      <c r="A33" s="186">
        <f>+USR!C33</f>
        <v>210</v>
      </c>
      <c r="C33" s="186" t="str">
        <f>+USR!D33</f>
        <v xml:space="preserve">02/26/2019 </v>
      </c>
      <c r="E33" s="183">
        <f>+USR!N33</f>
        <v>1</v>
      </c>
      <c r="G33" s="184">
        <f>+USR!R33</f>
        <v>30</v>
      </c>
      <c r="H33" s="184"/>
      <c r="I33" s="146">
        <f>+USR!G33</f>
        <v>9432</v>
      </c>
      <c r="J33" s="184"/>
      <c r="K33" s="147">
        <f>IF(G33=20,HLOOKUP(E33,Limits!$D$29:$K$36,2),IF(G33=30,HLOOKUP(E33,Limits!$D$29:$K$36,3),IF(G33=40,HLOOKUP(E33,Limits!$D$29:$K$36,4),IF(G33=50,HLOOKUP(E33,Limits!$D$29:$K$36,5),IF(G33=60,HLOOKUP(E33,Limits!$D$29:$K$36,6),IF(G33=70,HLOOKUP(E33,Limits!$D$29:$K$36,7),IF(G33=80,HLOOKUP(E33,Limits!$D$29:$K$36,8))))))))</f>
        <v>13080</v>
      </c>
      <c r="L33" s="148"/>
      <c r="M33" s="183">
        <f>+USR!K33</f>
        <v>1</v>
      </c>
      <c r="N33" s="184"/>
      <c r="O33" s="184">
        <f>+USR!S33</f>
        <v>30</v>
      </c>
      <c r="P33" s="184"/>
      <c r="Q33" s="184">
        <f>+USR!H33</f>
        <v>287</v>
      </c>
      <c r="R33" s="184"/>
      <c r="S33" s="184">
        <f>+USR!J33</f>
        <v>0</v>
      </c>
      <c r="T33" s="184"/>
      <c r="U33" s="184">
        <f>IF(M33=0,Limits!$D$8,IF(M33=1,Limits!$E$8,IF(M33=2,Limits!$F$8,IF(M33=3,Limits!$G$8,IF(M33=4,Limits!$H$8,IF(M33=5,Limits!$I$8))))))</f>
        <v>45</v>
      </c>
      <c r="V33" s="184"/>
      <c r="W33" s="184">
        <f t="shared" si="2"/>
        <v>332</v>
      </c>
      <c r="X33" s="184"/>
      <c r="Y33" s="185">
        <f>IF(O33=20,HLOOKUP(M33,Limits!$D$14:$K$36,2),IF(O33=30,HLOOKUP(M33,Limits!$D$14:$K$36,3),IF(O33=40,HLOOKUP(M33,Limits!$D$14:$K$36,4),IF(O33=50,HLOOKUP(M33,Limits!$D$14:$K$36,5),IF(O33=60,HLOOKUP(M33,Limits!$D$14:$K$36,6),IF(O33=65,HLOOKUP(M33,Limits!$D$14:$K$36,7),IF(O33=70,HLOOKUP(M33,Limits!$D$14:$K$36,8),IF(O33=80,HLOOKUP(M33,Limits!$D$14:$K$36,9)))))))))</f>
        <v>350</v>
      </c>
      <c r="Z33" s="184"/>
      <c r="AA33" s="153" t="str">
        <f>IF(I33&gt;=(HLOOKUP(E33,Limits!$D$29:$K$36,5)*1.4),"Over 140%","No")</f>
        <v>No</v>
      </c>
      <c r="AB33" s="153" t="str">
        <f>IF(I33&gt;=(HLOOKUP(E33,Limits!$D$29:$K$36,6)*1.4),"Over 140%","No")</f>
        <v>No</v>
      </c>
      <c r="AC33" s="153">
        <f>IF(I33&lt;=HLOOKUP(E33,Limits!$D$29:$K$36,8),80,"Over 80%")</f>
        <v>80</v>
      </c>
      <c r="AD33" s="85">
        <f>IF(I33&lt;=HLOOKUP(E33,Limits!$D$29:$K$36,2),20,IF(I33&lt;=HLOOKUP(E33,Limits!$D$29:$K$36,3),30,IF(I33&lt;=HLOOKUP(E33,Limits!$D$29:$K$36,4),40,IF(I33&lt;=HLOOKUP(E33,Limits!$D$29:$K$36,5),50,IF(I33&lt;=HLOOKUP(E33,Limits!$D$29:$K$36,6),60,IF(I33&lt;=HLOOKUP(E33,Limits!$D$29:$K$36,7),70, IF(I33&lt;=HLOOKUP(E33,Limits!$D$29:$K$36,8),80,"Over 80%")))))))</f>
        <v>30</v>
      </c>
      <c r="AE33" s="85">
        <f>IF(W33&lt;=HLOOKUP(M33,Limits!$D$14:$I$22,2),20,IF(W33&lt;=HLOOKUP(M33,Limits!$D$14:$I$22,3),30,IF(W33&lt;=HLOOKUP(M33,Limits!$D$14:$I$22,4),40,IF(W33&lt;=HLOOKUP(M33,Limits!$D$14:$I$22,5),50,IF(W33&lt;=HLOOKUP(M33,Limits!$D$14:$I$22,6),60,IF(W33&lt;=HLOOKUP(M33,Limits!$D$14:$I$22,8),70, IF(W33&lt;=HLOOKUP(M33,Limits!$D$14:$I$22,9),80,"Over 80%")))))))</f>
        <v>30</v>
      </c>
      <c r="AF33" s="2"/>
      <c r="AG33" s="85">
        <f t="shared" si="3"/>
        <v>30</v>
      </c>
    </row>
    <row r="34" spans="1:33">
      <c r="A34" s="186">
        <f>+USR!C34</f>
        <v>211</v>
      </c>
      <c r="C34" s="186" t="str">
        <f>+USR!D34</f>
        <v xml:space="preserve">01/04/2019 </v>
      </c>
      <c r="E34" s="183">
        <f>+USR!N34</f>
        <v>3</v>
      </c>
      <c r="G34" s="184">
        <f>+USR!R34</f>
        <v>60</v>
      </c>
      <c r="H34" s="184"/>
      <c r="I34" s="146">
        <f>+USR!G34</f>
        <v>17954.400000000001</v>
      </c>
      <c r="J34" s="184"/>
      <c r="K34" s="147">
        <f>IF(G34=20,HLOOKUP(E34,Limits!$D$29:$K$36,2),IF(G34=30,HLOOKUP(E34,Limits!$D$29:$K$36,3),IF(G34=40,HLOOKUP(E34,Limits!$D$29:$K$36,4),IF(G34=50,HLOOKUP(E34,Limits!$D$29:$K$36,5),IF(G34=60,HLOOKUP(E34,Limits!$D$29:$K$36,6),IF(G34=70,HLOOKUP(E34,Limits!$D$29:$K$36,7),IF(G34=80,HLOOKUP(E34,Limits!$D$29:$K$36,8))))))))</f>
        <v>33660</v>
      </c>
      <c r="L34" s="148"/>
      <c r="M34" s="183">
        <f>+USR!K34</f>
        <v>2</v>
      </c>
      <c r="N34" s="184"/>
      <c r="O34" s="184">
        <f>+USR!S34</f>
        <v>60</v>
      </c>
      <c r="P34" s="184"/>
      <c r="Q34" s="184">
        <f>+USR!H34</f>
        <v>672</v>
      </c>
      <c r="R34" s="184"/>
      <c r="S34" s="184">
        <f>+USR!J34</f>
        <v>0</v>
      </c>
      <c r="T34" s="184"/>
      <c r="U34" s="184">
        <f>IF(M34=0,Limits!$D$8,IF(M34=1,Limits!$E$8,IF(M34=2,Limits!$F$8,IF(M34=3,Limits!$G$8,IF(M34=4,Limits!$H$8,IF(M34=5,Limits!$I$8))))))</f>
        <v>51</v>
      </c>
      <c r="V34" s="184"/>
      <c r="W34" s="184">
        <f t="shared" si="2"/>
        <v>723</v>
      </c>
      <c r="X34" s="184"/>
      <c r="Y34" s="185">
        <f>IF(O34=20,HLOOKUP(M34,Limits!$D$14:$K$36,2),IF(O34=30,HLOOKUP(M34,Limits!$D$14:$K$36,3),IF(O34=40,HLOOKUP(M34,Limits!$D$14:$K$36,4),IF(O34=50,HLOOKUP(M34,Limits!$D$14:$K$36,5),IF(O34=60,HLOOKUP(M34,Limits!$D$14:$K$36,6),IF(O34=65,HLOOKUP(M34,Limits!$D$14:$K$36,7),IF(O34=70,HLOOKUP(M34,Limits!$D$14:$K$36,8),IF(O34=80,HLOOKUP(M34,Limits!$D$14:$K$36,9)))))))))</f>
        <v>841</v>
      </c>
      <c r="Z34" s="184"/>
      <c r="AA34" s="153" t="str">
        <f>IF(I34&gt;=(HLOOKUP(E34,Limits!$D$29:$K$36,5)*1.4),"Over 140%","No")</f>
        <v>No</v>
      </c>
      <c r="AB34" s="153" t="str">
        <f>IF(I34&gt;=(HLOOKUP(E34,Limits!$D$29:$K$36,6)*1.4),"Over 140%","No")</f>
        <v>No</v>
      </c>
      <c r="AC34" s="153">
        <f>IF(I34&lt;=HLOOKUP(E34,Limits!$D$29:$K$36,8),80,"Over 80%")</f>
        <v>80</v>
      </c>
      <c r="AD34" s="85">
        <f>IF(I34&lt;=HLOOKUP(E34,Limits!$D$29:$K$36,2),20,IF(I34&lt;=HLOOKUP(E34,Limits!$D$29:$K$36,3),30,IF(I34&lt;=HLOOKUP(E34,Limits!$D$29:$K$36,4),40,IF(I34&lt;=HLOOKUP(E34,Limits!$D$29:$K$36,5),50,IF(I34&lt;=HLOOKUP(E34,Limits!$D$29:$K$36,6),60,IF(I34&lt;=HLOOKUP(E34,Limits!$D$29:$K$36,7),70, IF(I34&lt;=HLOOKUP(E34,Limits!$D$29:$K$36,8),80,"Over 80%")))))))</f>
        <v>40</v>
      </c>
      <c r="AE34" s="85">
        <f>IF(W34&lt;=HLOOKUP(M34,Limits!$D$14:$I$22,2),20,IF(W34&lt;=HLOOKUP(M34,Limits!$D$14:$I$22,3),30,IF(W34&lt;=HLOOKUP(M34,Limits!$D$14:$I$22,4),40,IF(W34&lt;=HLOOKUP(M34,Limits!$D$14:$I$22,5),50,IF(W34&lt;=HLOOKUP(M34,Limits!$D$14:$I$22,6),60,IF(W34&lt;=HLOOKUP(M34,Limits!$D$14:$I$22,8),70, IF(W34&lt;=HLOOKUP(M34,Limits!$D$14:$I$22,9),80,"Over 80%")))))))</f>
        <v>60</v>
      </c>
      <c r="AF34" s="2"/>
      <c r="AG34" s="85">
        <f t="shared" si="3"/>
        <v>60</v>
      </c>
    </row>
    <row r="35" spans="1:33">
      <c r="A35" s="186">
        <f>+USR!C35</f>
        <v>212</v>
      </c>
      <c r="C35" s="186" t="str">
        <f>+USR!D35</f>
        <v xml:space="preserve">09/23/2019 </v>
      </c>
      <c r="E35" s="183">
        <f>+USR!N35</f>
        <v>3</v>
      </c>
      <c r="G35" s="184">
        <f>+USR!R35</f>
        <v>60</v>
      </c>
      <c r="H35" s="184"/>
      <c r="I35" s="146">
        <f>+USR!G35</f>
        <v>29197</v>
      </c>
      <c r="J35" s="184"/>
      <c r="K35" s="147">
        <f>IF(G35=20,HLOOKUP(E35,Limits!$D$29:$K$36,2),IF(G35=30,HLOOKUP(E35,Limits!$D$29:$K$36,3),IF(G35=40,HLOOKUP(E35,Limits!$D$29:$K$36,4),IF(G35=50,HLOOKUP(E35,Limits!$D$29:$K$36,5),IF(G35=60,HLOOKUP(E35,Limits!$D$29:$K$36,6),IF(G35=70,HLOOKUP(E35,Limits!$D$29:$K$36,7),IF(G35=80,HLOOKUP(E35,Limits!$D$29:$K$36,8))))))))</f>
        <v>33660</v>
      </c>
      <c r="L35" s="148"/>
      <c r="M35" s="183">
        <f>+USR!K35</f>
        <v>2</v>
      </c>
      <c r="N35" s="184"/>
      <c r="O35" s="184">
        <f>+USR!S35</f>
        <v>60</v>
      </c>
      <c r="P35" s="184"/>
      <c r="Q35" s="184">
        <f>+USR!H35</f>
        <v>672</v>
      </c>
      <c r="R35" s="184"/>
      <c r="S35" s="184">
        <f>+USR!J35</f>
        <v>0</v>
      </c>
      <c r="T35" s="184"/>
      <c r="U35" s="184">
        <f>IF(M35=0,Limits!$D$8,IF(M35=1,Limits!$E$8,IF(M35=2,Limits!$F$8,IF(M35=3,Limits!$G$8,IF(M35=4,Limits!$H$8,IF(M35=5,Limits!$I$8))))))</f>
        <v>51</v>
      </c>
      <c r="V35" s="184"/>
      <c r="W35" s="184">
        <f t="shared" si="2"/>
        <v>723</v>
      </c>
      <c r="X35" s="184"/>
      <c r="Y35" s="185">
        <f>IF(O35=20,HLOOKUP(M35,Limits!$D$14:$K$36,2),IF(O35=30,HLOOKUP(M35,Limits!$D$14:$K$36,3),IF(O35=40,HLOOKUP(M35,Limits!$D$14:$K$36,4),IF(O35=50,HLOOKUP(M35,Limits!$D$14:$K$36,5),IF(O35=60,HLOOKUP(M35,Limits!$D$14:$K$36,6),IF(O35=65,HLOOKUP(M35,Limits!$D$14:$K$36,7),IF(O35=70,HLOOKUP(M35,Limits!$D$14:$K$36,8),IF(O35=80,HLOOKUP(M35,Limits!$D$14:$K$36,9)))))))))</f>
        <v>841</v>
      </c>
      <c r="Z35" s="184"/>
      <c r="AA35" s="153" t="str">
        <f>IF(I35&gt;=(HLOOKUP(E35,Limits!$D$29:$K$36,5)*1.4),"Over 140%","No")</f>
        <v>No</v>
      </c>
      <c r="AB35" s="153" t="str">
        <f>IF(I35&gt;=(HLOOKUP(E35,Limits!$D$29:$K$36,6)*1.4),"Over 140%","No")</f>
        <v>No</v>
      </c>
      <c r="AC35" s="153">
        <f>IF(I35&lt;=HLOOKUP(E35,Limits!$D$29:$K$36,8),80,"Over 80%")</f>
        <v>80</v>
      </c>
      <c r="AD35" s="85">
        <f>IF(I35&lt;=HLOOKUP(E35,Limits!$D$29:$K$36,2),20,IF(I35&lt;=HLOOKUP(E35,Limits!$D$29:$K$36,3),30,IF(I35&lt;=HLOOKUP(E35,Limits!$D$29:$K$36,4),40,IF(I35&lt;=HLOOKUP(E35,Limits!$D$29:$K$36,5),50,IF(I35&lt;=HLOOKUP(E35,Limits!$D$29:$K$36,6),60,IF(I35&lt;=HLOOKUP(E35,Limits!$D$29:$K$36,7),70, IF(I35&lt;=HLOOKUP(E35,Limits!$D$29:$K$36,8),80,"Over 80%")))))))</f>
        <v>60</v>
      </c>
      <c r="AE35" s="85">
        <f>IF(W35&lt;=HLOOKUP(M35,Limits!$D$14:$I$22,2),20,IF(W35&lt;=HLOOKUP(M35,Limits!$D$14:$I$22,3),30,IF(W35&lt;=HLOOKUP(M35,Limits!$D$14:$I$22,4),40,IF(W35&lt;=HLOOKUP(M35,Limits!$D$14:$I$22,5),50,IF(W35&lt;=HLOOKUP(M35,Limits!$D$14:$I$22,6),60,IF(W35&lt;=HLOOKUP(M35,Limits!$D$14:$I$22,8),70, IF(W35&lt;=HLOOKUP(M35,Limits!$D$14:$I$22,9),80,"Over 80%")))))))</f>
        <v>60</v>
      </c>
      <c r="AF35" s="2"/>
      <c r="AG35" s="85">
        <f t="shared" si="3"/>
        <v>60</v>
      </c>
    </row>
    <row r="36" spans="1:33">
      <c r="A36" s="186">
        <f>+USR!C36</f>
        <v>213</v>
      </c>
      <c r="C36" s="186" t="str">
        <f>+USR!D36</f>
        <v xml:space="preserve">07/01/2020 </v>
      </c>
      <c r="E36" s="183">
        <f>+USR!N36</f>
        <v>1</v>
      </c>
      <c r="G36" s="184">
        <f>+USR!R36</f>
        <v>60</v>
      </c>
      <c r="H36" s="184"/>
      <c r="I36" s="146">
        <f>+USR!G36</f>
        <v>24440</v>
      </c>
      <c r="J36" s="184"/>
      <c r="K36" s="147">
        <f>IF(G36=20,HLOOKUP(E36,Limits!$D$29:$K$36,2),IF(G36=30,HLOOKUP(E36,Limits!$D$29:$K$36,3),IF(G36=40,HLOOKUP(E36,Limits!$D$29:$K$36,4),IF(G36=50,HLOOKUP(E36,Limits!$D$29:$K$36,5),IF(G36=60,HLOOKUP(E36,Limits!$D$29:$K$36,6),IF(G36=70,HLOOKUP(E36,Limits!$D$29:$K$36,7),IF(G36=80,HLOOKUP(E36,Limits!$D$29:$K$36,8))))))))</f>
        <v>26160</v>
      </c>
      <c r="L36" s="148"/>
      <c r="M36" s="183">
        <f>+USR!K36</f>
        <v>1</v>
      </c>
      <c r="N36" s="184"/>
      <c r="O36" s="184">
        <f>+USR!S36</f>
        <v>60</v>
      </c>
      <c r="P36" s="184"/>
      <c r="Q36" s="184">
        <f>+USR!H36</f>
        <v>655</v>
      </c>
      <c r="R36" s="184"/>
      <c r="S36" s="184">
        <f>+USR!J36</f>
        <v>0</v>
      </c>
      <c r="T36" s="184"/>
      <c r="U36" s="184">
        <f>IF(M36=0,Limits!$D$8,IF(M36=1,Limits!$E$8,IF(M36=2,Limits!$F$8,IF(M36=3,Limits!$G$8,IF(M36=4,Limits!$H$8,IF(M36=5,Limits!$I$8))))))</f>
        <v>45</v>
      </c>
      <c r="V36" s="184"/>
      <c r="W36" s="184">
        <f t="shared" si="2"/>
        <v>700</v>
      </c>
      <c r="X36" s="184"/>
      <c r="Y36" s="185">
        <f>IF(O36=20,HLOOKUP(M36,Limits!$D$14:$K$36,2),IF(O36=30,HLOOKUP(M36,Limits!$D$14:$K$36,3),IF(O36=40,HLOOKUP(M36,Limits!$D$14:$K$36,4),IF(O36=50,HLOOKUP(M36,Limits!$D$14:$K$36,5),IF(O36=60,HLOOKUP(M36,Limits!$D$14:$K$36,6),IF(O36=65,HLOOKUP(M36,Limits!$D$14:$K$36,7),IF(O36=70,HLOOKUP(M36,Limits!$D$14:$K$36,8),IF(O36=80,HLOOKUP(M36,Limits!$D$14:$K$36,9)))))))))</f>
        <v>700</v>
      </c>
      <c r="Z36" s="184"/>
      <c r="AA36" s="153" t="str">
        <f>IF(I36&gt;=(HLOOKUP(E36,Limits!$D$29:$K$36,5)*1.4),"Over 140%","No")</f>
        <v>No</v>
      </c>
      <c r="AB36" s="153" t="str">
        <f>IF(I36&gt;=(HLOOKUP(E36,Limits!$D$29:$K$36,6)*1.4),"Over 140%","No")</f>
        <v>No</v>
      </c>
      <c r="AC36" s="153">
        <f>IF(I36&lt;=HLOOKUP(E36,Limits!$D$29:$K$36,8),80,"Over 80%")</f>
        <v>80</v>
      </c>
      <c r="AD36" s="85">
        <f>IF(I36&lt;=HLOOKUP(E36,Limits!$D$29:$K$36,2),20,IF(I36&lt;=HLOOKUP(E36,Limits!$D$29:$K$36,3),30,IF(I36&lt;=HLOOKUP(E36,Limits!$D$29:$K$36,4),40,IF(I36&lt;=HLOOKUP(E36,Limits!$D$29:$K$36,5),50,IF(I36&lt;=HLOOKUP(E36,Limits!$D$29:$K$36,6),60,IF(I36&lt;=HLOOKUP(E36,Limits!$D$29:$K$36,7),70, IF(I36&lt;=HLOOKUP(E36,Limits!$D$29:$K$36,8),80,"Over 80%")))))))</f>
        <v>60</v>
      </c>
      <c r="AE36" s="85">
        <f>IF(W36&lt;=HLOOKUP(M36,Limits!$D$14:$I$22,2),20,IF(W36&lt;=HLOOKUP(M36,Limits!$D$14:$I$22,3),30,IF(W36&lt;=HLOOKUP(M36,Limits!$D$14:$I$22,4),40,IF(W36&lt;=HLOOKUP(M36,Limits!$D$14:$I$22,5),50,IF(W36&lt;=HLOOKUP(M36,Limits!$D$14:$I$22,6),60,IF(W36&lt;=HLOOKUP(M36,Limits!$D$14:$I$22,8),70, IF(W36&lt;=HLOOKUP(M36,Limits!$D$14:$I$22,9),80,"Over 80%")))))))</f>
        <v>60</v>
      </c>
      <c r="AF36" s="2"/>
      <c r="AG36" s="85">
        <f t="shared" si="3"/>
        <v>60</v>
      </c>
    </row>
    <row r="37" spans="1:33">
      <c r="A37" s="186">
        <f>+USR!C37</f>
        <v>214</v>
      </c>
      <c r="C37" s="186" t="str">
        <f>+USR!D37</f>
        <v xml:space="preserve">08/23/2019 </v>
      </c>
      <c r="E37" s="183">
        <f>+USR!N37</f>
        <v>1</v>
      </c>
      <c r="G37" s="184">
        <f>+USR!R37</f>
        <v>60</v>
      </c>
      <c r="H37" s="184"/>
      <c r="I37" s="146">
        <f>+USR!G37</f>
        <v>23680</v>
      </c>
      <c r="J37" s="184"/>
      <c r="K37" s="147">
        <f>IF(G37=20,HLOOKUP(E37,Limits!$D$29:$K$36,2),IF(G37=30,HLOOKUP(E37,Limits!$D$29:$K$36,3),IF(G37=40,HLOOKUP(E37,Limits!$D$29:$K$36,4),IF(G37=50,HLOOKUP(E37,Limits!$D$29:$K$36,5),IF(G37=60,HLOOKUP(E37,Limits!$D$29:$K$36,6),IF(G37=70,HLOOKUP(E37,Limits!$D$29:$K$36,7),IF(G37=80,HLOOKUP(E37,Limits!$D$29:$K$36,8))))))))</f>
        <v>26160</v>
      </c>
      <c r="L37" s="148"/>
      <c r="M37" s="183">
        <f>+USR!K37</f>
        <v>1</v>
      </c>
      <c r="N37" s="184"/>
      <c r="O37" s="184">
        <f>+USR!S37</f>
        <v>60</v>
      </c>
      <c r="P37" s="184"/>
      <c r="Q37" s="184">
        <f>+USR!H37</f>
        <v>616</v>
      </c>
      <c r="R37" s="184"/>
      <c r="S37" s="184">
        <f>+USR!J37</f>
        <v>0</v>
      </c>
      <c r="T37" s="184"/>
      <c r="U37" s="184">
        <f>IF(M37=0,Limits!$D$8,IF(M37=1,Limits!$E$8,IF(M37=2,Limits!$F$8,IF(M37=3,Limits!$G$8,IF(M37=4,Limits!$H$8,IF(M37=5,Limits!$I$8))))))</f>
        <v>45</v>
      </c>
      <c r="V37" s="184"/>
      <c r="W37" s="184">
        <f t="shared" si="2"/>
        <v>661</v>
      </c>
      <c r="X37" s="184"/>
      <c r="Y37" s="185">
        <f>IF(O37=20,HLOOKUP(M37,Limits!$D$14:$K$36,2),IF(O37=30,HLOOKUP(M37,Limits!$D$14:$K$36,3),IF(O37=40,HLOOKUP(M37,Limits!$D$14:$K$36,4),IF(O37=50,HLOOKUP(M37,Limits!$D$14:$K$36,5),IF(O37=60,HLOOKUP(M37,Limits!$D$14:$K$36,6),IF(O37=65,HLOOKUP(M37,Limits!$D$14:$K$36,7),IF(O37=70,HLOOKUP(M37,Limits!$D$14:$K$36,8),IF(O37=80,HLOOKUP(M37,Limits!$D$14:$K$36,9)))))))))</f>
        <v>700</v>
      </c>
      <c r="Z37" s="184"/>
      <c r="AA37" s="153" t="str">
        <f>IF(I37&gt;=(HLOOKUP(E37,Limits!$D$29:$K$36,5)*1.4),"Over 140%","No")</f>
        <v>No</v>
      </c>
      <c r="AB37" s="153" t="str">
        <f>IF(I37&gt;=(HLOOKUP(E37,Limits!$D$29:$K$36,6)*1.4),"Over 140%","No")</f>
        <v>No</v>
      </c>
      <c r="AC37" s="153">
        <f>IF(I37&lt;=HLOOKUP(E37,Limits!$D$29:$K$36,8),80,"Over 80%")</f>
        <v>80</v>
      </c>
      <c r="AD37" s="85">
        <f>IF(I37&lt;=HLOOKUP(E37,Limits!$D$29:$K$36,2),20,IF(I37&lt;=HLOOKUP(E37,Limits!$D$29:$K$36,3),30,IF(I37&lt;=HLOOKUP(E37,Limits!$D$29:$K$36,4),40,IF(I37&lt;=HLOOKUP(E37,Limits!$D$29:$K$36,5),50,IF(I37&lt;=HLOOKUP(E37,Limits!$D$29:$K$36,6),60,IF(I37&lt;=HLOOKUP(E37,Limits!$D$29:$K$36,7),70, IF(I37&lt;=HLOOKUP(E37,Limits!$D$29:$K$36,8),80,"Over 80%")))))))</f>
        <v>60</v>
      </c>
      <c r="AE37" s="85">
        <f>IF(W37&lt;=HLOOKUP(M37,Limits!$D$14:$I$22,2),20,IF(W37&lt;=HLOOKUP(M37,Limits!$D$14:$I$22,3),30,IF(W37&lt;=HLOOKUP(M37,Limits!$D$14:$I$22,4),40,IF(W37&lt;=HLOOKUP(M37,Limits!$D$14:$I$22,5),50,IF(W37&lt;=HLOOKUP(M37,Limits!$D$14:$I$22,6),60,IF(W37&lt;=HLOOKUP(M37,Limits!$D$14:$I$22,8),70, IF(W37&lt;=HLOOKUP(M37,Limits!$D$14:$I$22,9),80,"Over 80%")))))))</f>
        <v>60</v>
      </c>
      <c r="AF37" s="2"/>
      <c r="AG37" s="85">
        <f t="shared" si="3"/>
        <v>60</v>
      </c>
    </row>
    <row r="38" spans="1:33">
      <c r="A38" s="186">
        <f>+USR!C38</f>
        <v>215</v>
      </c>
      <c r="C38" s="186" t="str">
        <f>+USR!D38</f>
        <v xml:space="preserve">09/20/2019 </v>
      </c>
      <c r="E38" s="183">
        <f>+USR!N38</f>
        <v>4</v>
      </c>
      <c r="G38" s="184">
        <f>+USR!R38</f>
        <v>60</v>
      </c>
      <c r="H38" s="184"/>
      <c r="I38" s="146">
        <f>+USR!G38</f>
        <v>18720</v>
      </c>
      <c r="J38" s="184"/>
      <c r="K38" s="147">
        <f>IF(G38=20,HLOOKUP(E38,Limits!$D$29:$K$36,2),IF(G38=30,HLOOKUP(E38,Limits!$D$29:$K$36,3),IF(G38=40,HLOOKUP(E38,Limits!$D$29:$K$36,4),IF(G38=50,HLOOKUP(E38,Limits!$D$29:$K$36,5),IF(G38=60,HLOOKUP(E38,Limits!$D$29:$K$36,6),IF(G38=70,HLOOKUP(E38,Limits!$D$29:$K$36,7),IF(G38=80,HLOOKUP(E38,Limits!$D$29:$K$36,8))))))))</f>
        <v>37380</v>
      </c>
      <c r="L38" s="148"/>
      <c r="M38" s="183">
        <f>+USR!K38</f>
        <v>2</v>
      </c>
      <c r="N38" s="184"/>
      <c r="O38" s="184">
        <f>+USR!S38</f>
        <v>60</v>
      </c>
      <c r="P38" s="184"/>
      <c r="Q38" s="184">
        <f>+USR!H38</f>
        <v>672</v>
      </c>
      <c r="R38" s="184"/>
      <c r="S38" s="184">
        <f>+USR!J38</f>
        <v>0</v>
      </c>
      <c r="T38" s="184"/>
      <c r="U38" s="184">
        <f>IF(M38=0,Limits!$D$8,IF(M38=1,Limits!$E$8,IF(M38=2,Limits!$F$8,IF(M38=3,Limits!$G$8,IF(M38=4,Limits!$H$8,IF(M38=5,Limits!$I$8))))))</f>
        <v>51</v>
      </c>
      <c r="V38" s="184"/>
      <c r="W38" s="184">
        <f t="shared" si="2"/>
        <v>723</v>
      </c>
      <c r="X38" s="184"/>
      <c r="Y38" s="185">
        <f>IF(O38=20,HLOOKUP(M38,Limits!$D$14:$K$36,2),IF(O38=30,HLOOKUP(M38,Limits!$D$14:$K$36,3),IF(O38=40,HLOOKUP(M38,Limits!$D$14:$K$36,4),IF(O38=50,HLOOKUP(M38,Limits!$D$14:$K$36,5),IF(O38=60,HLOOKUP(M38,Limits!$D$14:$K$36,6),IF(O38=65,HLOOKUP(M38,Limits!$D$14:$K$36,7),IF(O38=70,HLOOKUP(M38,Limits!$D$14:$K$36,8),IF(O38=80,HLOOKUP(M38,Limits!$D$14:$K$36,9)))))))))</f>
        <v>841</v>
      </c>
      <c r="Z38" s="184"/>
      <c r="AA38" s="153" t="str">
        <f>IF(I38&gt;=(HLOOKUP(E38,Limits!$D$29:$K$36,5)*1.4),"Over 140%","No")</f>
        <v>No</v>
      </c>
      <c r="AB38" s="153" t="str">
        <f>IF(I38&gt;=(HLOOKUP(E38,Limits!$D$29:$K$36,6)*1.4),"Over 140%","No")</f>
        <v>No</v>
      </c>
      <c r="AC38" s="153">
        <f>IF(I38&lt;=HLOOKUP(E38,Limits!$D$29:$K$36,8),80,"Over 80%")</f>
        <v>80</v>
      </c>
      <c r="AD38" s="85">
        <f>IF(I38&lt;=HLOOKUP(E38,Limits!$D$29:$K$36,2),20,IF(I38&lt;=HLOOKUP(E38,Limits!$D$29:$K$36,3),30,IF(I38&lt;=HLOOKUP(E38,Limits!$D$29:$K$36,4),40,IF(I38&lt;=HLOOKUP(E38,Limits!$D$29:$K$36,5),50,IF(I38&lt;=HLOOKUP(E38,Limits!$D$29:$K$36,6),60,IF(I38&lt;=HLOOKUP(E38,Limits!$D$29:$K$36,7),70, IF(I38&lt;=HLOOKUP(E38,Limits!$D$29:$K$36,8),80,"Over 80%")))))))</f>
        <v>40</v>
      </c>
      <c r="AE38" s="85">
        <f>IF(W38&lt;=HLOOKUP(M38,Limits!$D$14:$I$22,2),20,IF(W38&lt;=HLOOKUP(M38,Limits!$D$14:$I$22,3),30,IF(W38&lt;=HLOOKUP(M38,Limits!$D$14:$I$22,4),40,IF(W38&lt;=HLOOKUP(M38,Limits!$D$14:$I$22,5),50,IF(W38&lt;=HLOOKUP(M38,Limits!$D$14:$I$22,6),60,IF(W38&lt;=HLOOKUP(M38,Limits!$D$14:$I$22,8),70, IF(W38&lt;=HLOOKUP(M38,Limits!$D$14:$I$22,9),80,"Over 80%")))))))</f>
        <v>60</v>
      </c>
      <c r="AF38" s="2"/>
      <c r="AG38" s="85">
        <f t="shared" si="3"/>
        <v>60</v>
      </c>
    </row>
    <row r="39" spans="1:33">
      <c r="A39" s="186">
        <f>+USR!C39</f>
        <v>216</v>
      </c>
      <c r="C39" s="186" t="str">
        <f>+USR!D39</f>
        <v xml:space="preserve">06/27/2020 </v>
      </c>
      <c r="E39" s="183">
        <f>+USR!N39</f>
        <v>2</v>
      </c>
      <c r="G39" s="184">
        <f>+USR!R39</f>
        <v>60</v>
      </c>
      <c r="H39" s="184"/>
      <c r="I39" s="146">
        <f>+USR!G39</f>
        <v>23280</v>
      </c>
      <c r="J39" s="184"/>
      <c r="K39" s="147">
        <f>IF(G39=20,HLOOKUP(E39,Limits!$D$29:$K$36,2),IF(G39=30,HLOOKUP(E39,Limits!$D$29:$K$36,3),IF(G39=40,HLOOKUP(E39,Limits!$D$29:$K$36,4),IF(G39=50,HLOOKUP(E39,Limits!$D$29:$K$36,5),IF(G39=60,HLOOKUP(E39,Limits!$D$29:$K$36,6),IF(G39=70,HLOOKUP(E39,Limits!$D$29:$K$36,7),IF(G39=80,HLOOKUP(E39,Limits!$D$29:$K$36,8))))))))</f>
        <v>29880</v>
      </c>
      <c r="L39" s="148"/>
      <c r="M39" s="183">
        <f>+USR!K39</f>
        <v>2</v>
      </c>
      <c r="N39" s="184"/>
      <c r="O39" s="184">
        <f>+USR!S39</f>
        <v>60</v>
      </c>
      <c r="P39" s="184"/>
      <c r="Q39" s="184">
        <f>+USR!H39</f>
        <v>750</v>
      </c>
      <c r="R39" s="184"/>
      <c r="S39" s="184">
        <f>+USR!J39</f>
        <v>0</v>
      </c>
      <c r="T39" s="184"/>
      <c r="U39" s="184">
        <f>IF(M39=0,Limits!$D$8,IF(M39=1,Limits!$E$8,IF(M39=2,Limits!$F$8,IF(M39=3,Limits!$G$8,IF(M39=4,Limits!$H$8,IF(M39=5,Limits!$I$8))))))</f>
        <v>51</v>
      </c>
      <c r="V39" s="184"/>
      <c r="W39" s="184">
        <f t="shared" si="2"/>
        <v>801</v>
      </c>
      <c r="X39" s="184"/>
      <c r="Y39" s="185">
        <f>IF(O39=20,HLOOKUP(M39,Limits!$D$14:$K$36,2),IF(O39=30,HLOOKUP(M39,Limits!$D$14:$K$36,3),IF(O39=40,HLOOKUP(M39,Limits!$D$14:$K$36,4),IF(O39=50,HLOOKUP(M39,Limits!$D$14:$K$36,5),IF(O39=60,HLOOKUP(M39,Limits!$D$14:$K$36,6),IF(O39=65,HLOOKUP(M39,Limits!$D$14:$K$36,7),IF(O39=70,HLOOKUP(M39,Limits!$D$14:$K$36,8),IF(O39=80,HLOOKUP(M39,Limits!$D$14:$K$36,9)))))))))</f>
        <v>841</v>
      </c>
      <c r="Z39" s="184"/>
      <c r="AA39" s="153" t="str">
        <f>IF(I39&gt;=(HLOOKUP(E39,Limits!$D$29:$K$36,5)*1.4),"Over 140%","No")</f>
        <v>No</v>
      </c>
      <c r="AB39" s="153" t="str">
        <f>IF(I39&gt;=(HLOOKUP(E39,Limits!$D$29:$K$36,6)*1.4),"Over 140%","No")</f>
        <v>No</v>
      </c>
      <c r="AC39" s="153">
        <f>IF(I39&lt;=HLOOKUP(E39,Limits!$D$29:$K$36,8),80,"Over 80%")</f>
        <v>80</v>
      </c>
      <c r="AD39" s="85">
        <f>IF(I39&lt;=HLOOKUP(E39,Limits!$D$29:$K$36,2),20,IF(I39&lt;=HLOOKUP(E39,Limits!$D$29:$K$36,3),30,IF(I39&lt;=HLOOKUP(E39,Limits!$D$29:$K$36,4),40,IF(I39&lt;=HLOOKUP(E39,Limits!$D$29:$K$36,5),50,IF(I39&lt;=HLOOKUP(E39,Limits!$D$29:$K$36,6),60,IF(I39&lt;=HLOOKUP(E39,Limits!$D$29:$K$36,7),70, IF(I39&lt;=HLOOKUP(E39,Limits!$D$29:$K$36,8),80,"Over 80%")))))))</f>
        <v>50</v>
      </c>
      <c r="AE39" s="85">
        <f>IF(W39&lt;=HLOOKUP(M39,Limits!$D$14:$I$22,2),20,IF(W39&lt;=HLOOKUP(M39,Limits!$D$14:$I$22,3),30,IF(W39&lt;=HLOOKUP(M39,Limits!$D$14:$I$22,4),40,IF(W39&lt;=HLOOKUP(M39,Limits!$D$14:$I$22,5),50,IF(W39&lt;=HLOOKUP(M39,Limits!$D$14:$I$22,6),60,IF(W39&lt;=HLOOKUP(M39,Limits!$D$14:$I$22,8),70, IF(W39&lt;=HLOOKUP(M39,Limits!$D$14:$I$22,9),80,"Over 80%")))))))</f>
        <v>60</v>
      </c>
      <c r="AF39" s="2"/>
      <c r="AG39" s="85">
        <f t="shared" si="3"/>
        <v>60</v>
      </c>
    </row>
    <row r="40" spans="1:33">
      <c r="A40" s="186">
        <f>+USR!C40</f>
        <v>301</v>
      </c>
      <c r="C40" s="186" t="str">
        <f>+USR!D40</f>
        <v xml:space="preserve">10/12/2018 </v>
      </c>
      <c r="E40" s="183">
        <f>+USR!N40</f>
        <v>4</v>
      </c>
      <c r="G40" s="184">
        <f>+USR!R40</f>
        <v>60</v>
      </c>
      <c r="H40" s="184"/>
      <c r="I40" s="146">
        <f>+USR!G40</f>
        <v>23300</v>
      </c>
      <c r="J40" s="184"/>
      <c r="K40" s="147">
        <f>IF(G40=20,HLOOKUP(E40,Limits!$D$29:$K$36,2),IF(G40=30,HLOOKUP(E40,Limits!$D$29:$K$36,3),IF(G40=40,HLOOKUP(E40,Limits!$D$29:$K$36,4),IF(G40=50,HLOOKUP(E40,Limits!$D$29:$K$36,5),IF(G40=60,HLOOKUP(E40,Limits!$D$29:$K$36,6),IF(G40=70,HLOOKUP(E40,Limits!$D$29:$K$36,7),IF(G40=80,HLOOKUP(E40,Limits!$D$29:$K$36,8))))))))</f>
        <v>37380</v>
      </c>
      <c r="L40" s="148"/>
      <c r="M40" s="183">
        <f>+USR!K40</f>
        <v>2</v>
      </c>
      <c r="N40" s="184"/>
      <c r="O40" s="184">
        <f>+USR!S40</f>
        <v>60</v>
      </c>
      <c r="P40" s="184"/>
      <c r="Q40" s="184">
        <f>+USR!H40</f>
        <v>733</v>
      </c>
      <c r="R40" s="184"/>
      <c r="S40" s="184">
        <f>+USR!J40</f>
        <v>0</v>
      </c>
      <c r="T40" s="184"/>
      <c r="U40" s="184">
        <f>IF(M40=0,Limits!$D$8,IF(M40=1,Limits!$E$8,IF(M40=2,Limits!$F$8,IF(M40=3,Limits!$G$8,IF(M40=4,Limits!$H$8,IF(M40=5,Limits!$I$8))))))</f>
        <v>51</v>
      </c>
      <c r="V40" s="184"/>
      <c r="W40" s="184">
        <f t="shared" si="2"/>
        <v>784</v>
      </c>
      <c r="X40" s="184"/>
      <c r="Y40" s="185">
        <f>IF(O40=20,HLOOKUP(M40,Limits!$D$14:$K$36,2),IF(O40=30,HLOOKUP(M40,Limits!$D$14:$K$36,3),IF(O40=40,HLOOKUP(M40,Limits!$D$14:$K$36,4),IF(O40=50,HLOOKUP(M40,Limits!$D$14:$K$36,5),IF(O40=60,HLOOKUP(M40,Limits!$D$14:$K$36,6),IF(O40=65,HLOOKUP(M40,Limits!$D$14:$K$36,7),IF(O40=70,HLOOKUP(M40,Limits!$D$14:$K$36,8),IF(O40=80,HLOOKUP(M40,Limits!$D$14:$K$36,9)))))))))</f>
        <v>841</v>
      </c>
      <c r="Z40" s="184"/>
      <c r="AA40" s="153" t="str">
        <f>IF(I40&gt;=(HLOOKUP(E40,Limits!$D$29:$K$36,5)*1.4),"Over 140%","No")</f>
        <v>No</v>
      </c>
      <c r="AB40" s="153" t="str">
        <f>IF(I40&gt;=(HLOOKUP(E40,Limits!$D$29:$K$36,6)*1.4),"Over 140%","No")</f>
        <v>No</v>
      </c>
      <c r="AC40" s="153">
        <f>IF(I40&lt;=HLOOKUP(E40,Limits!$D$29:$K$36,8),80,"Over 80%")</f>
        <v>80</v>
      </c>
      <c r="AD40" s="85">
        <f>IF(I40&lt;=HLOOKUP(E40,Limits!$D$29:$K$36,2),20,IF(I40&lt;=HLOOKUP(E40,Limits!$D$29:$K$36,3),30,IF(I40&lt;=HLOOKUP(E40,Limits!$D$29:$K$36,4),40,IF(I40&lt;=HLOOKUP(E40,Limits!$D$29:$K$36,5),50,IF(I40&lt;=HLOOKUP(E40,Limits!$D$29:$K$36,6),60,IF(I40&lt;=HLOOKUP(E40,Limits!$D$29:$K$36,7),70, IF(I40&lt;=HLOOKUP(E40,Limits!$D$29:$K$36,8),80,"Over 80%")))))))</f>
        <v>40</v>
      </c>
      <c r="AE40" s="85">
        <f>IF(W40&lt;=HLOOKUP(M40,Limits!$D$14:$I$22,2),20,IF(W40&lt;=HLOOKUP(M40,Limits!$D$14:$I$22,3),30,IF(W40&lt;=HLOOKUP(M40,Limits!$D$14:$I$22,4),40,IF(W40&lt;=HLOOKUP(M40,Limits!$D$14:$I$22,5),50,IF(W40&lt;=HLOOKUP(M40,Limits!$D$14:$I$22,6),60,IF(W40&lt;=HLOOKUP(M40,Limits!$D$14:$I$22,8),70, IF(W40&lt;=HLOOKUP(M40,Limits!$D$14:$I$22,9),80,"Over 80%")))))))</f>
        <v>60</v>
      </c>
      <c r="AF40" s="2"/>
      <c r="AG40" s="85">
        <f t="shared" si="3"/>
        <v>60</v>
      </c>
    </row>
    <row r="41" spans="1:33">
      <c r="A41" s="186">
        <f>+USR!C41</f>
        <v>302</v>
      </c>
      <c r="C41" s="186" t="str">
        <f>+USR!D41</f>
        <v xml:space="preserve">06/29/2016 </v>
      </c>
      <c r="E41" s="183">
        <f>+USR!N41</f>
        <v>1</v>
      </c>
      <c r="G41" s="184">
        <f>+USR!R41</f>
        <v>60</v>
      </c>
      <c r="H41" s="184"/>
      <c r="I41" s="146">
        <f>+USR!G41</f>
        <v>9205</v>
      </c>
      <c r="J41" s="184"/>
      <c r="K41" s="147">
        <f>IF(G41=20,HLOOKUP(E41,Limits!$D$29:$K$36,2),IF(G41=30,HLOOKUP(E41,Limits!$D$29:$K$36,3),IF(G41=40,HLOOKUP(E41,Limits!$D$29:$K$36,4),IF(G41=50,HLOOKUP(E41,Limits!$D$29:$K$36,5),IF(G41=60,HLOOKUP(E41,Limits!$D$29:$K$36,6),IF(G41=70,HLOOKUP(E41,Limits!$D$29:$K$36,7),IF(G41=80,HLOOKUP(E41,Limits!$D$29:$K$36,8))))))))</f>
        <v>26160</v>
      </c>
      <c r="L41" s="148"/>
      <c r="M41" s="183">
        <f>+USR!K41</f>
        <v>2</v>
      </c>
      <c r="N41" s="184"/>
      <c r="O41" s="184">
        <f>+USR!S41</f>
        <v>60</v>
      </c>
      <c r="P41" s="184"/>
      <c r="Q41" s="184">
        <f>+USR!H41</f>
        <v>270</v>
      </c>
      <c r="R41" s="184"/>
      <c r="S41" s="184">
        <f>+USR!J41</f>
        <v>41</v>
      </c>
      <c r="T41" s="184"/>
      <c r="U41" s="184">
        <f>IF(M41=0,Limits!$D$8,IF(M41=1,Limits!$E$8,IF(M41=2,Limits!$F$8,IF(M41=3,Limits!$G$8,IF(M41=4,Limits!$H$8,IF(M41=5,Limits!$I$8))))))</f>
        <v>51</v>
      </c>
      <c r="V41" s="184"/>
      <c r="W41" s="184">
        <f t="shared" si="2"/>
        <v>321</v>
      </c>
      <c r="X41" s="184"/>
      <c r="Y41" s="185">
        <f>IF(O41=20,HLOOKUP(M41,Limits!$D$14:$K$36,2),IF(O41=30,HLOOKUP(M41,Limits!$D$14:$K$36,3),IF(O41=40,HLOOKUP(M41,Limits!$D$14:$K$36,4),IF(O41=50,HLOOKUP(M41,Limits!$D$14:$K$36,5),IF(O41=60,HLOOKUP(M41,Limits!$D$14:$K$36,6),IF(O41=65,HLOOKUP(M41,Limits!$D$14:$K$36,7),IF(O41=70,HLOOKUP(M41,Limits!$D$14:$K$36,8),IF(O41=80,HLOOKUP(M41,Limits!$D$14:$K$36,9)))))))))</f>
        <v>841</v>
      </c>
      <c r="Z41" s="184"/>
      <c r="AA41" s="153" t="str">
        <f>IF(I41&gt;=(HLOOKUP(E41,Limits!$D$29:$K$36,5)*1.4),"Over 140%","No")</f>
        <v>No</v>
      </c>
      <c r="AB41" s="153" t="str">
        <f>IF(I41&gt;=(HLOOKUP(E41,Limits!$D$29:$K$36,6)*1.4),"Over 140%","No")</f>
        <v>No</v>
      </c>
      <c r="AC41" s="153">
        <f>IF(I41&lt;=HLOOKUP(E41,Limits!$D$29:$K$36,8),80,"Over 80%")</f>
        <v>80</v>
      </c>
      <c r="AD41" s="85">
        <f>IF(I41&lt;=HLOOKUP(E41,Limits!$D$29:$K$36,2),20,IF(I41&lt;=HLOOKUP(E41,Limits!$D$29:$K$36,3),30,IF(I41&lt;=HLOOKUP(E41,Limits!$D$29:$K$36,4),40,IF(I41&lt;=HLOOKUP(E41,Limits!$D$29:$K$36,5),50,IF(I41&lt;=HLOOKUP(E41,Limits!$D$29:$K$36,6),60,IF(I41&lt;=HLOOKUP(E41,Limits!$D$29:$K$36,7),70, IF(I41&lt;=HLOOKUP(E41,Limits!$D$29:$K$36,8),80,"Over 80%")))))))</f>
        <v>30</v>
      </c>
      <c r="AE41" s="85">
        <f>IF(W41&lt;=HLOOKUP(M41,Limits!$D$14:$I$22,2),20,IF(W41&lt;=HLOOKUP(M41,Limits!$D$14:$I$22,3),30,IF(W41&lt;=HLOOKUP(M41,Limits!$D$14:$I$22,4),40,IF(W41&lt;=HLOOKUP(M41,Limits!$D$14:$I$22,5),50,IF(W41&lt;=HLOOKUP(M41,Limits!$D$14:$I$22,6),60,IF(W41&lt;=HLOOKUP(M41,Limits!$D$14:$I$22,8),70, IF(W41&lt;=HLOOKUP(M41,Limits!$D$14:$I$22,9),80,"Over 80%")))))))</f>
        <v>30</v>
      </c>
      <c r="AF41" s="2"/>
      <c r="AG41" s="85">
        <f t="shared" si="3"/>
        <v>30</v>
      </c>
    </row>
    <row r="42" spans="1:33">
      <c r="A42" s="186">
        <f>+USR!C42</f>
        <v>303</v>
      </c>
      <c r="C42" s="186" t="str">
        <f>+USR!D42</f>
        <v xml:space="preserve">09/25/2013 </v>
      </c>
      <c r="E42" s="183">
        <f>+USR!N42</f>
        <v>1</v>
      </c>
      <c r="G42" s="184">
        <f>+USR!R42</f>
        <v>60</v>
      </c>
      <c r="H42" s="184"/>
      <c r="I42" s="146">
        <f>+USR!G42</f>
        <v>8520</v>
      </c>
      <c r="J42" s="184"/>
      <c r="K42" s="147">
        <f>IF(G42=20,HLOOKUP(E42,Limits!$D$29:$K$36,2),IF(G42=30,HLOOKUP(E42,Limits!$D$29:$K$36,3),IF(G42=40,HLOOKUP(E42,Limits!$D$29:$K$36,4),IF(G42=50,HLOOKUP(E42,Limits!$D$29:$K$36,5),IF(G42=60,HLOOKUP(E42,Limits!$D$29:$K$36,6),IF(G42=70,HLOOKUP(E42,Limits!$D$29:$K$36,7),IF(G42=80,HLOOKUP(E42,Limits!$D$29:$K$36,8))))))))</f>
        <v>26160</v>
      </c>
      <c r="L42" s="148"/>
      <c r="M42" s="183">
        <f>+USR!K42</f>
        <v>2</v>
      </c>
      <c r="N42" s="184"/>
      <c r="O42" s="184">
        <f>+USR!S42</f>
        <v>60</v>
      </c>
      <c r="P42" s="184"/>
      <c r="Q42" s="184">
        <f>+USR!H42</f>
        <v>310</v>
      </c>
      <c r="R42" s="184"/>
      <c r="S42" s="184">
        <f>+USR!J42</f>
        <v>0</v>
      </c>
      <c r="T42" s="184"/>
      <c r="U42" s="184">
        <f>IF(M42=0,Limits!$D$8,IF(M42=1,Limits!$E$8,IF(M42=2,Limits!$F$8,IF(M42=3,Limits!$G$8,IF(M42=4,Limits!$H$8,IF(M42=5,Limits!$I$8))))))</f>
        <v>51</v>
      </c>
      <c r="V42" s="184"/>
      <c r="W42" s="184">
        <f t="shared" si="2"/>
        <v>361</v>
      </c>
      <c r="X42" s="184"/>
      <c r="Y42" s="185">
        <f>IF(O42=20,HLOOKUP(M42,Limits!$D$14:$K$36,2),IF(O42=30,HLOOKUP(M42,Limits!$D$14:$K$36,3),IF(O42=40,HLOOKUP(M42,Limits!$D$14:$K$36,4),IF(O42=50,HLOOKUP(M42,Limits!$D$14:$K$36,5),IF(O42=60,HLOOKUP(M42,Limits!$D$14:$K$36,6),IF(O42=65,HLOOKUP(M42,Limits!$D$14:$K$36,7),IF(O42=70,HLOOKUP(M42,Limits!$D$14:$K$36,8),IF(O42=80,HLOOKUP(M42,Limits!$D$14:$K$36,9)))))))))</f>
        <v>841</v>
      </c>
      <c r="Z42" s="184"/>
      <c r="AA42" s="153" t="str">
        <f>IF(I42&gt;=(HLOOKUP(E42,Limits!$D$29:$K$36,5)*1.4),"Over 140%","No")</f>
        <v>No</v>
      </c>
      <c r="AB42" s="153" t="str">
        <f>IF(I42&gt;=(HLOOKUP(E42,Limits!$D$29:$K$36,6)*1.4),"Over 140%","No")</f>
        <v>No</v>
      </c>
      <c r="AC42" s="153">
        <f>IF(I42&lt;=HLOOKUP(E42,Limits!$D$29:$K$36,8),80,"Over 80%")</f>
        <v>80</v>
      </c>
      <c r="AD42" s="85">
        <f>IF(I42&lt;=HLOOKUP(E42,Limits!$D$29:$K$36,2),20,IF(I42&lt;=HLOOKUP(E42,Limits!$D$29:$K$36,3),30,IF(I42&lt;=HLOOKUP(E42,Limits!$D$29:$K$36,4),40,IF(I42&lt;=HLOOKUP(E42,Limits!$D$29:$K$36,5),50,IF(I42&lt;=HLOOKUP(E42,Limits!$D$29:$K$36,6),60,IF(I42&lt;=HLOOKUP(E42,Limits!$D$29:$K$36,7),70, IF(I42&lt;=HLOOKUP(E42,Limits!$D$29:$K$36,8),80,"Over 80%")))))))</f>
        <v>20</v>
      </c>
      <c r="AE42" s="85">
        <f>IF(W42&lt;=HLOOKUP(M42,Limits!$D$14:$I$22,2),20,IF(W42&lt;=HLOOKUP(M42,Limits!$D$14:$I$22,3),30,IF(W42&lt;=HLOOKUP(M42,Limits!$D$14:$I$22,4),40,IF(W42&lt;=HLOOKUP(M42,Limits!$D$14:$I$22,5),50,IF(W42&lt;=HLOOKUP(M42,Limits!$D$14:$I$22,6),60,IF(W42&lt;=HLOOKUP(M42,Limits!$D$14:$I$22,8),70, IF(W42&lt;=HLOOKUP(M42,Limits!$D$14:$I$22,9),80,"Over 80%")))))))</f>
        <v>30</v>
      </c>
      <c r="AF42" s="2"/>
      <c r="AG42" s="85">
        <f t="shared" si="3"/>
        <v>30</v>
      </c>
    </row>
    <row r="43" spans="1:33">
      <c r="A43" s="186">
        <f>+USR!C43</f>
        <v>304</v>
      </c>
      <c r="C43" s="186" t="str">
        <f>+USR!D43</f>
        <v xml:space="preserve">02/03/2017 </v>
      </c>
      <c r="E43" s="183">
        <f>+USR!N43</f>
        <v>2</v>
      </c>
      <c r="G43" s="184">
        <f>+USR!R43</f>
        <v>60</v>
      </c>
      <c r="H43" s="184"/>
      <c r="I43" s="146">
        <v>8000</v>
      </c>
      <c r="J43" s="184"/>
      <c r="K43" s="147">
        <f>IF(G43=20,HLOOKUP(E43,Limits!$D$29:$K$36,2),IF(G43=30,HLOOKUP(E43,Limits!$D$29:$K$36,3),IF(G43=40,HLOOKUP(E43,Limits!$D$29:$K$36,4),IF(G43=50,HLOOKUP(E43,Limits!$D$29:$K$36,5),IF(G43=60,HLOOKUP(E43,Limits!$D$29:$K$36,6),IF(G43=70,HLOOKUP(E43,Limits!$D$29:$K$36,7),IF(G43=80,HLOOKUP(E43,Limits!$D$29:$K$36,8))))))))</f>
        <v>29880</v>
      </c>
      <c r="L43" s="148"/>
      <c r="M43" s="183">
        <f>+USR!K43</f>
        <v>2</v>
      </c>
      <c r="N43" s="184"/>
      <c r="O43" s="184">
        <f>+USR!S43</f>
        <v>60</v>
      </c>
      <c r="P43" s="184"/>
      <c r="Q43" s="184">
        <f>+USR!H43</f>
        <v>298</v>
      </c>
      <c r="R43" s="184"/>
      <c r="S43" s="184">
        <f>+USR!J43</f>
        <v>435</v>
      </c>
      <c r="T43" s="184"/>
      <c r="U43" s="184">
        <f>IF(M43=0,Limits!$D$8,IF(M43=1,Limits!$E$8,IF(M43=2,Limits!$F$8,IF(M43=3,Limits!$G$8,IF(M43=4,Limits!$H$8,IF(M43=5,Limits!$I$8))))))</f>
        <v>51</v>
      </c>
      <c r="V43" s="184"/>
      <c r="W43" s="184">
        <f t="shared" si="2"/>
        <v>349</v>
      </c>
      <c r="X43" s="184"/>
      <c r="Y43" s="185">
        <f>IF(O43=20,HLOOKUP(M43,Limits!$D$14:$K$36,2),IF(O43=30,HLOOKUP(M43,Limits!$D$14:$K$36,3),IF(O43=40,HLOOKUP(M43,Limits!$D$14:$K$36,4),IF(O43=50,HLOOKUP(M43,Limits!$D$14:$K$36,5),IF(O43=60,HLOOKUP(M43,Limits!$D$14:$K$36,6),IF(O43=65,HLOOKUP(M43,Limits!$D$14:$K$36,7),IF(O43=70,HLOOKUP(M43,Limits!$D$14:$K$36,8),IF(O43=80,HLOOKUP(M43,Limits!$D$14:$K$36,9)))))))))</f>
        <v>841</v>
      </c>
      <c r="Z43" s="184"/>
      <c r="AA43" s="153" t="str">
        <f>IF(I43&gt;=(HLOOKUP(E43,Limits!$D$29:$K$36,5)*1.4),"Over 140%","No")</f>
        <v>No</v>
      </c>
      <c r="AB43" s="153" t="str">
        <f>IF(I43&gt;=(HLOOKUP(E43,Limits!$D$29:$K$36,6)*1.4),"Over 140%","No")</f>
        <v>No</v>
      </c>
      <c r="AC43" s="153">
        <f>IF(I43&lt;=HLOOKUP(E43,Limits!$D$29:$K$36,8),80,"Over 80%")</f>
        <v>80</v>
      </c>
      <c r="AD43" s="85">
        <f>IF(I43&lt;=HLOOKUP(E43,Limits!$D$29:$K$36,2),20,IF(I43&lt;=HLOOKUP(E43,Limits!$D$29:$K$36,3),30,IF(I43&lt;=HLOOKUP(E43,Limits!$D$29:$K$36,4),40,IF(I43&lt;=HLOOKUP(E43,Limits!$D$29:$K$36,5),50,IF(I43&lt;=HLOOKUP(E43,Limits!$D$29:$K$36,6),60,IF(I43&lt;=HLOOKUP(E43,Limits!$D$29:$K$36,7),70, IF(I43&lt;=HLOOKUP(E43,Limits!$D$29:$K$36,8),80,"Over 80%")))))))</f>
        <v>20</v>
      </c>
      <c r="AE43" s="85">
        <f>IF(W43&lt;=HLOOKUP(M43,Limits!$D$14:$I$22,2),20,IF(W43&lt;=HLOOKUP(M43,Limits!$D$14:$I$22,3),30,IF(W43&lt;=HLOOKUP(M43,Limits!$D$14:$I$22,4),40,IF(W43&lt;=HLOOKUP(M43,Limits!$D$14:$I$22,5),50,IF(W43&lt;=HLOOKUP(M43,Limits!$D$14:$I$22,6),60,IF(W43&lt;=HLOOKUP(M43,Limits!$D$14:$I$22,8),70, IF(W43&lt;=HLOOKUP(M43,Limits!$D$14:$I$22,9),80,"Over 80%")))))))</f>
        <v>30</v>
      </c>
      <c r="AF43" s="2"/>
      <c r="AG43" s="85">
        <f t="shared" si="3"/>
        <v>30</v>
      </c>
    </row>
    <row r="44" spans="1:33">
      <c r="A44" s="186">
        <f>+USR!C44</f>
        <v>305</v>
      </c>
      <c r="C44" s="186" t="str">
        <f>+USR!D44</f>
        <v xml:space="preserve">07/18/2017 </v>
      </c>
      <c r="E44" s="183">
        <f>+USR!N44</f>
        <v>1</v>
      </c>
      <c r="G44" s="184">
        <f>+USR!R44</f>
        <v>60</v>
      </c>
      <c r="H44" s="184"/>
      <c r="I44" s="146">
        <f>+USR!G44</f>
        <v>20580</v>
      </c>
      <c r="J44" s="184"/>
      <c r="K44" s="147">
        <f>IF(G44=20,HLOOKUP(E44,Limits!$D$29:$K$36,2),IF(G44=30,HLOOKUP(E44,Limits!$D$29:$K$36,3),IF(G44=40,HLOOKUP(E44,Limits!$D$29:$K$36,4),IF(G44=50,HLOOKUP(E44,Limits!$D$29:$K$36,5),IF(G44=60,HLOOKUP(E44,Limits!$D$29:$K$36,6),IF(G44=70,HLOOKUP(E44,Limits!$D$29:$K$36,7),IF(G44=80,HLOOKUP(E44,Limits!$D$29:$K$36,8))))))))</f>
        <v>26160</v>
      </c>
      <c r="L44" s="148"/>
      <c r="M44" s="183">
        <f>+USR!K44</f>
        <v>2</v>
      </c>
      <c r="N44" s="184"/>
      <c r="O44" s="184">
        <f>+USR!S44</f>
        <v>60</v>
      </c>
      <c r="P44" s="184"/>
      <c r="Q44" s="184">
        <f>+USR!H44</f>
        <v>688</v>
      </c>
      <c r="R44" s="184"/>
      <c r="S44" s="184">
        <f>+USR!J44</f>
        <v>0</v>
      </c>
      <c r="T44" s="184"/>
      <c r="U44" s="184">
        <f>IF(M44=0,Limits!$D$8,IF(M44=1,Limits!$E$8,IF(M44=2,Limits!$F$8,IF(M44=3,Limits!$G$8,IF(M44=4,Limits!$H$8,IF(M44=5,Limits!$I$8))))))</f>
        <v>51</v>
      </c>
      <c r="V44" s="184"/>
      <c r="W44" s="184">
        <f t="shared" si="2"/>
        <v>739</v>
      </c>
      <c r="X44" s="184"/>
      <c r="Y44" s="185">
        <f>IF(O44=20,HLOOKUP(M44,Limits!$D$14:$K$36,2),IF(O44=30,HLOOKUP(M44,Limits!$D$14:$K$36,3),IF(O44=40,HLOOKUP(M44,Limits!$D$14:$K$36,4),IF(O44=50,HLOOKUP(M44,Limits!$D$14:$K$36,5),IF(O44=60,HLOOKUP(M44,Limits!$D$14:$K$36,6),IF(O44=65,HLOOKUP(M44,Limits!$D$14:$K$36,7),IF(O44=70,HLOOKUP(M44,Limits!$D$14:$K$36,8),IF(O44=80,HLOOKUP(M44,Limits!$D$14:$K$36,9)))))))))</f>
        <v>841</v>
      </c>
      <c r="Z44" s="184"/>
      <c r="AA44" s="153" t="str">
        <f>IF(I44&gt;=(HLOOKUP(E44,Limits!$D$29:$K$36,5)*1.4),"Over 140%","No")</f>
        <v>No</v>
      </c>
      <c r="AB44" s="153" t="str">
        <f>IF(I44&gt;=(HLOOKUP(E44,Limits!$D$29:$K$36,6)*1.4),"Over 140%","No")</f>
        <v>No</v>
      </c>
      <c r="AC44" s="153">
        <f>IF(I44&lt;=HLOOKUP(E44,Limits!$D$29:$K$36,8),80,"Over 80%")</f>
        <v>80</v>
      </c>
      <c r="AD44" s="85">
        <f>IF(I44&lt;=HLOOKUP(E44,Limits!$D$29:$K$36,2),20,IF(I44&lt;=HLOOKUP(E44,Limits!$D$29:$K$36,3),30,IF(I44&lt;=HLOOKUP(E44,Limits!$D$29:$K$36,4),40,IF(I44&lt;=HLOOKUP(E44,Limits!$D$29:$K$36,5),50,IF(I44&lt;=HLOOKUP(E44,Limits!$D$29:$K$36,6),60,IF(I44&lt;=HLOOKUP(E44,Limits!$D$29:$K$36,7),70, IF(I44&lt;=HLOOKUP(E44,Limits!$D$29:$K$36,8),80,"Over 80%")))))))</f>
        <v>50</v>
      </c>
      <c r="AE44" s="85">
        <f>IF(W44&lt;=HLOOKUP(M44,Limits!$D$14:$I$22,2),20,IF(W44&lt;=HLOOKUP(M44,Limits!$D$14:$I$22,3),30,IF(W44&lt;=HLOOKUP(M44,Limits!$D$14:$I$22,4),40,IF(W44&lt;=HLOOKUP(M44,Limits!$D$14:$I$22,5),50,IF(W44&lt;=HLOOKUP(M44,Limits!$D$14:$I$22,6),60,IF(W44&lt;=HLOOKUP(M44,Limits!$D$14:$I$22,8),70, IF(W44&lt;=HLOOKUP(M44,Limits!$D$14:$I$22,9),80,"Over 80%")))))))</f>
        <v>60</v>
      </c>
      <c r="AF44" s="2"/>
      <c r="AG44" s="85">
        <f t="shared" si="3"/>
        <v>60</v>
      </c>
    </row>
    <row r="45" spans="1:33">
      <c r="A45" s="186">
        <f>+USR!C45</f>
        <v>306</v>
      </c>
      <c r="C45" s="186" t="str">
        <f>+USR!D45</f>
        <v xml:space="preserve">08/01/2019 </v>
      </c>
      <c r="E45" s="183">
        <f>+USR!N45</f>
        <v>1</v>
      </c>
      <c r="G45" s="184">
        <f>+USR!R45</f>
        <v>30</v>
      </c>
      <c r="H45" s="184"/>
      <c r="I45" s="146">
        <f>+USR!G45</f>
        <v>9816</v>
      </c>
      <c r="J45" s="184"/>
      <c r="K45" s="147">
        <f>IF(G45=20,HLOOKUP(E45,Limits!$D$29:$K$36,2),IF(G45=30,HLOOKUP(E45,Limits!$D$29:$K$36,3),IF(G45=40,HLOOKUP(E45,Limits!$D$29:$K$36,4),IF(G45=50,HLOOKUP(E45,Limits!$D$29:$K$36,5),IF(G45=60,HLOOKUP(E45,Limits!$D$29:$K$36,6),IF(G45=70,HLOOKUP(E45,Limits!$D$29:$K$36,7),IF(G45=80,HLOOKUP(E45,Limits!$D$29:$K$36,8))))))))</f>
        <v>13080</v>
      </c>
      <c r="L45" s="148"/>
      <c r="M45" s="183">
        <f>+USR!K45</f>
        <v>2</v>
      </c>
      <c r="N45" s="184"/>
      <c r="O45" s="184">
        <f>+USR!S45</f>
        <v>30</v>
      </c>
      <c r="P45" s="184"/>
      <c r="Q45" s="184">
        <f>+USR!H45</f>
        <v>324</v>
      </c>
      <c r="R45" s="184"/>
      <c r="S45" s="184">
        <f>+USR!J45</f>
        <v>0</v>
      </c>
      <c r="T45" s="184"/>
      <c r="U45" s="184">
        <f>IF(M45=0,Limits!$D$8,IF(M45=1,Limits!$E$8,IF(M45=2,Limits!$F$8,IF(M45=3,Limits!$G$8,IF(M45=4,Limits!$H$8,IF(M45=5,Limits!$I$8))))))</f>
        <v>51</v>
      </c>
      <c r="V45" s="184"/>
      <c r="W45" s="184">
        <f t="shared" si="2"/>
        <v>375</v>
      </c>
      <c r="X45" s="184"/>
      <c r="Y45" s="185">
        <f>IF(O45=20,HLOOKUP(M45,Limits!$D$14:$K$36,2),IF(O45=30,HLOOKUP(M45,Limits!$D$14:$K$36,3),IF(O45=40,HLOOKUP(M45,Limits!$D$14:$K$36,4),IF(O45=50,HLOOKUP(M45,Limits!$D$14:$K$36,5),IF(O45=60,HLOOKUP(M45,Limits!$D$14:$K$36,6),IF(O45=65,HLOOKUP(M45,Limits!$D$14:$K$36,7),IF(O45=70,HLOOKUP(M45,Limits!$D$14:$K$36,8),IF(O45=80,HLOOKUP(M45,Limits!$D$14:$K$36,9)))))))))</f>
        <v>420</v>
      </c>
      <c r="Z45" s="184"/>
      <c r="AA45" s="153" t="str">
        <f>IF(I45&gt;=(HLOOKUP(E45,Limits!$D$29:$K$36,5)*1.4),"Over 140%","No")</f>
        <v>No</v>
      </c>
      <c r="AB45" s="153" t="str">
        <f>IF(I45&gt;=(HLOOKUP(E45,Limits!$D$29:$K$36,6)*1.4),"Over 140%","No")</f>
        <v>No</v>
      </c>
      <c r="AC45" s="153">
        <f>IF(I45&lt;=HLOOKUP(E45,Limits!$D$29:$K$36,8),80,"Over 80%")</f>
        <v>80</v>
      </c>
      <c r="AD45" s="85">
        <f>IF(I45&lt;=HLOOKUP(E45,Limits!$D$29:$K$36,2),20,IF(I45&lt;=HLOOKUP(E45,Limits!$D$29:$K$36,3),30,IF(I45&lt;=HLOOKUP(E45,Limits!$D$29:$K$36,4),40,IF(I45&lt;=HLOOKUP(E45,Limits!$D$29:$K$36,5),50,IF(I45&lt;=HLOOKUP(E45,Limits!$D$29:$K$36,6),60,IF(I45&lt;=HLOOKUP(E45,Limits!$D$29:$K$36,7),70, IF(I45&lt;=HLOOKUP(E45,Limits!$D$29:$K$36,8),80,"Over 80%")))))))</f>
        <v>30</v>
      </c>
      <c r="AE45" s="85">
        <f>IF(W45&lt;=HLOOKUP(M45,Limits!$D$14:$I$22,2),20,IF(W45&lt;=HLOOKUP(M45,Limits!$D$14:$I$22,3),30,IF(W45&lt;=HLOOKUP(M45,Limits!$D$14:$I$22,4),40,IF(W45&lt;=HLOOKUP(M45,Limits!$D$14:$I$22,5),50,IF(W45&lt;=HLOOKUP(M45,Limits!$D$14:$I$22,6),60,IF(W45&lt;=HLOOKUP(M45,Limits!$D$14:$I$22,8),70, IF(W45&lt;=HLOOKUP(M45,Limits!$D$14:$I$22,9),80,"Over 80%")))))))</f>
        <v>30</v>
      </c>
      <c r="AF45" s="2"/>
      <c r="AG45" s="85">
        <f t="shared" si="3"/>
        <v>30</v>
      </c>
    </row>
    <row r="46" spans="1:33">
      <c r="A46" s="186">
        <f>+USR!C46</f>
        <v>307</v>
      </c>
      <c r="C46" s="186" t="str">
        <f>+USR!D46</f>
        <v xml:space="preserve">12/08/2017 </v>
      </c>
      <c r="E46" s="183">
        <f>+USR!N46</f>
        <v>2</v>
      </c>
      <c r="G46" s="184">
        <f>+USR!R46</f>
        <v>60</v>
      </c>
      <c r="H46" s="184"/>
      <c r="I46" s="146">
        <f>+USR!G46</f>
        <v>25570</v>
      </c>
      <c r="J46" s="184"/>
      <c r="K46" s="147">
        <f>IF(G46=20,HLOOKUP(E46,Limits!$D$29:$K$36,2),IF(G46=30,HLOOKUP(E46,Limits!$D$29:$K$36,3),IF(G46=40,HLOOKUP(E46,Limits!$D$29:$K$36,4),IF(G46=50,HLOOKUP(E46,Limits!$D$29:$K$36,5),IF(G46=60,HLOOKUP(E46,Limits!$D$29:$K$36,6),IF(G46=70,HLOOKUP(E46,Limits!$D$29:$K$36,7),IF(G46=80,HLOOKUP(E46,Limits!$D$29:$K$36,8))))))))</f>
        <v>29880</v>
      </c>
      <c r="L46" s="148"/>
      <c r="M46" s="183">
        <f>+USR!K46</f>
        <v>2</v>
      </c>
      <c r="N46" s="184"/>
      <c r="O46" s="184">
        <f>+USR!S46</f>
        <v>60</v>
      </c>
      <c r="P46" s="184"/>
      <c r="Q46" s="184">
        <f>+USR!H46</f>
        <v>705</v>
      </c>
      <c r="R46" s="184"/>
      <c r="S46" s="184">
        <f>+USR!J46</f>
        <v>0</v>
      </c>
      <c r="T46" s="184"/>
      <c r="U46" s="184">
        <f>IF(M46=0,Limits!$D$8,IF(M46=1,Limits!$E$8,IF(M46=2,Limits!$F$8,IF(M46=3,Limits!$G$8,IF(M46=4,Limits!$H$8,IF(M46=5,Limits!$I$8))))))</f>
        <v>51</v>
      </c>
      <c r="V46" s="184"/>
      <c r="W46" s="184">
        <f t="shared" si="2"/>
        <v>756</v>
      </c>
      <c r="X46" s="184"/>
      <c r="Y46" s="185">
        <f>IF(O46=20,HLOOKUP(M46,Limits!$D$14:$K$36,2),IF(O46=30,HLOOKUP(M46,Limits!$D$14:$K$36,3),IF(O46=40,HLOOKUP(M46,Limits!$D$14:$K$36,4),IF(O46=50,HLOOKUP(M46,Limits!$D$14:$K$36,5),IF(O46=60,HLOOKUP(M46,Limits!$D$14:$K$36,6),IF(O46=65,HLOOKUP(M46,Limits!$D$14:$K$36,7),IF(O46=70,HLOOKUP(M46,Limits!$D$14:$K$36,8),IF(O46=80,HLOOKUP(M46,Limits!$D$14:$K$36,9)))))))))</f>
        <v>841</v>
      </c>
      <c r="Z46" s="184"/>
      <c r="AA46" s="153" t="str">
        <f>IF(I46&gt;=(HLOOKUP(E46,Limits!$D$29:$K$36,5)*1.4),"Over 140%","No")</f>
        <v>No</v>
      </c>
      <c r="AB46" s="153" t="str">
        <f>IF(I46&gt;=(HLOOKUP(E46,Limits!$D$29:$K$36,6)*1.4),"Over 140%","No")</f>
        <v>No</v>
      </c>
      <c r="AC46" s="153">
        <f>IF(I46&lt;=HLOOKUP(E46,Limits!$D$29:$K$36,8),80,"Over 80%")</f>
        <v>80</v>
      </c>
      <c r="AD46" s="85">
        <f>IF(I46&lt;=HLOOKUP(E46,Limits!$D$29:$K$36,2),20,IF(I46&lt;=HLOOKUP(E46,Limits!$D$29:$K$36,3),30,IF(I46&lt;=HLOOKUP(E46,Limits!$D$29:$K$36,4),40,IF(I46&lt;=HLOOKUP(E46,Limits!$D$29:$K$36,5),50,IF(I46&lt;=HLOOKUP(E46,Limits!$D$29:$K$36,6),60,IF(I46&lt;=HLOOKUP(E46,Limits!$D$29:$K$36,7),70, IF(I46&lt;=HLOOKUP(E46,Limits!$D$29:$K$36,8),80,"Over 80%")))))))</f>
        <v>60</v>
      </c>
      <c r="AE46" s="85">
        <f>IF(W46&lt;=HLOOKUP(M46,Limits!$D$14:$I$22,2),20,IF(W46&lt;=HLOOKUP(M46,Limits!$D$14:$I$22,3),30,IF(W46&lt;=HLOOKUP(M46,Limits!$D$14:$I$22,4),40,IF(W46&lt;=HLOOKUP(M46,Limits!$D$14:$I$22,5),50,IF(W46&lt;=HLOOKUP(M46,Limits!$D$14:$I$22,6),60,IF(W46&lt;=HLOOKUP(M46,Limits!$D$14:$I$22,8),70, IF(W46&lt;=HLOOKUP(M46,Limits!$D$14:$I$22,9),80,"Over 80%")))))))</f>
        <v>60</v>
      </c>
      <c r="AF46" s="2"/>
      <c r="AG46" s="85">
        <f t="shared" si="3"/>
        <v>60</v>
      </c>
    </row>
    <row r="47" spans="1:33">
      <c r="A47" s="186">
        <f>+USR!C47</f>
        <v>308</v>
      </c>
      <c r="C47" s="186" t="str">
        <f>+USR!D47</f>
        <v xml:space="preserve">04/16/2019 </v>
      </c>
      <c r="E47" s="183">
        <f>+USR!N47</f>
        <v>3</v>
      </c>
      <c r="G47" s="184">
        <f>+USR!R47</f>
        <v>30</v>
      </c>
      <c r="H47" s="184"/>
      <c r="I47" s="146">
        <f>+USR!G47</f>
        <v>14300</v>
      </c>
      <c r="J47" s="184"/>
      <c r="K47" s="147">
        <f>IF(G47=20,HLOOKUP(E47,Limits!$D$29:$K$36,2),IF(G47=30,HLOOKUP(E47,Limits!$D$29:$K$36,3),IF(G47=40,HLOOKUP(E47,Limits!$D$29:$K$36,4),IF(G47=50,HLOOKUP(E47,Limits!$D$29:$K$36,5),IF(G47=60,HLOOKUP(E47,Limits!$D$29:$K$36,6),IF(G47=70,HLOOKUP(E47,Limits!$D$29:$K$36,7),IF(G47=80,HLOOKUP(E47,Limits!$D$29:$K$36,8))))))))</f>
        <v>16830</v>
      </c>
      <c r="L47" s="148"/>
      <c r="M47" s="183">
        <f>+USR!K47</f>
        <v>2</v>
      </c>
      <c r="N47" s="184"/>
      <c r="O47" s="184">
        <f>+USR!S47</f>
        <v>30</v>
      </c>
      <c r="P47" s="184"/>
      <c r="Q47" s="184">
        <f>+USR!H47</f>
        <v>318</v>
      </c>
      <c r="R47" s="184"/>
      <c r="S47" s="184">
        <f>+USR!J47</f>
        <v>0</v>
      </c>
      <c r="T47" s="184"/>
      <c r="U47" s="184">
        <f>IF(M47=0,Limits!$D$8,IF(M47=1,Limits!$E$8,IF(M47=2,Limits!$F$8,IF(M47=3,Limits!$G$8,IF(M47=4,Limits!$H$8,IF(M47=5,Limits!$I$8))))))</f>
        <v>51</v>
      </c>
      <c r="V47" s="184"/>
      <c r="W47" s="184">
        <f t="shared" si="2"/>
        <v>369</v>
      </c>
      <c r="X47" s="184"/>
      <c r="Y47" s="185">
        <f>IF(O47=20,HLOOKUP(M47,Limits!$D$14:$K$36,2),IF(O47=30,HLOOKUP(M47,Limits!$D$14:$K$36,3),IF(O47=40,HLOOKUP(M47,Limits!$D$14:$K$36,4),IF(O47=50,HLOOKUP(M47,Limits!$D$14:$K$36,5),IF(O47=60,HLOOKUP(M47,Limits!$D$14:$K$36,6),IF(O47=65,HLOOKUP(M47,Limits!$D$14:$K$36,7),IF(O47=70,HLOOKUP(M47,Limits!$D$14:$K$36,8),IF(O47=80,HLOOKUP(M47,Limits!$D$14:$K$36,9)))))))))</f>
        <v>420</v>
      </c>
      <c r="Z47" s="184"/>
      <c r="AA47" s="153" t="str">
        <f>IF(I47&gt;=(HLOOKUP(E47,Limits!$D$29:$K$36,5)*1.4),"Over 140%","No")</f>
        <v>No</v>
      </c>
      <c r="AB47" s="153" t="str">
        <f>IF(I47&gt;=(HLOOKUP(E47,Limits!$D$29:$K$36,6)*1.4),"Over 140%","No")</f>
        <v>No</v>
      </c>
      <c r="AC47" s="153">
        <f>IF(I47&lt;=HLOOKUP(E47,Limits!$D$29:$K$36,8),80,"Over 80%")</f>
        <v>80</v>
      </c>
      <c r="AD47" s="85">
        <f>IF(I47&lt;=HLOOKUP(E47,Limits!$D$29:$K$36,2),20,IF(I47&lt;=HLOOKUP(E47,Limits!$D$29:$K$36,3),30,IF(I47&lt;=HLOOKUP(E47,Limits!$D$29:$K$36,4),40,IF(I47&lt;=HLOOKUP(E47,Limits!$D$29:$K$36,5),50,IF(I47&lt;=HLOOKUP(E47,Limits!$D$29:$K$36,6),60,IF(I47&lt;=HLOOKUP(E47,Limits!$D$29:$K$36,7),70, IF(I47&lt;=HLOOKUP(E47,Limits!$D$29:$K$36,8),80,"Over 80%")))))))</f>
        <v>30</v>
      </c>
      <c r="AE47" s="85">
        <f>IF(W47&lt;=HLOOKUP(M47,Limits!$D$14:$I$22,2),20,IF(W47&lt;=HLOOKUP(M47,Limits!$D$14:$I$22,3),30,IF(W47&lt;=HLOOKUP(M47,Limits!$D$14:$I$22,4),40,IF(W47&lt;=HLOOKUP(M47,Limits!$D$14:$I$22,5),50,IF(W47&lt;=HLOOKUP(M47,Limits!$D$14:$I$22,6),60,IF(W47&lt;=HLOOKUP(M47,Limits!$D$14:$I$22,8),70, IF(W47&lt;=HLOOKUP(M47,Limits!$D$14:$I$22,9),80,"Over 80%")))))))</f>
        <v>30</v>
      </c>
      <c r="AF47" s="2"/>
      <c r="AG47" s="85">
        <f t="shared" si="3"/>
        <v>30</v>
      </c>
    </row>
    <row r="48" spans="1:33">
      <c r="A48" s="186">
        <f>+USR!C48</f>
        <v>309</v>
      </c>
      <c r="C48" s="186" t="str">
        <f>+USR!D48</f>
        <v xml:space="preserve">12/11/2018 </v>
      </c>
      <c r="E48" s="183">
        <f>+USR!N48</f>
        <v>1</v>
      </c>
      <c r="G48" s="184">
        <f>+USR!R48</f>
        <v>60</v>
      </c>
      <c r="H48" s="184"/>
      <c r="I48" s="146">
        <f>+USR!G48</f>
        <v>18000</v>
      </c>
      <c r="J48" s="184"/>
      <c r="K48" s="147">
        <f>IF(G48=20,HLOOKUP(E48,Limits!$D$29:$K$36,2),IF(G48=30,HLOOKUP(E48,Limits!$D$29:$K$36,3),IF(G48=40,HLOOKUP(E48,Limits!$D$29:$K$36,4),IF(G48=50,HLOOKUP(E48,Limits!$D$29:$K$36,5),IF(G48=60,HLOOKUP(E48,Limits!$D$29:$K$36,6),IF(G48=70,HLOOKUP(E48,Limits!$D$29:$K$36,7),IF(G48=80,HLOOKUP(E48,Limits!$D$29:$K$36,8))))))))</f>
        <v>26160</v>
      </c>
      <c r="L48" s="148"/>
      <c r="M48" s="183">
        <f>+USR!K48</f>
        <v>2</v>
      </c>
      <c r="N48" s="184"/>
      <c r="O48" s="184">
        <f>+USR!S48</f>
        <v>60</v>
      </c>
      <c r="P48" s="184"/>
      <c r="Q48" s="184">
        <f>+USR!H48</f>
        <v>705</v>
      </c>
      <c r="R48" s="184"/>
      <c r="S48" s="184">
        <f>+USR!J48</f>
        <v>0</v>
      </c>
      <c r="T48" s="184"/>
      <c r="U48" s="184">
        <f>IF(M48=0,Limits!$D$8,IF(M48=1,Limits!$E$8,IF(M48=2,Limits!$F$8,IF(M48=3,Limits!$G$8,IF(M48=4,Limits!$H$8,IF(M48=5,Limits!$I$8))))))</f>
        <v>51</v>
      </c>
      <c r="V48" s="184"/>
      <c r="W48" s="184">
        <f t="shared" si="2"/>
        <v>756</v>
      </c>
      <c r="X48" s="184"/>
      <c r="Y48" s="185">
        <f>IF(O48=20,HLOOKUP(M48,Limits!$D$14:$K$36,2),IF(O48=30,HLOOKUP(M48,Limits!$D$14:$K$36,3),IF(O48=40,HLOOKUP(M48,Limits!$D$14:$K$36,4),IF(O48=50,HLOOKUP(M48,Limits!$D$14:$K$36,5),IF(O48=60,HLOOKUP(M48,Limits!$D$14:$K$36,6),IF(O48=65,HLOOKUP(M48,Limits!$D$14:$K$36,7),IF(O48=70,HLOOKUP(M48,Limits!$D$14:$K$36,8),IF(O48=80,HLOOKUP(M48,Limits!$D$14:$K$36,9)))))))))</f>
        <v>841</v>
      </c>
      <c r="Z48" s="184"/>
      <c r="AA48" s="153" t="str">
        <f>IF(I48&gt;=(HLOOKUP(E48,Limits!$D$29:$K$36,5)*1.4),"Over 140%","No")</f>
        <v>No</v>
      </c>
      <c r="AB48" s="153" t="str">
        <f>IF(I48&gt;=(HLOOKUP(E48,Limits!$D$29:$K$36,6)*1.4),"Over 140%","No")</f>
        <v>No</v>
      </c>
      <c r="AC48" s="153">
        <f>IF(I48&lt;=HLOOKUP(E48,Limits!$D$29:$K$36,8),80,"Over 80%")</f>
        <v>80</v>
      </c>
      <c r="AD48" s="85">
        <f>IF(I48&lt;=HLOOKUP(E48,Limits!$D$29:$K$36,2),20,IF(I48&lt;=HLOOKUP(E48,Limits!$D$29:$K$36,3),30,IF(I48&lt;=HLOOKUP(E48,Limits!$D$29:$K$36,4),40,IF(I48&lt;=HLOOKUP(E48,Limits!$D$29:$K$36,5),50,IF(I48&lt;=HLOOKUP(E48,Limits!$D$29:$K$36,6),60,IF(I48&lt;=HLOOKUP(E48,Limits!$D$29:$K$36,7),70, IF(I48&lt;=HLOOKUP(E48,Limits!$D$29:$K$36,8),80,"Over 80%")))))))</f>
        <v>50</v>
      </c>
      <c r="AE48" s="85">
        <f>IF(W48&lt;=HLOOKUP(M48,Limits!$D$14:$I$22,2),20,IF(W48&lt;=HLOOKUP(M48,Limits!$D$14:$I$22,3),30,IF(W48&lt;=HLOOKUP(M48,Limits!$D$14:$I$22,4),40,IF(W48&lt;=HLOOKUP(M48,Limits!$D$14:$I$22,5),50,IF(W48&lt;=HLOOKUP(M48,Limits!$D$14:$I$22,6),60,IF(W48&lt;=HLOOKUP(M48,Limits!$D$14:$I$22,8),70, IF(W48&lt;=HLOOKUP(M48,Limits!$D$14:$I$22,9),80,"Over 80%")))))))</f>
        <v>60</v>
      </c>
      <c r="AF48" s="2"/>
      <c r="AG48" s="85">
        <f t="shared" si="3"/>
        <v>60</v>
      </c>
    </row>
    <row r="49" spans="1:33">
      <c r="A49" s="186">
        <f>+USR!C49</f>
        <v>310</v>
      </c>
      <c r="C49" s="186" t="str">
        <f>+USR!D49</f>
        <v xml:space="preserve">02/24/2020 </v>
      </c>
      <c r="E49" s="183">
        <f>+USR!N49</f>
        <v>2</v>
      </c>
      <c r="G49" s="184">
        <f>+USR!R49</f>
        <v>60</v>
      </c>
      <c r="H49" s="184"/>
      <c r="I49" s="146">
        <f>+USR!G49</f>
        <v>21000</v>
      </c>
      <c r="J49" s="184"/>
      <c r="K49" s="147">
        <f>IF(G49=20,HLOOKUP(E49,Limits!$D$29:$K$36,2),IF(G49=30,HLOOKUP(E49,Limits!$D$29:$K$36,3),IF(G49=40,HLOOKUP(E49,Limits!$D$29:$K$36,4),IF(G49=50,HLOOKUP(E49,Limits!$D$29:$K$36,5),IF(G49=60,HLOOKUP(E49,Limits!$D$29:$K$36,6),IF(G49=70,HLOOKUP(E49,Limits!$D$29:$K$36,7),IF(G49=80,HLOOKUP(E49,Limits!$D$29:$K$36,8))))))))</f>
        <v>29880</v>
      </c>
      <c r="L49" s="148"/>
      <c r="M49" s="183">
        <f>+USR!K49</f>
        <v>2</v>
      </c>
      <c r="N49" s="184"/>
      <c r="O49" s="184">
        <f>+USR!S49</f>
        <v>60</v>
      </c>
      <c r="P49" s="184"/>
      <c r="Q49" s="184">
        <f>+USR!H49</f>
        <v>633</v>
      </c>
      <c r="R49" s="184"/>
      <c r="S49" s="184">
        <f>+USR!J49</f>
        <v>0</v>
      </c>
      <c r="T49" s="184"/>
      <c r="U49" s="184">
        <f>IF(M49=0,Limits!$D$8,IF(M49=1,Limits!$E$8,IF(M49=2,Limits!$F$8,IF(M49=3,Limits!$G$8,IF(M49=4,Limits!$H$8,IF(M49=5,Limits!$I$8))))))</f>
        <v>51</v>
      </c>
      <c r="V49" s="184"/>
      <c r="W49" s="184">
        <f t="shared" si="2"/>
        <v>684</v>
      </c>
      <c r="X49" s="184"/>
      <c r="Y49" s="185">
        <f>IF(O49=20,HLOOKUP(M49,Limits!$D$14:$K$36,2),IF(O49=30,HLOOKUP(M49,Limits!$D$14:$K$36,3),IF(O49=40,HLOOKUP(M49,Limits!$D$14:$K$36,4),IF(O49=50,HLOOKUP(M49,Limits!$D$14:$K$36,5),IF(O49=60,HLOOKUP(M49,Limits!$D$14:$K$36,6),IF(O49=65,HLOOKUP(M49,Limits!$D$14:$K$36,7),IF(O49=70,HLOOKUP(M49,Limits!$D$14:$K$36,8),IF(O49=80,HLOOKUP(M49,Limits!$D$14:$K$36,9)))))))))</f>
        <v>841</v>
      </c>
      <c r="Z49" s="184"/>
      <c r="AA49" s="153" t="str">
        <f>IF(I49&gt;=(HLOOKUP(E49,Limits!$D$29:$K$36,5)*1.4),"Over 140%","No")</f>
        <v>No</v>
      </c>
      <c r="AB49" s="153" t="str">
        <f>IF(I49&gt;=(HLOOKUP(E49,Limits!$D$29:$K$36,6)*1.4),"Over 140%","No")</f>
        <v>No</v>
      </c>
      <c r="AC49" s="153">
        <f>IF(I49&lt;=HLOOKUP(E49,Limits!$D$29:$K$36,8),80,"Over 80%")</f>
        <v>80</v>
      </c>
      <c r="AD49" s="85">
        <f>IF(I49&lt;=HLOOKUP(E49,Limits!$D$29:$K$36,2),20,IF(I49&lt;=HLOOKUP(E49,Limits!$D$29:$K$36,3),30,IF(I49&lt;=HLOOKUP(E49,Limits!$D$29:$K$36,4),40,IF(I49&lt;=HLOOKUP(E49,Limits!$D$29:$K$36,5),50,IF(I49&lt;=HLOOKUP(E49,Limits!$D$29:$K$36,6),60,IF(I49&lt;=HLOOKUP(E49,Limits!$D$29:$K$36,7),70, IF(I49&lt;=HLOOKUP(E49,Limits!$D$29:$K$36,8),80,"Over 80%")))))))</f>
        <v>50</v>
      </c>
      <c r="AE49" s="85">
        <f>IF(W49&lt;=HLOOKUP(M49,Limits!$D$14:$I$22,2),20,IF(W49&lt;=HLOOKUP(M49,Limits!$D$14:$I$22,3),30,IF(W49&lt;=HLOOKUP(M49,Limits!$D$14:$I$22,4),40,IF(W49&lt;=HLOOKUP(M49,Limits!$D$14:$I$22,5),50,IF(W49&lt;=HLOOKUP(M49,Limits!$D$14:$I$22,6),60,IF(W49&lt;=HLOOKUP(M49,Limits!$D$14:$I$22,8),70, IF(W49&lt;=HLOOKUP(M49,Limits!$D$14:$I$22,9),80,"Over 80%")))))))</f>
        <v>50</v>
      </c>
      <c r="AF49" s="2"/>
      <c r="AG49" s="85">
        <f t="shared" si="3"/>
        <v>50</v>
      </c>
    </row>
    <row r="50" spans="1:33">
      <c r="A50" s="186">
        <f>+USR!C50</f>
        <v>311</v>
      </c>
      <c r="C50" s="186" t="str">
        <f>+USR!D50</f>
        <v xml:space="preserve">09/14/2018 </v>
      </c>
      <c r="E50" s="183">
        <f>+USR!N50</f>
        <v>3</v>
      </c>
      <c r="G50" s="184">
        <f>+USR!R50</f>
        <v>30</v>
      </c>
      <c r="H50" s="184"/>
      <c r="I50" s="146">
        <f>+USR!G50</f>
        <v>12040</v>
      </c>
      <c r="J50" s="184"/>
      <c r="K50" s="147">
        <f>IF(G50=20,HLOOKUP(E50,Limits!$D$29:$K$36,2),IF(G50=30,HLOOKUP(E50,Limits!$D$29:$K$36,3),IF(G50=40,HLOOKUP(E50,Limits!$D$29:$K$36,4),IF(G50=50,HLOOKUP(E50,Limits!$D$29:$K$36,5),IF(G50=60,HLOOKUP(E50,Limits!$D$29:$K$36,6),IF(G50=70,HLOOKUP(E50,Limits!$D$29:$K$36,7),IF(G50=80,HLOOKUP(E50,Limits!$D$29:$K$36,8))))))))</f>
        <v>16830</v>
      </c>
      <c r="L50" s="148"/>
      <c r="M50" s="183">
        <f>+USR!K50</f>
        <v>2</v>
      </c>
      <c r="N50" s="184"/>
      <c r="O50" s="184">
        <f>+USR!S50</f>
        <v>30</v>
      </c>
      <c r="P50" s="184"/>
      <c r="Q50" s="184">
        <f>+USR!H50</f>
        <v>310</v>
      </c>
      <c r="R50" s="184"/>
      <c r="S50" s="184">
        <f>+USR!J50</f>
        <v>0</v>
      </c>
      <c r="T50" s="184"/>
      <c r="U50" s="184">
        <f>IF(M50=0,Limits!$D$8,IF(M50=1,Limits!$E$8,IF(M50=2,Limits!$F$8,IF(M50=3,Limits!$G$8,IF(M50=4,Limits!$H$8,IF(M50=5,Limits!$I$8))))))</f>
        <v>51</v>
      </c>
      <c r="V50" s="184"/>
      <c r="W50" s="184">
        <f t="shared" si="2"/>
        <v>361</v>
      </c>
      <c r="X50" s="184"/>
      <c r="Y50" s="185">
        <f>IF(O50=20,HLOOKUP(M50,Limits!$D$14:$K$36,2),IF(O50=30,HLOOKUP(M50,Limits!$D$14:$K$36,3),IF(O50=40,HLOOKUP(M50,Limits!$D$14:$K$36,4),IF(O50=50,HLOOKUP(M50,Limits!$D$14:$K$36,5),IF(O50=60,HLOOKUP(M50,Limits!$D$14:$K$36,6),IF(O50=65,HLOOKUP(M50,Limits!$D$14:$K$36,7),IF(O50=70,HLOOKUP(M50,Limits!$D$14:$K$36,8),IF(O50=80,HLOOKUP(M50,Limits!$D$14:$K$36,9)))))))))</f>
        <v>420</v>
      </c>
      <c r="Z50" s="184"/>
      <c r="AA50" s="153" t="str">
        <f>IF(I50&gt;=(HLOOKUP(E50,Limits!$D$29:$K$36,5)*1.4),"Over 140%","No")</f>
        <v>No</v>
      </c>
      <c r="AB50" s="153" t="str">
        <f>IF(I50&gt;=(HLOOKUP(E50,Limits!$D$29:$K$36,6)*1.4),"Over 140%","No")</f>
        <v>No</v>
      </c>
      <c r="AC50" s="153">
        <f>IF(I50&lt;=HLOOKUP(E50,Limits!$D$29:$K$36,8),80,"Over 80%")</f>
        <v>80</v>
      </c>
      <c r="AD50" s="85">
        <f>IF(I50&lt;=HLOOKUP(E50,Limits!$D$29:$K$36,2),20,IF(I50&lt;=HLOOKUP(E50,Limits!$D$29:$K$36,3),30,IF(I50&lt;=HLOOKUP(E50,Limits!$D$29:$K$36,4),40,IF(I50&lt;=HLOOKUP(E50,Limits!$D$29:$K$36,5),50,IF(I50&lt;=HLOOKUP(E50,Limits!$D$29:$K$36,6),60,IF(I50&lt;=HLOOKUP(E50,Limits!$D$29:$K$36,7),70, IF(I50&lt;=HLOOKUP(E50,Limits!$D$29:$K$36,8),80,"Over 80%")))))))</f>
        <v>30</v>
      </c>
      <c r="AE50" s="85">
        <f>IF(W50&lt;=HLOOKUP(M50,Limits!$D$14:$I$22,2),20,IF(W50&lt;=HLOOKUP(M50,Limits!$D$14:$I$22,3),30,IF(W50&lt;=HLOOKUP(M50,Limits!$D$14:$I$22,4),40,IF(W50&lt;=HLOOKUP(M50,Limits!$D$14:$I$22,5),50,IF(W50&lt;=HLOOKUP(M50,Limits!$D$14:$I$22,6),60,IF(W50&lt;=HLOOKUP(M50,Limits!$D$14:$I$22,8),70, IF(W50&lt;=HLOOKUP(M50,Limits!$D$14:$I$22,9),80,"Over 80%")))))))</f>
        <v>30</v>
      </c>
      <c r="AF50" s="2"/>
      <c r="AG50" s="85">
        <f t="shared" si="3"/>
        <v>30</v>
      </c>
    </row>
    <row r="51" spans="1:33">
      <c r="A51" s="186">
        <f>+USR!C51</f>
        <v>312</v>
      </c>
      <c r="C51" s="186" t="str">
        <f>+USR!D51</f>
        <v xml:space="preserve">03/15/2019 </v>
      </c>
      <c r="E51" s="183">
        <f>+USR!N51</f>
        <v>2</v>
      </c>
      <c r="G51" s="184">
        <f>+USR!R51</f>
        <v>60</v>
      </c>
      <c r="H51" s="184"/>
      <c r="I51" s="146">
        <f>+USR!G51</f>
        <v>19797</v>
      </c>
      <c r="J51" s="184"/>
      <c r="K51" s="147">
        <f>IF(G51=20,HLOOKUP(E51,Limits!$D$29:$K$36,2),IF(G51=30,HLOOKUP(E51,Limits!$D$29:$K$36,3),IF(G51=40,HLOOKUP(E51,Limits!$D$29:$K$36,4),IF(G51=50,HLOOKUP(E51,Limits!$D$29:$K$36,5),IF(G51=60,HLOOKUP(E51,Limits!$D$29:$K$36,6),IF(G51=70,HLOOKUP(E51,Limits!$D$29:$K$36,7),IF(G51=80,HLOOKUP(E51,Limits!$D$29:$K$36,8))))))))</f>
        <v>29880</v>
      </c>
      <c r="L51" s="148"/>
      <c r="M51" s="183">
        <f>+USR!K51</f>
        <v>2</v>
      </c>
      <c r="N51" s="184"/>
      <c r="O51" s="184">
        <f>+USR!S51</f>
        <v>60</v>
      </c>
      <c r="P51" s="184"/>
      <c r="Q51" s="184">
        <f>+USR!H51</f>
        <v>685</v>
      </c>
      <c r="R51" s="184"/>
      <c r="S51" s="184">
        <f>+USR!J51</f>
        <v>0</v>
      </c>
      <c r="T51" s="184"/>
      <c r="U51" s="184">
        <f>IF(M51=0,Limits!$D$8,IF(M51=1,Limits!$E$8,IF(M51=2,Limits!$F$8,IF(M51=3,Limits!$G$8,IF(M51=4,Limits!$H$8,IF(M51=5,Limits!$I$8))))))</f>
        <v>51</v>
      </c>
      <c r="V51" s="184"/>
      <c r="W51" s="184">
        <f t="shared" si="2"/>
        <v>736</v>
      </c>
      <c r="X51" s="184"/>
      <c r="Y51" s="185">
        <f>IF(O51=20,HLOOKUP(M51,Limits!$D$14:$K$36,2),IF(O51=30,HLOOKUP(M51,Limits!$D$14:$K$36,3),IF(O51=40,HLOOKUP(M51,Limits!$D$14:$K$36,4),IF(O51=50,HLOOKUP(M51,Limits!$D$14:$K$36,5),IF(O51=60,HLOOKUP(M51,Limits!$D$14:$K$36,6),IF(O51=65,HLOOKUP(M51,Limits!$D$14:$K$36,7),IF(O51=70,HLOOKUP(M51,Limits!$D$14:$K$36,8),IF(O51=80,HLOOKUP(M51,Limits!$D$14:$K$36,9)))))))))</f>
        <v>841</v>
      </c>
      <c r="Z51" s="184"/>
      <c r="AA51" s="153" t="str">
        <f>IF(I51&gt;=(HLOOKUP(E51,Limits!$D$29:$K$36,5)*1.4),"Over 140%","No")</f>
        <v>No</v>
      </c>
      <c r="AB51" s="153" t="str">
        <f>IF(I51&gt;=(HLOOKUP(E51,Limits!$D$29:$K$36,6)*1.4),"Over 140%","No")</f>
        <v>No</v>
      </c>
      <c r="AC51" s="153">
        <f>IF(I51&lt;=HLOOKUP(E51,Limits!$D$29:$K$36,8),80,"Over 80%")</f>
        <v>80</v>
      </c>
      <c r="AD51" s="85">
        <f>IF(I51&lt;=HLOOKUP(E51,Limits!$D$29:$K$36,2),20,IF(I51&lt;=HLOOKUP(E51,Limits!$D$29:$K$36,3),30,IF(I51&lt;=HLOOKUP(E51,Limits!$D$29:$K$36,4),40,IF(I51&lt;=HLOOKUP(E51,Limits!$D$29:$K$36,5),50,IF(I51&lt;=HLOOKUP(E51,Limits!$D$29:$K$36,6),60,IF(I51&lt;=HLOOKUP(E51,Limits!$D$29:$K$36,7),70, IF(I51&lt;=HLOOKUP(E51,Limits!$D$29:$K$36,8),80,"Over 80%")))))))</f>
        <v>40</v>
      </c>
      <c r="AE51" s="85">
        <f>IF(W51&lt;=HLOOKUP(M51,Limits!$D$14:$I$22,2),20,IF(W51&lt;=HLOOKUP(M51,Limits!$D$14:$I$22,3),30,IF(W51&lt;=HLOOKUP(M51,Limits!$D$14:$I$22,4),40,IF(W51&lt;=HLOOKUP(M51,Limits!$D$14:$I$22,5),50,IF(W51&lt;=HLOOKUP(M51,Limits!$D$14:$I$22,6),60,IF(W51&lt;=HLOOKUP(M51,Limits!$D$14:$I$22,8),70, IF(W51&lt;=HLOOKUP(M51,Limits!$D$14:$I$22,9),80,"Over 80%")))))))</f>
        <v>60</v>
      </c>
      <c r="AF51" s="2"/>
      <c r="AG51" s="85">
        <f t="shared" si="3"/>
        <v>60</v>
      </c>
    </row>
    <row r="52" spans="1:33">
      <c r="A52" s="186">
        <f>+USR!C52</f>
        <v>401</v>
      </c>
      <c r="C52" s="186" t="str">
        <f>+USR!D52</f>
        <v xml:space="preserve">02/27/2017 </v>
      </c>
      <c r="E52" s="183">
        <f>+USR!N52</f>
        <v>2</v>
      </c>
      <c r="G52" s="184">
        <f>+USR!R52</f>
        <v>60</v>
      </c>
      <c r="H52" s="184"/>
      <c r="I52" s="146">
        <v>7000</v>
      </c>
      <c r="J52" s="184"/>
      <c r="K52" s="147">
        <f>IF(G52=20,HLOOKUP(E52,Limits!$D$29:$K$36,2),IF(G52=30,HLOOKUP(E52,Limits!$D$29:$K$36,3),IF(G52=40,HLOOKUP(E52,Limits!$D$29:$K$36,4),IF(G52=50,HLOOKUP(E52,Limits!$D$29:$K$36,5),IF(G52=60,HLOOKUP(E52,Limits!$D$29:$K$36,6),IF(G52=70,HLOOKUP(E52,Limits!$D$29:$K$36,7),IF(G52=80,HLOOKUP(E52,Limits!$D$29:$K$36,8))))))))</f>
        <v>29880</v>
      </c>
      <c r="L52" s="148"/>
      <c r="M52" s="183">
        <f>+USR!K52</f>
        <v>2</v>
      </c>
      <c r="N52" s="184"/>
      <c r="O52" s="184">
        <f>+USR!S52</f>
        <v>60</v>
      </c>
      <c r="P52" s="184"/>
      <c r="Q52" s="184">
        <f>+USR!H52</f>
        <v>413</v>
      </c>
      <c r="R52" s="184"/>
      <c r="S52" s="184">
        <f>+USR!J52</f>
        <v>320</v>
      </c>
      <c r="T52" s="184"/>
      <c r="U52" s="184">
        <f>IF(M52=0,Limits!$D$8,IF(M52=1,Limits!$E$8,IF(M52=2,Limits!$F$8,IF(M52=3,Limits!$G$8,IF(M52=4,Limits!$H$8,IF(M52=5,Limits!$I$8))))))</f>
        <v>51</v>
      </c>
      <c r="V52" s="184"/>
      <c r="W52" s="184">
        <f t="shared" si="2"/>
        <v>464</v>
      </c>
      <c r="X52" s="184"/>
      <c r="Y52" s="185">
        <f>IF(O52=20,HLOOKUP(M52,Limits!$D$14:$K$36,2),IF(O52=30,HLOOKUP(M52,Limits!$D$14:$K$36,3),IF(O52=40,HLOOKUP(M52,Limits!$D$14:$K$36,4),IF(O52=50,HLOOKUP(M52,Limits!$D$14:$K$36,5),IF(O52=60,HLOOKUP(M52,Limits!$D$14:$K$36,6),IF(O52=65,HLOOKUP(M52,Limits!$D$14:$K$36,7),IF(O52=70,HLOOKUP(M52,Limits!$D$14:$K$36,8),IF(O52=80,HLOOKUP(M52,Limits!$D$14:$K$36,9)))))))))</f>
        <v>841</v>
      </c>
      <c r="Z52" s="184"/>
      <c r="AA52" s="153" t="str">
        <f>IF(I52&gt;=(HLOOKUP(E52,Limits!$D$29:$K$36,5)*1.4),"Over 140%","No")</f>
        <v>No</v>
      </c>
      <c r="AB52" s="153" t="str">
        <f>IF(I52&gt;=(HLOOKUP(E52,Limits!$D$29:$K$36,6)*1.4),"Over 140%","No")</f>
        <v>No</v>
      </c>
      <c r="AC52" s="153">
        <f>IF(I52&lt;=HLOOKUP(E52,Limits!$D$29:$K$36,8),80,"Over 80%")</f>
        <v>80</v>
      </c>
      <c r="AD52" s="85">
        <f>IF(I52&lt;=HLOOKUP(E52,Limits!$D$29:$K$36,2),20,IF(I52&lt;=HLOOKUP(E52,Limits!$D$29:$K$36,3),30,IF(I52&lt;=HLOOKUP(E52,Limits!$D$29:$K$36,4),40,IF(I52&lt;=HLOOKUP(E52,Limits!$D$29:$K$36,5),50,IF(I52&lt;=HLOOKUP(E52,Limits!$D$29:$K$36,6),60,IF(I52&lt;=HLOOKUP(E52,Limits!$D$29:$K$36,7),70, IF(I52&lt;=HLOOKUP(E52,Limits!$D$29:$K$36,8),80,"Over 80%")))))))</f>
        <v>20</v>
      </c>
      <c r="AE52" s="85">
        <f>IF(W52&lt;=HLOOKUP(M52,Limits!$D$14:$I$22,2),20,IF(W52&lt;=HLOOKUP(M52,Limits!$D$14:$I$22,3),30,IF(W52&lt;=HLOOKUP(M52,Limits!$D$14:$I$22,4),40,IF(W52&lt;=HLOOKUP(M52,Limits!$D$14:$I$22,5),50,IF(W52&lt;=HLOOKUP(M52,Limits!$D$14:$I$22,6),60,IF(W52&lt;=HLOOKUP(M52,Limits!$D$14:$I$22,8),70, IF(W52&lt;=HLOOKUP(M52,Limits!$D$14:$I$22,9),80,"Over 80%")))))))</f>
        <v>40</v>
      </c>
      <c r="AF52" s="2"/>
      <c r="AG52" s="85">
        <f t="shared" si="3"/>
        <v>40</v>
      </c>
    </row>
    <row r="53" spans="1:33">
      <c r="A53" s="186">
        <f>+USR!C53</f>
        <v>402</v>
      </c>
      <c r="C53" s="186" t="str">
        <f>+USR!D53</f>
        <v xml:space="preserve">04/08/2016 </v>
      </c>
      <c r="E53" s="183">
        <f>+USR!N53</f>
        <v>2</v>
      </c>
      <c r="G53" s="184">
        <f>+USR!R53</f>
        <v>60</v>
      </c>
      <c r="H53" s="184"/>
      <c r="I53" s="146">
        <f>+USR!G53</f>
        <v>21600</v>
      </c>
      <c r="J53" s="184"/>
      <c r="K53" s="147">
        <f>IF(G53=20,HLOOKUP(E53,Limits!$D$29:$K$36,2),IF(G53=30,HLOOKUP(E53,Limits!$D$29:$K$36,3),IF(G53=40,HLOOKUP(E53,Limits!$D$29:$K$36,4),IF(G53=50,HLOOKUP(E53,Limits!$D$29:$K$36,5),IF(G53=60,HLOOKUP(E53,Limits!$D$29:$K$36,6),IF(G53=70,HLOOKUP(E53,Limits!$D$29:$K$36,7),IF(G53=80,HLOOKUP(E53,Limits!$D$29:$K$36,8))))))))</f>
        <v>29880</v>
      </c>
      <c r="L53" s="148"/>
      <c r="M53" s="183">
        <f>+USR!K53</f>
        <v>2</v>
      </c>
      <c r="N53" s="184"/>
      <c r="O53" s="184">
        <f>+USR!S53</f>
        <v>60</v>
      </c>
      <c r="P53" s="184"/>
      <c r="Q53" s="184">
        <f>+USR!H53</f>
        <v>688</v>
      </c>
      <c r="R53" s="184"/>
      <c r="S53" s="184">
        <f>+USR!J53</f>
        <v>0</v>
      </c>
      <c r="T53" s="184"/>
      <c r="U53" s="184">
        <f>IF(M53=0,Limits!$D$8,IF(M53=1,Limits!$E$8,IF(M53=2,Limits!$F$8,IF(M53=3,Limits!$G$8,IF(M53=4,Limits!$H$8,IF(M53=5,Limits!$I$8))))))</f>
        <v>51</v>
      </c>
      <c r="V53" s="184"/>
      <c r="W53" s="184">
        <f t="shared" si="2"/>
        <v>739</v>
      </c>
      <c r="X53" s="184"/>
      <c r="Y53" s="185">
        <f>IF(O53=20,HLOOKUP(M53,Limits!$D$14:$K$36,2),IF(O53=30,HLOOKUP(M53,Limits!$D$14:$K$36,3),IF(O53=40,HLOOKUP(M53,Limits!$D$14:$K$36,4),IF(O53=50,HLOOKUP(M53,Limits!$D$14:$K$36,5),IF(O53=60,HLOOKUP(M53,Limits!$D$14:$K$36,6),IF(O53=65,HLOOKUP(M53,Limits!$D$14:$K$36,7),IF(O53=70,HLOOKUP(M53,Limits!$D$14:$K$36,8),IF(O53=80,HLOOKUP(M53,Limits!$D$14:$K$36,9)))))))))</f>
        <v>841</v>
      </c>
      <c r="Z53" s="184"/>
      <c r="AA53" s="153" t="str">
        <f>IF(I53&gt;=(HLOOKUP(E53,Limits!$D$29:$K$36,5)*1.4),"Over 140%","No")</f>
        <v>No</v>
      </c>
      <c r="AB53" s="153" t="str">
        <f>IF(I53&gt;=(HLOOKUP(E53,Limits!$D$29:$K$36,6)*1.4),"Over 140%","No")</f>
        <v>No</v>
      </c>
      <c r="AC53" s="153">
        <f>IF(I53&lt;=HLOOKUP(E53,Limits!$D$29:$K$36,8),80,"Over 80%")</f>
        <v>80</v>
      </c>
      <c r="AD53" s="85">
        <f>IF(I53&lt;=HLOOKUP(E53,Limits!$D$29:$K$36,2),20,IF(I53&lt;=HLOOKUP(E53,Limits!$D$29:$K$36,3),30,IF(I53&lt;=HLOOKUP(E53,Limits!$D$29:$K$36,4),40,IF(I53&lt;=HLOOKUP(E53,Limits!$D$29:$K$36,5),50,IF(I53&lt;=HLOOKUP(E53,Limits!$D$29:$K$36,6),60,IF(I53&lt;=HLOOKUP(E53,Limits!$D$29:$K$36,7),70, IF(I53&lt;=HLOOKUP(E53,Limits!$D$29:$K$36,8),80,"Over 80%")))))))</f>
        <v>50</v>
      </c>
      <c r="AE53" s="85">
        <f>IF(W53&lt;=HLOOKUP(M53,Limits!$D$14:$I$22,2),20,IF(W53&lt;=HLOOKUP(M53,Limits!$D$14:$I$22,3),30,IF(W53&lt;=HLOOKUP(M53,Limits!$D$14:$I$22,4),40,IF(W53&lt;=HLOOKUP(M53,Limits!$D$14:$I$22,5),50,IF(W53&lt;=HLOOKUP(M53,Limits!$D$14:$I$22,6),60,IF(W53&lt;=HLOOKUP(M53,Limits!$D$14:$I$22,8),70, IF(W53&lt;=HLOOKUP(M53,Limits!$D$14:$I$22,9),80,"Over 80%")))))))</f>
        <v>60</v>
      </c>
      <c r="AF53" s="2"/>
      <c r="AG53" s="85">
        <f t="shared" si="3"/>
        <v>60</v>
      </c>
    </row>
    <row r="54" spans="1:33">
      <c r="A54" s="186">
        <f>+USR!C54</f>
        <v>403</v>
      </c>
      <c r="C54" s="186" t="str">
        <f>+USR!D54</f>
        <v xml:space="preserve">07/21/2019 </v>
      </c>
      <c r="E54" s="183">
        <f>+USR!N54</f>
        <v>1</v>
      </c>
      <c r="G54" s="184">
        <f>+USR!R54</f>
        <v>30</v>
      </c>
      <c r="H54" s="184"/>
      <c r="I54" s="146">
        <f>+USR!G54</f>
        <v>8484</v>
      </c>
      <c r="J54" s="184"/>
      <c r="K54" s="147">
        <f>IF(G54=20,HLOOKUP(E54,Limits!$D$29:$K$36,2),IF(G54=30,HLOOKUP(E54,Limits!$D$29:$K$36,3),IF(G54=40,HLOOKUP(E54,Limits!$D$29:$K$36,4),IF(G54=50,HLOOKUP(E54,Limits!$D$29:$K$36,5),IF(G54=60,HLOOKUP(E54,Limits!$D$29:$K$36,6),IF(G54=70,HLOOKUP(E54,Limits!$D$29:$K$36,7),IF(G54=80,HLOOKUP(E54,Limits!$D$29:$K$36,8))))))))</f>
        <v>13080</v>
      </c>
      <c r="L54" s="148"/>
      <c r="M54" s="183">
        <f>+USR!K54</f>
        <v>1</v>
      </c>
      <c r="N54" s="184"/>
      <c r="O54" s="184">
        <f>+USR!S54</f>
        <v>30</v>
      </c>
      <c r="P54" s="184"/>
      <c r="Q54" s="184">
        <f>+USR!H54</f>
        <v>275</v>
      </c>
      <c r="R54" s="184"/>
      <c r="S54" s="184">
        <f>+USR!J54</f>
        <v>0</v>
      </c>
      <c r="T54" s="184"/>
      <c r="U54" s="184">
        <f>IF(M54=0,Limits!$D$8,IF(M54=1,Limits!$E$8,IF(M54=2,Limits!$F$8,IF(M54=3,Limits!$G$8,IF(M54=4,Limits!$H$8,IF(M54=5,Limits!$I$8))))))</f>
        <v>45</v>
      </c>
      <c r="V54" s="184"/>
      <c r="W54" s="184">
        <f t="shared" si="2"/>
        <v>320</v>
      </c>
      <c r="X54" s="184"/>
      <c r="Y54" s="185">
        <f>IF(O54=20,HLOOKUP(M54,Limits!$D$14:$K$36,2),IF(O54=30,HLOOKUP(M54,Limits!$D$14:$K$36,3),IF(O54=40,HLOOKUP(M54,Limits!$D$14:$K$36,4),IF(O54=50,HLOOKUP(M54,Limits!$D$14:$K$36,5),IF(O54=60,HLOOKUP(M54,Limits!$D$14:$K$36,6),IF(O54=65,HLOOKUP(M54,Limits!$D$14:$K$36,7),IF(O54=70,HLOOKUP(M54,Limits!$D$14:$K$36,8),IF(O54=80,HLOOKUP(M54,Limits!$D$14:$K$36,9)))))))))</f>
        <v>350</v>
      </c>
      <c r="Z54" s="184"/>
      <c r="AA54" s="153" t="str">
        <f>IF(I54&gt;=(HLOOKUP(E54,Limits!$D$29:$K$36,5)*1.4),"Over 140%","No")</f>
        <v>No</v>
      </c>
      <c r="AB54" s="153" t="str">
        <f>IF(I54&gt;=(HLOOKUP(E54,Limits!$D$29:$K$36,6)*1.4),"Over 140%","No")</f>
        <v>No</v>
      </c>
      <c r="AC54" s="153">
        <f>IF(I54&lt;=HLOOKUP(E54,Limits!$D$29:$K$36,8),80,"Over 80%")</f>
        <v>80</v>
      </c>
      <c r="AD54" s="85">
        <f>IF(I54&lt;=HLOOKUP(E54,Limits!$D$29:$K$36,2),20,IF(I54&lt;=HLOOKUP(E54,Limits!$D$29:$K$36,3),30,IF(I54&lt;=HLOOKUP(E54,Limits!$D$29:$K$36,4),40,IF(I54&lt;=HLOOKUP(E54,Limits!$D$29:$K$36,5),50,IF(I54&lt;=HLOOKUP(E54,Limits!$D$29:$K$36,6),60,IF(I54&lt;=HLOOKUP(E54,Limits!$D$29:$K$36,7),70, IF(I54&lt;=HLOOKUP(E54,Limits!$D$29:$K$36,8),80,"Over 80%")))))))</f>
        <v>20</v>
      </c>
      <c r="AE54" s="85">
        <f>IF(W54&lt;=HLOOKUP(M54,Limits!$D$14:$I$22,2),20,IF(W54&lt;=HLOOKUP(M54,Limits!$D$14:$I$22,3),30,IF(W54&lt;=HLOOKUP(M54,Limits!$D$14:$I$22,4),40,IF(W54&lt;=HLOOKUP(M54,Limits!$D$14:$I$22,5),50,IF(W54&lt;=HLOOKUP(M54,Limits!$D$14:$I$22,6),60,IF(W54&lt;=HLOOKUP(M54,Limits!$D$14:$I$22,8),70, IF(W54&lt;=HLOOKUP(M54,Limits!$D$14:$I$22,9),80,"Over 80%")))))))</f>
        <v>30</v>
      </c>
      <c r="AF54" s="2"/>
      <c r="AG54" s="85">
        <f t="shared" si="3"/>
        <v>30</v>
      </c>
    </row>
    <row r="55" spans="1:33">
      <c r="A55" s="186">
        <f>+USR!C55</f>
        <v>404</v>
      </c>
      <c r="C55" s="186" t="str">
        <f>+USR!D55</f>
        <v xml:space="preserve">06/16/2020 </v>
      </c>
      <c r="E55" s="183">
        <f>+USR!N55</f>
        <v>1</v>
      </c>
      <c r="G55" s="184">
        <f>+USR!R55</f>
        <v>30</v>
      </c>
      <c r="H55" s="184"/>
      <c r="I55" s="146">
        <f>+USR!G55</f>
        <v>9463</v>
      </c>
      <c r="J55" s="184"/>
      <c r="K55" s="147">
        <f>IF(G55=20,HLOOKUP(E55,Limits!$D$29:$K$36,2),IF(G55=30,HLOOKUP(E55,Limits!$D$29:$K$36,3),IF(G55=40,HLOOKUP(E55,Limits!$D$29:$K$36,4),IF(G55=50,HLOOKUP(E55,Limits!$D$29:$K$36,5),IF(G55=60,HLOOKUP(E55,Limits!$D$29:$K$36,6),IF(G55=70,HLOOKUP(E55,Limits!$D$29:$K$36,7),IF(G55=80,HLOOKUP(E55,Limits!$D$29:$K$36,8))))))))</f>
        <v>13080</v>
      </c>
      <c r="L55" s="148"/>
      <c r="M55" s="183">
        <f>+USR!K55</f>
        <v>1</v>
      </c>
      <c r="N55" s="184"/>
      <c r="O55" s="184">
        <f>+USR!S55</f>
        <v>30</v>
      </c>
      <c r="P55" s="184"/>
      <c r="Q55" s="184">
        <f>+USR!H55</f>
        <v>305</v>
      </c>
      <c r="R55" s="184"/>
      <c r="S55" s="184">
        <f>+USR!J55</f>
        <v>0</v>
      </c>
      <c r="T55" s="184"/>
      <c r="U55" s="184">
        <f>IF(M55=0,Limits!$D$8,IF(M55=1,Limits!$E$8,IF(M55=2,Limits!$F$8,IF(M55=3,Limits!$G$8,IF(M55=4,Limits!$H$8,IF(M55=5,Limits!$I$8))))))</f>
        <v>45</v>
      </c>
      <c r="V55" s="184"/>
      <c r="W55" s="184">
        <f t="shared" si="2"/>
        <v>350</v>
      </c>
      <c r="X55" s="184"/>
      <c r="Y55" s="185">
        <f>IF(O55=20,HLOOKUP(M55,Limits!$D$14:$K$36,2),IF(O55=30,HLOOKUP(M55,Limits!$D$14:$K$36,3),IF(O55=40,HLOOKUP(M55,Limits!$D$14:$K$36,4),IF(O55=50,HLOOKUP(M55,Limits!$D$14:$K$36,5),IF(O55=60,HLOOKUP(M55,Limits!$D$14:$K$36,6),IF(O55=65,HLOOKUP(M55,Limits!$D$14:$K$36,7),IF(O55=70,HLOOKUP(M55,Limits!$D$14:$K$36,8),IF(O55=80,HLOOKUP(M55,Limits!$D$14:$K$36,9)))))))))</f>
        <v>350</v>
      </c>
      <c r="Z55" s="184"/>
      <c r="AA55" s="153" t="str">
        <f>IF(I55&gt;=(HLOOKUP(E55,Limits!$D$29:$K$36,5)*1.4),"Over 140%","No")</f>
        <v>No</v>
      </c>
      <c r="AB55" s="153" t="str">
        <f>IF(I55&gt;=(HLOOKUP(E55,Limits!$D$29:$K$36,6)*1.4),"Over 140%","No")</f>
        <v>No</v>
      </c>
      <c r="AC55" s="153">
        <f>IF(I55&lt;=HLOOKUP(E55,Limits!$D$29:$K$36,8),80,"Over 80%")</f>
        <v>80</v>
      </c>
      <c r="AD55" s="85">
        <f>IF(I55&lt;=HLOOKUP(E55,Limits!$D$29:$K$36,2),20,IF(I55&lt;=HLOOKUP(E55,Limits!$D$29:$K$36,3),30,IF(I55&lt;=HLOOKUP(E55,Limits!$D$29:$K$36,4),40,IF(I55&lt;=HLOOKUP(E55,Limits!$D$29:$K$36,5),50,IF(I55&lt;=HLOOKUP(E55,Limits!$D$29:$K$36,6),60,IF(I55&lt;=HLOOKUP(E55,Limits!$D$29:$K$36,7),70, IF(I55&lt;=HLOOKUP(E55,Limits!$D$29:$K$36,8),80,"Over 80%")))))))</f>
        <v>30</v>
      </c>
      <c r="AE55" s="85">
        <f>IF(W55&lt;=HLOOKUP(M55,Limits!$D$14:$I$22,2),20,IF(W55&lt;=HLOOKUP(M55,Limits!$D$14:$I$22,3),30,IF(W55&lt;=HLOOKUP(M55,Limits!$D$14:$I$22,4),40,IF(W55&lt;=HLOOKUP(M55,Limits!$D$14:$I$22,5),50,IF(W55&lt;=HLOOKUP(M55,Limits!$D$14:$I$22,6),60,IF(W55&lt;=HLOOKUP(M55,Limits!$D$14:$I$22,8),70, IF(W55&lt;=HLOOKUP(M55,Limits!$D$14:$I$22,9),80,"Over 80%")))))))</f>
        <v>30</v>
      </c>
      <c r="AF55" s="2"/>
      <c r="AG55" s="85">
        <f t="shared" si="3"/>
        <v>30</v>
      </c>
    </row>
    <row r="56" spans="1:33">
      <c r="A56" s="186">
        <f>+USR!C56</f>
        <v>405</v>
      </c>
      <c r="C56" s="186" t="str">
        <f>+USR!D56</f>
        <v xml:space="preserve">07/02/2018 </v>
      </c>
      <c r="E56" s="183">
        <f>+USR!N56</f>
        <v>2</v>
      </c>
      <c r="G56" s="184">
        <f>+USR!R56</f>
        <v>60</v>
      </c>
      <c r="H56" s="184"/>
      <c r="I56" s="146">
        <f>+USR!G56</f>
        <v>24097</v>
      </c>
      <c r="J56" s="184"/>
      <c r="K56" s="147">
        <f>IF(G56=20,HLOOKUP(E56,Limits!$D$29:$K$36,2),IF(G56=30,HLOOKUP(E56,Limits!$D$29:$K$36,3),IF(G56=40,HLOOKUP(E56,Limits!$D$29:$K$36,4),IF(G56=50,HLOOKUP(E56,Limits!$D$29:$K$36,5),IF(G56=60,HLOOKUP(E56,Limits!$D$29:$K$36,6),IF(G56=70,HLOOKUP(E56,Limits!$D$29:$K$36,7),IF(G56=80,HLOOKUP(E56,Limits!$D$29:$K$36,8))))))))</f>
        <v>29880</v>
      </c>
      <c r="L56" s="148"/>
      <c r="M56" s="183">
        <f>+USR!K56</f>
        <v>2</v>
      </c>
      <c r="N56" s="184"/>
      <c r="O56" s="184">
        <f>+USR!S56</f>
        <v>60</v>
      </c>
      <c r="P56" s="184"/>
      <c r="Q56" s="184">
        <f>+USR!H56</f>
        <v>755</v>
      </c>
      <c r="R56" s="184"/>
      <c r="S56" s="184">
        <f>+USR!J56</f>
        <v>0</v>
      </c>
      <c r="T56" s="184"/>
      <c r="U56" s="184">
        <f>IF(M56=0,Limits!$D$8,IF(M56=1,Limits!$E$8,IF(M56=2,Limits!$F$8,IF(M56=3,Limits!$G$8,IF(M56=4,Limits!$H$8,IF(M56=5,Limits!$I$8))))))</f>
        <v>51</v>
      </c>
      <c r="V56" s="184"/>
      <c r="W56" s="184">
        <f t="shared" si="2"/>
        <v>806</v>
      </c>
      <c r="X56" s="184"/>
      <c r="Y56" s="185">
        <f>IF(O56=20,HLOOKUP(M56,Limits!$D$14:$K$36,2),IF(O56=30,HLOOKUP(M56,Limits!$D$14:$K$36,3),IF(O56=40,HLOOKUP(M56,Limits!$D$14:$K$36,4),IF(O56=50,HLOOKUP(M56,Limits!$D$14:$K$36,5),IF(O56=60,HLOOKUP(M56,Limits!$D$14:$K$36,6),IF(O56=65,HLOOKUP(M56,Limits!$D$14:$K$36,7),IF(O56=70,HLOOKUP(M56,Limits!$D$14:$K$36,8),IF(O56=80,HLOOKUP(M56,Limits!$D$14:$K$36,9)))))))))</f>
        <v>841</v>
      </c>
      <c r="Z56" s="184"/>
      <c r="AA56" s="153" t="str">
        <f>IF(I56&gt;=(HLOOKUP(E56,Limits!$D$29:$K$36,5)*1.4),"Over 140%","No")</f>
        <v>No</v>
      </c>
      <c r="AB56" s="153" t="str">
        <f>IF(I56&gt;=(HLOOKUP(E56,Limits!$D$29:$K$36,6)*1.4),"Over 140%","No")</f>
        <v>No</v>
      </c>
      <c r="AC56" s="153">
        <f>IF(I56&lt;=HLOOKUP(E56,Limits!$D$29:$K$36,8),80,"Over 80%")</f>
        <v>80</v>
      </c>
      <c r="AD56" s="85">
        <f>IF(I56&lt;=HLOOKUP(E56,Limits!$D$29:$K$36,2),20,IF(I56&lt;=HLOOKUP(E56,Limits!$D$29:$K$36,3),30,IF(I56&lt;=HLOOKUP(E56,Limits!$D$29:$K$36,4),40,IF(I56&lt;=HLOOKUP(E56,Limits!$D$29:$K$36,5),50,IF(I56&lt;=HLOOKUP(E56,Limits!$D$29:$K$36,6),60,IF(I56&lt;=HLOOKUP(E56,Limits!$D$29:$K$36,7),70, IF(I56&lt;=HLOOKUP(E56,Limits!$D$29:$K$36,8),80,"Over 80%")))))))</f>
        <v>50</v>
      </c>
      <c r="AE56" s="85">
        <f>IF(W56&lt;=HLOOKUP(M56,Limits!$D$14:$I$22,2),20,IF(W56&lt;=HLOOKUP(M56,Limits!$D$14:$I$22,3),30,IF(W56&lt;=HLOOKUP(M56,Limits!$D$14:$I$22,4),40,IF(W56&lt;=HLOOKUP(M56,Limits!$D$14:$I$22,5),50,IF(W56&lt;=HLOOKUP(M56,Limits!$D$14:$I$22,6),60,IF(W56&lt;=HLOOKUP(M56,Limits!$D$14:$I$22,8),70, IF(W56&lt;=HLOOKUP(M56,Limits!$D$14:$I$22,9),80,"Over 80%")))))))</f>
        <v>60</v>
      </c>
      <c r="AF56" s="2"/>
      <c r="AG56" s="85">
        <f t="shared" si="3"/>
        <v>60</v>
      </c>
    </row>
    <row r="57" spans="1:33">
      <c r="A57" s="186">
        <f>+USR!C57</f>
        <v>406</v>
      </c>
      <c r="C57" s="186" t="str">
        <f>+USR!D57</f>
        <v xml:space="preserve">10/14/2019 </v>
      </c>
      <c r="E57" s="183">
        <f>+USR!N57</f>
        <v>1</v>
      </c>
      <c r="G57" s="184">
        <f>+USR!R57</f>
        <v>30</v>
      </c>
      <c r="H57" s="184"/>
      <c r="I57" s="146">
        <f>+USR!G57</f>
        <v>10316.5</v>
      </c>
      <c r="J57" s="184"/>
      <c r="K57" s="147">
        <f>IF(G57=20,HLOOKUP(E57,Limits!$D$29:$K$36,2),IF(G57=30,HLOOKUP(E57,Limits!$D$29:$K$36,3),IF(G57=40,HLOOKUP(E57,Limits!$D$29:$K$36,4),IF(G57=50,HLOOKUP(E57,Limits!$D$29:$K$36,5),IF(G57=60,HLOOKUP(E57,Limits!$D$29:$K$36,6),IF(G57=70,HLOOKUP(E57,Limits!$D$29:$K$36,7),IF(G57=80,HLOOKUP(E57,Limits!$D$29:$K$36,8))))))))</f>
        <v>13080</v>
      </c>
      <c r="L57" s="148"/>
      <c r="M57" s="183">
        <f>+USR!K57</f>
        <v>2</v>
      </c>
      <c r="N57" s="184"/>
      <c r="O57" s="184">
        <f>+USR!S57</f>
        <v>30</v>
      </c>
      <c r="P57" s="184"/>
      <c r="Q57" s="184">
        <f>+USR!H57</f>
        <v>324</v>
      </c>
      <c r="R57" s="184"/>
      <c r="S57" s="184">
        <f>+USR!J57</f>
        <v>0</v>
      </c>
      <c r="T57" s="184"/>
      <c r="U57" s="184">
        <f>IF(M57=0,Limits!$D$8,IF(M57=1,Limits!$E$8,IF(M57=2,Limits!$F$8,IF(M57=3,Limits!$G$8,IF(M57=4,Limits!$H$8,IF(M57=5,Limits!$I$8))))))</f>
        <v>51</v>
      </c>
      <c r="V57" s="184"/>
      <c r="W57" s="184">
        <f t="shared" si="2"/>
        <v>375</v>
      </c>
      <c r="X57" s="184"/>
      <c r="Y57" s="185">
        <f>IF(O57=20,HLOOKUP(M57,Limits!$D$14:$K$36,2),IF(O57=30,HLOOKUP(M57,Limits!$D$14:$K$36,3),IF(O57=40,HLOOKUP(M57,Limits!$D$14:$K$36,4),IF(O57=50,HLOOKUP(M57,Limits!$D$14:$K$36,5),IF(O57=60,HLOOKUP(M57,Limits!$D$14:$K$36,6),IF(O57=65,HLOOKUP(M57,Limits!$D$14:$K$36,7),IF(O57=70,HLOOKUP(M57,Limits!$D$14:$K$36,8),IF(O57=80,HLOOKUP(M57,Limits!$D$14:$K$36,9)))))))))</f>
        <v>420</v>
      </c>
      <c r="Z57" s="184"/>
      <c r="AA57" s="153" t="str">
        <f>IF(I57&gt;=(HLOOKUP(E57,Limits!$D$29:$K$36,5)*1.4),"Over 140%","No")</f>
        <v>No</v>
      </c>
      <c r="AB57" s="153" t="str">
        <f>IF(I57&gt;=(HLOOKUP(E57,Limits!$D$29:$K$36,6)*1.4),"Over 140%","No")</f>
        <v>No</v>
      </c>
      <c r="AC57" s="153">
        <f>IF(I57&lt;=HLOOKUP(E57,Limits!$D$29:$K$36,8),80,"Over 80%")</f>
        <v>80</v>
      </c>
      <c r="AD57" s="85">
        <f>IF(I57&lt;=HLOOKUP(E57,Limits!$D$29:$K$36,2),20,IF(I57&lt;=HLOOKUP(E57,Limits!$D$29:$K$36,3),30,IF(I57&lt;=HLOOKUP(E57,Limits!$D$29:$K$36,4),40,IF(I57&lt;=HLOOKUP(E57,Limits!$D$29:$K$36,5),50,IF(I57&lt;=HLOOKUP(E57,Limits!$D$29:$K$36,6),60,IF(I57&lt;=HLOOKUP(E57,Limits!$D$29:$K$36,7),70, IF(I57&lt;=HLOOKUP(E57,Limits!$D$29:$K$36,8),80,"Over 80%")))))))</f>
        <v>30</v>
      </c>
      <c r="AE57" s="85">
        <f>IF(W57&lt;=HLOOKUP(M57,Limits!$D$14:$I$22,2),20,IF(W57&lt;=HLOOKUP(M57,Limits!$D$14:$I$22,3),30,IF(W57&lt;=HLOOKUP(M57,Limits!$D$14:$I$22,4),40,IF(W57&lt;=HLOOKUP(M57,Limits!$D$14:$I$22,5),50,IF(W57&lt;=HLOOKUP(M57,Limits!$D$14:$I$22,6),60,IF(W57&lt;=HLOOKUP(M57,Limits!$D$14:$I$22,8),70, IF(W57&lt;=HLOOKUP(M57,Limits!$D$14:$I$22,9),80,"Over 80%")))))))</f>
        <v>30</v>
      </c>
      <c r="AF57" s="2"/>
      <c r="AG57" s="85">
        <f t="shared" si="3"/>
        <v>30</v>
      </c>
    </row>
    <row r="58" spans="1:33">
      <c r="A58" s="186">
        <f>+USR!C58</f>
        <v>407</v>
      </c>
      <c r="C58" s="186" t="str">
        <f>+USR!D58</f>
        <v xml:space="preserve">06/14/2019 </v>
      </c>
      <c r="E58" s="183">
        <f>+USR!N58</f>
        <v>1</v>
      </c>
      <c r="G58" s="184">
        <f>+USR!R58</f>
        <v>60</v>
      </c>
      <c r="H58" s="184"/>
      <c r="I58" s="146">
        <f>+USR!G58</f>
        <v>24462</v>
      </c>
      <c r="J58" s="184"/>
      <c r="K58" s="147">
        <f>IF(G58=20,HLOOKUP(E58,Limits!$D$29:$K$36,2),IF(G58=30,HLOOKUP(E58,Limits!$D$29:$K$36,3),IF(G58=40,HLOOKUP(E58,Limits!$D$29:$K$36,4),IF(G58=50,HLOOKUP(E58,Limits!$D$29:$K$36,5),IF(G58=60,HLOOKUP(E58,Limits!$D$29:$K$36,6),IF(G58=70,HLOOKUP(E58,Limits!$D$29:$K$36,7),IF(G58=80,HLOOKUP(E58,Limits!$D$29:$K$36,8))))))))</f>
        <v>26160</v>
      </c>
      <c r="L58" s="148"/>
      <c r="M58" s="183">
        <f>+USR!K58</f>
        <v>1</v>
      </c>
      <c r="N58" s="184"/>
      <c r="O58" s="184">
        <f>+USR!S58</f>
        <v>60</v>
      </c>
      <c r="P58" s="184"/>
      <c r="Q58" s="184">
        <f>+USR!H58</f>
        <v>636</v>
      </c>
      <c r="R58" s="184"/>
      <c r="S58" s="184">
        <f>+USR!J58</f>
        <v>0</v>
      </c>
      <c r="T58" s="184"/>
      <c r="U58" s="184">
        <f>IF(M58=0,Limits!$D$8,IF(M58=1,Limits!$E$8,IF(M58=2,Limits!$F$8,IF(M58=3,Limits!$G$8,IF(M58=4,Limits!$H$8,IF(M58=5,Limits!$I$8))))))</f>
        <v>45</v>
      </c>
      <c r="V58" s="184"/>
      <c r="W58" s="184">
        <f t="shared" si="2"/>
        <v>681</v>
      </c>
      <c r="X58" s="184"/>
      <c r="Y58" s="185">
        <f>IF(O58=20,HLOOKUP(M58,Limits!$D$14:$K$36,2),IF(O58=30,HLOOKUP(M58,Limits!$D$14:$K$36,3),IF(O58=40,HLOOKUP(M58,Limits!$D$14:$K$36,4),IF(O58=50,HLOOKUP(M58,Limits!$D$14:$K$36,5),IF(O58=60,HLOOKUP(M58,Limits!$D$14:$K$36,6),IF(O58=65,HLOOKUP(M58,Limits!$D$14:$K$36,7),IF(O58=70,HLOOKUP(M58,Limits!$D$14:$K$36,8),IF(O58=80,HLOOKUP(M58,Limits!$D$14:$K$36,9)))))))))</f>
        <v>700</v>
      </c>
      <c r="Z58" s="184"/>
      <c r="AA58" s="153" t="str">
        <f>IF(I58&gt;=(HLOOKUP(E58,Limits!$D$29:$K$36,5)*1.4),"Over 140%","No")</f>
        <v>No</v>
      </c>
      <c r="AB58" s="153" t="str">
        <f>IF(I58&gt;=(HLOOKUP(E58,Limits!$D$29:$K$36,6)*1.4),"Over 140%","No")</f>
        <v>No</v>
      </c>
      <c r="AC58" s="153">
        <f>IF(I58&lt;=HLOOKUP(E58,Limits!$D$29:$K$36,8),80,"Over 80%")</f>
        <v>80</v>
      </c>
      <c r="AD58" s="85">
        <f>IF(I58&lt;=HLOOKUP(E58,Limits!$D$29:$K$36,2),20,IF(I58&lt;=HLOOKUP(E58,Limits!$D$29:$K$36,3),30,IF(I58&lt;=HLOOKUP(E58,Limits!$D$29:$K$36,4),40,IF(I58&lt;=HLOOKUP(E58,Limits!$D$29:$K$36,5),50,IF(I58&lt;=HLOOKUP(E58,Limits!$D$29:$K$36,6),60,IF(I58&lt;=HLOOKUP(E58,Limits!$D$29:$K$36,7),70, IF(I58&lt;=HLOOKUP(E58,Limits!$D$29:$K$36,8),80,"Over 80%")))))))</f>
        <v>60</v>
      </c>
      <c r="AE58" s="85">
        <f>IF(W58&lt;=HLOOKUP(M58,Limits!$D$14:$I$22,2),20,IF(W58&lt;=HLOOKUP(M58,Limits!$D$14:$I$22,3),30,IF(W58&lt;=HLOOKUP(M58,Limits!$D$14:$I$22,4),40,IF(W58&lt;=HLOOKUP(M58,Limits!$D$14:$I$22,5),50,IF(W58&lt;=HLOOKUP(M58,Limits!$D$14:$I$22,6),60,IF(W58&lt;=HLOOKUP(M58,Limits!$D$14:$I$22,8),70, IF(W58&lt;=HLOOKUP(M58,Limits!$D$14:$I$22,9),80,"Over 80%")))))))</f>
        <v>60</v>
      </c>
      <c r="AF58" s="2"/>
      <c r="AG58" s="85">
        <f t="shared" si="3"/>
        <v>60</v>
      </c>
    </row>
    <row r="59" spans="1:33">
      <c r="A59" s="186">
        <f>+USR!C59</f>
        <v>408</v>
      </c>
      <c r="C59" s="186" t="str">
        <f>+USR!D59</f>
        <v xml:space="preserve">07/01/2020 </v>
      </c>
      <c r="E59" s="183">
        <f>+USR!N59</f>
        <v>2</v>
      </c>
      <c r="G59" s="184">
        <f>+USR!R59</f>
        <v>60</v>
      </c>
      <c r="H59" s="184"/>
      <c r="I59" s="146">
        <f>+USR!G59</f>
        <v>18720</v>
      </c>
      <c r="J59" s="184"/>
      <c r="K59" s="147">
        <f>IF(G59=20,HLOOKUP(E59,Limits!$D$29:$K$36,2),IF(G59=30,HLOOKUP(E59,Limits!$D$29:$K$36,3),IF(G59=40,HLOOKUP(E59,Limits!$D$29:$K$36,4),IF(G59=50,HLOOKUP(E59,Limits!$D$29:$K$36,5),IF(G59=60,HLOOKUP(E59,Limits!$D$29:$K$36,6),IF(G59=70,HLOOKUP(E59,Limits!$D$29:$K$36,7),IF(G59=80,HLOOKUP(E59,Limits!$D$29:$K$36,8))))))))</f>
        <v>29880</v>
      </c>
      <c r="L59" s="148"/>
      <c r="M59" s="183">
        <f>+USR!K59</f>
        <v>1</v>
      </c>
      <c r="N59" s="184"/>
      <c r="O59" s="184">
        <f>+USR!S59</f>
        <v>60</v>
      </c>
      <c r="P59" s="184"/>
      <c r="Q59" s="184">
        <f>+USR!H59</f>
        <v>655</v>
      </c>
      <c r="R59" s="184"/>
      <c r="S59" s="184">
        <f>+USR!J59</f>
        <v>0</v>
      </c>
      <c r="T59" s="184"/>
      <c r="U59" s="184">
        <f>IF(M59=0,Limits!$D$8,IF(M59=1,Limits!$E$8,IF(M59=2,Limits!$F$8,IF(M59=3,Limits!$G$8,IF(M59=4,Limits!$H$8,IF(M59=5,Limits!$I$8))))))</f>
        <v>45</v>
      </c>
      <c r="V59" s="184"/>
      <c r="W59" s="184">
        <f t="shared" si="2"/>
        <v>700</v>
      </c>
      <c r="X59" s="184"/>
      <c r="Y59" s="185">
        <f>IF(O59=20,HLOOKUP(M59,Limits!$D$14:$K$36,2),IF(O59=30,HLOOKUP(M59,Limits!$D$14:$K$36,3),IF(O59=40,HLOOKUP(M59,Limits!$D$14:$K$36,4),IF(O59=50,HLOOKUP(M59,Limits!$D$14:$K$36,5),IF(O59=60,HLOOKUP(M59,Limits!$D$14:$K$36,6),IF(O59=65,HLOOKUP(M59,Limits!$D$14:$K$36,7),IF(O59=70,HLOOKUP(M59,Limits!$D$14:$K$36,8),IF(O59=80,HLOOKUP(M59,Limits!$D$14:$K$36,9)))))))))</f>
        <v>700</v>
      </c>
      <c r="Z59" s="184"/>
      <c r="AA59" s="153" t="str">
        <f>IF(I59&gt;=(HLOOKUP(E59,Limits!$D$29:$K$36,5)*1.4),"Over 140%","No")</f>
        <v>No</v>
      </c>
      <c r="AB59" s="153" t="str">
        <f>IF(I59&gt;=(HLOOKUP(E59,Limits!$D$29:$K$36,6)*1.4),"Over 140%","No")</f>
        <v>No</v>
      </c>
      <c r="AC59" s="153">
        <f>IF(I59&lt;=HLOOKUP(E59,Limits!$D$29:$K$36,8),80,"Over 80%")</f>
        <v>80</v>
      </c>
      <c r="AD59" s="85">
        <f>IF(I59&lt;=HLOOKUP(E59,Limits!$D$29:$K$36,2),20,IF(I59&lt;=HLOOKUP(E59,Limits!$D$29:$K$36,3),30,IF(I59&lt;=HLOOKUP(E59,Limits!$D$29:$K$36,4),40,IF(I59&lt;=HLOOKUP(E59,Limits!$D$29:$K$36,5),50,IF(I59&lt;=HLOOKUP(E59,Limits!$D$29:$K$36,6),60,IF(I59&lt;=HLOOKUP(E59,Limits!$D$29:$K$36,7),70, IF(I59&lt;=HLOOKUP(E59,Limits!$D$29:$K$36,8),80,"Over 80%")))))))</f>
        <v>40</v>
      </c>
      <c r="AE59" s="85">
        <f>IF(W59&lt;=HLOOKUP(M59,Limits!$D$14:$I$22,2),20,IF(W59&lt;=HLOOKUP(M59,Limits!$D$14:$I$22,3),30,IF(W59&lt;=HLOOKUP(M59,Limits!$D$14:$I$22,4),40,IF(W59&lt;=HLOOKUP(M59,Limits!$D$14:$I$22,5),50,IF(W59&lt;=HLOOKUP(M59,Limits!$D$14:$I$22,6),60,IF(W59&lt;=HLOOKUP(M59,Limits!$D$14:$I$22,8),70, IF(W59&lt;=HLOOKUP(M59,Limits!$D$14:$I$22,9),80,"Over 80%")))))))</f>
        <v>60</v>
      </c>
      <c r="AF59" s="2"/>
      <c r="AG59" s="85">
        <f t="shared" si="3"/>
        <v>60</v>
      </c>
    </row>
    <row r="60" spans="1:33">
      <c r="A60" s="186">
        <f>+USR!C60</f>
        <v>409</v>
      </c>
      <c r="C60" s="186" t="str">
        <f>+USR!D60</f>
        <v xml:space="preserve">03/09/2018 </v>
      </c>
      <c r="E60" s="183">
        <f>+USR!N60</f>
        <v>2</v>
      </c>
      <c r="G60" s="184">
        <f>+USR!R60</f>
        <v>30</v>
      </c>
      <c r="H60" s="184"/>
      <c r="I60" s="146">
        <f>+USR!G60</f>
        <v>13118</v>
      </c>
      <c r="J60" s="184"/>
      <c r="K60" s="147">
        <f>IF(G60=20,HLOOKUP(E60,Limits!$D$29:$K$36,2),IF(G60=30,HLOOKUP(E60,Limits!$D$29:$K$36,3),IF(G60=40,HLOOKUP(E60,Limits!$D$29:$K$36,4),IF(G60=50,HLOOKUP(E60,Limits!$D$29:$K$36,5),IF(G60=60,HLOOKUP(E60,Limits!$D$29:$K$36,6),IF(G60=70,HLOOKUP(E60,Limits!$D$29:$K$36,7),IF(G60=80,HLOOKUP(E60,Limits!$D$29:$K$36,8))))))))</f>
        <v>14940</v>
      </c>
      <c r="L60" s="148"/>
      <c r="M60" s="183">
        <f>+USR!K60</f>
        <v>3</v>
      </c>
      <c r="N60" s="184"/>
      <c r="O60" s="184">
        <f>+USR!S60</f>
        <v>30</v>
      </c>
      <c r="P60" s="184"/>
      <c r="Q60" s="184">
        <f>+USR!H60</f>
        <v>360</v>
      </c>
      <c r="R60" s="184"/>
      <c r="S60" s="184">
        <f>+USR!J60</f>
        <v>0</v>
      </c>
      <c r="T60" s="184"/>
      <c r="U60" s="184">
        <f>IF(M60=0,Limits!$D$8,IF(M60=1,Limits!$E$8,IF(M60=2,Limits!$F$8,IF(M60=3,Limits!$G$8,IF(M60=4,Limits!$H$8,IF(M60=5,Limits!$I$8))))))</f>
        <v>57</v>
      </c>
      <c r="V60" s="184"/>
      <c r="W60" s="184">
        <f t="shared" si="2"/>
        <v>417</v>
      </c>
      <c r="X60" s="184"/>
      <c r="Y60" s="185">
        <f>IF(O60=20,HLOOKUP(M60,Limits!$D$14:$K$36,2),IF(O60=30,HLOOKUP(M60,Limits!$D$14:$K$36,3),IF(O60=40,HLOOKUP(M60,Limits!$D$14:$K$36,4),IF(O60=50,HLOOKUP(M60,Limits!$D$14:$K$36,5),IF(O60=60,HLOOKUP(M60,Limits!$D$14:$K$36,6),IF(O60=65,HLOOKUP(M60,Limits!$D$14:$K$36,7),IF(O60=70,HLOOKUP(M60,Limits!$D$14:$K$36,8),IF(O60=80,HLOOKUP(M60,Limits!$D$14:$K$36,9)))))))))</f>
        <v>486</v>
      </c>
      <c r="Z60" s="184"/>
      <c r="AA60" s="153" t="str">
        <f>IF(I60&gt;=(HLOOKUP(E60,Limits!$D$29:$K$36,5)*1.4),"Over 140%","No")</f>
        <v>No</v>
      </c>
      <c r="AB60" s="153" t="str">
        <f>IF(I60&gt;=(HLOOKUP(E60,Limits!$D$29:$K$36,6)*1.4),"Over 140%","No")</f>
        <v>No</v>
      </c>
      <c r="AC60" s="153">
        <f>IF(I60&lt;=HLOOKUP(E60,Limits!$D$29:$K$36,8),80,"Over 80%")</f>
        <v>80</v>
      </c>
      <c r="AD60" s="85">
        <f>IF(I60&lt;=HLOOKUP(E60,Limits!$D$29:$K$36,2),20,IF(I60&lt;=HLOOKUP(E60,Limits!$D$29:$K$36,3),30,IF(I60&lt;=HLOOKUP(E60,Limits!$D$29:$K$36,4),40,IF(I60&lt;=HLOOKUP(E60,Limits!$D$29:$K$36,5),50,IF(I60&lt;=HLOOKUP(E60,Limits!$D$29:$K$36,6),60,IF(I60&lt;=HLOOKUP(E60,Limits!$D$29:$K$36,7),70, IF(I60&lt;=HLOOKUP(E60,Limits!$D$29:$K$36,8),80,"Over 80%")))))))</f>
        <v>30</v>
      </c>
      <c r="AE60" s="85">
        <f>IF(W60&lt;=HLOOKUP(M60,Limits!$D$14:$I$22,2),20,IF(W60&lt;=HLOOKUP(M60,Limits!$D$14:$I$22,3),30,IF(W60&lt;=HLOOKUP(M60,Limits!$D$14:$I$22,4),40,IF(W60&lt;=HLOOKUP(M60,Limits!$D$14:$I$22,5),50,IF(W60&lt;=HLOOKUP(M60,Limits!$D$14:$I$22,6),60,IF(W60&lt;=HLOOKUP(M60,Limits!$D$14:$I$22,8),70, IF(W60&lt;=HLOOKUP(M60,Limits!$D$14:$I$22,9),80,"Over 80%")))))))</f>
        <v>30</v>
      </c>
      <c r="AF60" s="2"/>
      <c r="AG60" s="85">
        <f t="shared" si="3"/>
        <v>30</v>
      </c>
    </row>
    <row r="61" spans="1:33">
      <c r="A61" s="186">
        <f>+USR!C61</f>
        <v>410</v>
      </c>
      <c r="C61" s="186" t="str">
        <f>+USR!D61</f>
        <v xml:space="preserve">03/17/2017 </v>
      </c>
      <c r="E61" s="183">
        <f>+USR!N61</f>
        <v>4</v>
      </c>
      <c r="G61" s="184">
        <f>+USR!R61</f>
        <v>60</v>
      </c>
      <c r="H61" s="184"/>
      <c r="I61" s="146">
        <f>+USR!G61</f>
        <v>32006</v>
      </c>
      <c r="J61" s="184"/>
      <c r="K61" s="147">
        <f>IF(G61=20,HLOOKUP(E61,Limits!$D$29:$K$36,2),IF(G61=30,HLOOKUP(E61,Limits!$D$29:$K$36,3),IF(G61=40,HLOOKUP(E61,Limits!$D$29:$K$36,4),IF(G61=50,HLOOKUP(E61,Limits!$D$29:$K$36,5),IF(G61=60,HLOOKUP(E61,Limits!$D$29:$K$36,6),IF(G61=70,HLOOKUP(E61,Limits!$D$29:$K$36,7),IF(G61=80,HLOOKUP(E61,Limits!$D$29:$K$36,8))))))))</f>
        <v>37380</v>
      </c>
      <c r="L61" s="148"/>
      <c r="M61" s="183">
        <f>+USR!K61</f>
        <v>3</v>
      </c>
      <c r="N61" s="184"/>
      <c r="O61" s="184">
        <f>+USR!S61</f>
        <v>60</v>
      </c>
      <c r="P61" s="184"/>
      <c r="Q61" s="184">
        <f>+USR!H61</f>
        <v>789</v>
      </c>
      <c r="R61" s="184"/>
      <c r="S61" s="184">
        <f>+USR!J61</f>
        <v>0</v>
      </c>
      <c r="T61" s="184"/>
      <c r="U61" s="184">
        <f>IF(M61=0,Limits!$D$8,IF(M61=1,Limits!$E$8,IF(M61=2,Limits!$F$8,IF(M61=3,Limits!$G$8,IF(M61=4,Limits!$H$8,IF(M61=5,Limits!$I$8))))))</f>
        <v>57</v>
      </c>
      <c r="V61" s="184"/>
      <c r="W61" s="184">
        <f t="shared" si="2"/>
        <v>846</v>
      </c>
      <c r="X61" s="184"/>
      <c r="Y61" s="185">
        <f>IF(O61=20,HLOOKUP(M61,Limits!$D$14:$K$36,2),IF(O61=30,HLOOKUP(M61,Limits!$D$14:$K$36,3),IF(O61=40,HLOOKUP(M61,Limits!$D$14:$K$36,4),IF(O61=50,HLOOKUP(M61,Limits!$D$14:$K$36,5),IF(O61=60,HLOOKUP(M61,Limits!$D$14:$K$36,6),IF(O61=65,HLOOKUP(M61,Limits!$D$14:$K$36,7),IF(O61=70,HLOOKUP(M61,Limits!$D$14:$K$36,8),IF(O61=80,HLOOKUP(M61,Limits!$D$14:$K$36,9)))))))))</f>
        <v>972</v>
      </c>
      <c r="Z61" s="184"/>
      <c r="AA61" s="153" t="str">
        <f>IF(I61&gt;=(HLOOKUP(E61,Limits!$D$29:$K$36,5)*1.4),"Over 140%","No")</f>
        <v>No</v>
      </c>
      <c r="AB61" s="153" t="str">
        <f>IF(I61&gt;=(HLOOKUP(E61,Limits!$D$29:$K$36,6)*1.4),"Over 140%","No")</f>
        <v>No</v>
      </c>
      <c r="AC61" s="153">
        <f>IF(I61&lt;=HLOOKUP(E61,Limits!$D$29:$K$36,8),80,"Over 80%")</f>
        <v>80</v>
      </c>
      <c r="AD61" s="85">
        <f>IF(I61&lt;=HLOOKUP(E61,Limits!$D$29:$K$36,2),20,IF(I61&lt;=HLOOKUP(E61,Limits!$D$29:$K$36,3),30,IF(I61&lt;=HLOOKUP(E61,Limits!$D$29:$K$36,4),40,IF(I61&lt;=HLOOKUP(E61,Limits!$D$29:$K$36,5),50,IF(I61&lt;=HLOOKUP(E61,Limits!$D$29:$K$36,6),60,IF(I61&lt;=HLOOKUP(E61,Limits!$D$29:$K$36,7),70, IF(I61&lt;=HLOOKUP(E61,Limits!$D$29:$K$36,8),80,"Over 80%")))))))</f>
        <v>60</v>
      </c>
      <c r="AE61" s="85">
        <f>IF(W61&lt;=HLOOKUP(M61,Limits!$D$14:$I$22,2),20,IF(W61&lt;=HLOOKUP(M61,Limits!$D$14:$I$22,3),30,IF(W61&lt;=HLOOKUP(M61,Limits!$D$14:$I$22,4),40,IF(W61&lt;=HLOOKUP(M61,Limits!$D$14:$I$22,5),50,IF(W61&lt;=HLOOKUP(M61,Limits!$D$14:$I$22,6),60,IF(W61&lt;=HLOOKUP(M61,Limits!$D$14:$I$22,8),70, IF(W61&lt;=HLOOKUP(M61,Limits!$D$14:$I$22,9),80,"Over 80%")))))))</f>
        <v>60</v>
      </c>
      <c r="AF61" s="2"/>
      <c r="AG61" s="85">
        <f t="shared" si="3"/>
        <v>60</v>
      </c>
    </row>
    <row r="62" spans="1:33">
      <c r="A62" s="186">
        <f>+USR!C62</f>
        <v>411</v>
      </c>
      <c r="C62" s="186" t="str">
        <f>+USR!D62</f>
        <v xml:space="preserve">05/31/2014 </v>
      </c>
      <c r="E62" s="183">
        <f>+USR!N62</f>
        <v>2</v>
      </c>
      <c r="G62" s="184">
        <f>+USR!R62</f>
        <v>60</v>
      </c>
      <c r="H62" s="184"/>
      <c r="I62" s="146">
        <f>+USR!G62</f>
        <v>21911</v>
      </c>
      <c r="J62" s="184"/>
      <c r="K62" s="147">
        <f>IF(G62=20,HLOOKUP(E62,Limits!$D$29:$K$36,2),IF(G62=30,HLOOKUP(E62,Limits!$D$29:$K$36,3),IF(G62=40,HLOOKUP(E62,Limits!$D$29:$K$36,4),IF(G62=50,HLOOKUP(E62,Limits!$D$29:$K$36,5),IF(G62=60,HLOOKUP(E62,Limits!$D$29:$K$36,6),IF(G62=70,HLOOKUP(E62,Limits!$D$29:$K$36,7),IF(G62=80,HLOOKUP(E62,Limits!$D$29:$K$36,8))))))))</f>
        <v>29880</v>
      </c>
      <c r="L62" s="148"/>
      <c r="M62" s="183">
        <f>+USR!K62</f>
        <v>2</v>
      </c>
      <c r="N62" s="184"/>
      <c r="O62" s="184">
        <f>+USR!S62</f>
        <v>60</v>
      </c>
      <c r="P62" s="184"/>
      <c r="Q62" s="184">
        <f>+USR!H62</f>
        <v>705</v>
      </c>
      <c r="R62" s="184"/>
      <c r="S62" s="184">
        <f>+USR!J62</f>
        <v>0</v>
      </c>
      <c r="T62" s="184"/>
      <c r="U62" s="184">
        <f>IF(M62=0,Limits!$D$8,IF(M62=1,Limits!$E$8,IF(M62=2,Limits!$F$8,IF(M62=3,Limits!$G$8,IF(M62=4,Limits!$H$8,IF(M62=5,Limits!$I$8))))))</f>
        <v>51</v>
      </c>
      <c r="V62" s="184"/>
      <c r="W62" s="184">
        <f t="shared" si="2"/>
        <v>756</v>
      </c>
      <c r="X62" s="184"/>
      <c r="Y62" s="185">
        <f>IF(O62=20,HLOOKUP(M62,Limits!$D$14:$K$36,2),IF(O62=30,HLOOKUP(M62,Limits!$D$14:$K$36,3),IF(O62=40,HLOOKUP(M62,Limits!$D$14:$K$36,4),IF(O62=50,HLOOKUP(M62,Limits!$D$14:$K$36,5),IF(O62=60,HLOOKUP(M62,Limits!$D$14:$K$36,6),IF(O62=65,HLOOKUP(M62,Limits!$D$14:$K$36,7),IF(O62=70,HLOOKUP(M62,Limits!$D$14:$K$36,8),IF(O62=80,HLOOKUP(M62,Limits!$D$14:$K$36,9)))))))))</f>
        <v>841</v>
      </c>
      <c r="Z62" s="184"/>
      <c r="AA62" s="153" t="str">
        <f>IF(I62&gt;=(HLOOKUP(E62,Limits!$D$29:$K$36,5)*1.4),"Over 140%","No")</f>
        <v>No</v>
      </c>
      <c r="AB62" s="153" t="str">
        <f>IF(I62&gt;=(HLOOKUP(E62,Limits!$D$29:$K$36,6)*1.4),"Over 140%","No")</f>
        <v>No</v>
      </c>
      <c r="AC62" s="153">
        <f>IF(I62&lt;=HLOOKUP(E62,Limits!$D$29:$K$36,8),80,"Over 80%")</f>
        <v>80</v>
      </c>
      <c r="AD62" s="85">
        <f>IF(I62&lt;=HLOOKUP(E62,Limits!$D$29:$K$36,2),20,IF(I62&lt;=HLOOKUP(E62,Limits!$D$29:$K$36,3),30,IF(I62&lt;=HLOOKUP(E62,Limits!$D$29:$K$36,4),40,IF(I62&lt;=HLOOKUP(E62,Limits!$D$29:$K$36,5),50,IF(I62&lt;=HLOOKUP(E62,Limits!$D$29:$K$36,6),60,IF(I62&lt;=HLOOKUP(E62,Limits!$D$29:$K$36,7),70, IF(I62&lt;=HLOOKUP(E62,Limits!$D$29:$K$36,8),80,"Over 80%")))))))</f>
        <v>50</v>
      </c>
      <c r="AE62" s="85">
        <f>IF(W62&lt;=HLOOKUP(M62,Limits!$D$14:$I$22,2),20,IF(W62&lt;=HLOOKUP(M62,Limits!$D$14:$I$22,3),30,IF(W62&lt;=HLOOKUP(M62,Limits!$D$14:$I$22,4),40,IF(W62&lt;=HLOOKUP(M62,Limits!$D$14:$I$22,5),50,IF(W62&lt;=HLOOKUP(M62,Limits!$D$14:$I$22,6),60,IF(W62&lt;=HLOOKUP(M62,Limits!$D$14:$I$22,8),70, IF(W62&lt;=HLOOKUP(M62,Limits!$D$14:$I$22,9),80,"Over 80%")))))))</f>
        <v>60</v>
      </c>
      <c r="AF62" s="2"/>
      <c r="AG62" s="85">
        <f t="shared" si="3"/>
        <v>60</v>
      </c>
    </row>
    <row r="63" spans="1:33">
      <c r="A63" s="186">
        <f>+USR!C63</f>
        <v>412</v>
      </c>
      <c r="C63" s="186" t="str">
        <f>+USR!D63</f>
        <v xml:space="preserve">02/04/2020 </v>
      </c>
      <c r="E63" s="183">
        <f>+USR!N63</f>
        <v>2</v>
      </c>
      <c r="G63" s="184">
        <f>+USR!R63</f>
        <v>60</v>
      </c>
      <c r="H63" s="184"/>
      <c r="I63" s="146">
        <f>+USR!G63</f>
        <v>30456</v>
      </c>
      <c r="J63" s="184"/>
      <c r="K63" s="147">
        <f>IF(G63=20,HLOOKUP(E63,Limits!$D$29:$K$36,2),IF(G63=30,HLOOKUP(E63,Limits!$D$29:$K$36,3),IF(G63=40,HLOOKUP(E63,Limits!$D$29:$K$36,4),IF(G63=50,HLOOKUP(E63,Limits!$D$29:$K$36,5),IF(G63=60,HLOOKUP(E63,Limits!$D$29:$K$36,6),IF(G63=70,HLOOKUP(E63,Limits!$D$29:$K$36,7),IF(G63=80,HLOOKUP(E63,Limits!$D$29:$K$36,8))))))))</f>
        <v>29880</v>
      </c>
      <c r="L63" s="148"/>
      <c r="M63" s="183">
        <f>+USR!K63</f>
        <v>2</v>
      </c>
      <c r="N63" s="184"/>
      <c r="O63" s="184">
        <f>+USR!S63</f>
        <v>60</v>
      </c>
      <c r="P63" s="184"/>
      <c r="Q63" s="184">
        <f>+USR!H63</f>
        <v>733</v>
      </c>
      <c r="R63" s="184"/>
      <c r="S63" s="184">
        <f>+USR!J63</f>
        <v>0</v>
      </c>
      <c r="T63" s="184"/>
      <c r="U63" s="184">
        <f>IF(M63=0,Limits!$D$8,IF(M63=1,Limits!$E$8,IF(M63=2,Limits!$F$8,IF(M63=3,Limits!$G$8,IF(M63=4,Limits!$H$8,IF(M63=5,Limits!$I$8))))))</f>
        <v>51</v>
      </c>
      <c r="V63" s="184"/>
      <c r="W63" s="184">
        <f t="shared" si="2"/>
        <v>784</v>
      </c>
      <c r="X63" s="184"/>
      <c r="Y63" s="185">
        <f>IF(O63=20,HLOOKUP(M63,Limits!$D$14:$K$36,2),IF(O63=30,HLOOKUP(M63,Limits!$D$14:$K$36,3),IF(O63=40,HLOOKUP(M63,Limits!$D$14:$K$36,4),IF(O63=50,HLOOKUP(M63,Limits!$D$14:$K$36,5),IF(O63=60,HLOOKUP(M63,Limits!$D$14:$K$36,6),IF(O63=65,HLOOKUP(M63,Limits!$D$14:$K$36,7),IF(O63=70,HLOOKUP(M63,Limits!$D$14:$K$36,8),IF(O63=80,HLOOKUP(M63,Limits!$D$14:$K$36,9)))))))))</f>
        <v>841</v>
      </c>
      <c r="Z63" s="184"/>
      <c r="AA63" s="153" t="str">
        <f>IF(I63&gt;=(HLOOKUP(E63,Limits!$D$29:$K$36,5)*1.4),"Over 140%","No")</f>
        <v>No</v>
      </c>
      <c r="AB63" s="153" t="str">
        <f>IF(I63&gt;=(HLOOKUP(E63,Limits!$D$29:$K$36,6)*1.4),"Over 140%","No")</f>
        <v>No</v>
      </c>
      <c r="AC63" s="153">
        <f>IF(I63&lt;=HLOOKUP(E63,Limits!$D$29:$K$36,8),80,"Over 80%")</f>
        <v>80</v>
      </c>
      <c r="AD63" s="85">
        <f>IF(I63&lt;=HLOOKUP(E63,Limits!$D$29:$K$36,2),20,IF(I63&lt;=HLOOKUP(E63,Limits!$D$29:$K$36,3),30,IF(I63&lt;=HLOOKUP(E63,Limits!$D$29:$K$36,4),40,IF(I63&lt;=HLOOKUP(E63,Limits!$D$29:$K$36,5),50,IF(I63&lt;=HLOOKUP(E63,Limits!$D$29:$K$36,6),60,IF(I63&lt;=HLOOKUP(E63,Limits!$D$29:$K$36,7),70, IF(I63&lt;=HLOOKUP(E63,Limits!$D$29:$K$36,8),80,"Over 80%")))))))</f>
        <v>70</v>
      </c>
      <c r="AE63" s="85">
        <f>IF(W63&lt;=HLOOKUP(M63,Limits!$D$14:$I$22,2),20,IF(W63&lt;=HLOOKUP(M63,Limits!$D$14:$I$22,3),30,IF(W63&lt;=HLOOKUP(M63,Limits!$D$14:$I$22,4),40,IF(W63&lt;=HLOOKUP(M63,Limits!$D$14:$I$22,5),50,IF(W63&lt;=HLOOKUP(M63,Limits!$D$14:$I$22,6),60,IF(W63&lt;=HLOOKUP(M63,Limits!$D$14:$I$22,8),70, IF(W63&lt;=HLOOKUP(M63,Limits!$D$14:$I$22,9),80,"Over 80%")))))))</f>
        <v>60</v>
      </c>
      <c r="AF63" s="2"/>
      <c r="AG63" s="85">
        <f t="shared" si="3"/>
        <v>70</v>
      </c>
    </row>
    <row r="64" spans="1:33">
      <c r="A64" s="186">
        <f>+USR!C64</f>
        <v>413</v>
      </c>
      <c r="C64" s="186" t="str">
        <f>+USR!D64</f>
        <v xml:space="preserve">04/26/2019 </v>
      </c>
      <c r="E64" s="183">
        <f>+USR!N64</f>
        <v>4</v>
      </c>
      <c r="G64" s="184">
        <f>+USR!R64</f>
        <v>60</v>
      </c>
      <c r="H64" s="184"/>
      <c r="I64" s="146">
        <f>+USR!G64</f>
        <v>30977</v>
      </c>
      <c r="J64" s="184"/>
      <c r="K64" s="147">
        <f>IF(G64=20,HLOOKUP(E64,Limits!$D$29:$K$36,2),IF(G64=30,HLOOKUP(E64,Limits!$D$29:$K$36,3),IF(G64=40,HLOOKUP(E64,Limits!$D$29:$K$36,4),IF(G64=50,HLOOKUP(E64,Limits!$D$29:$K$36,5),IF(G64=60,HLOOKUP(E64,Limits!$D$29:$K$36,6),IF(G64=70,HLOOKUP(E64,Limits!$D$29:$K$36,7),IF(G64=80,HLOOKUP(E64,Limits!$D$29:$K$36,8))))))))</f>
        <v>37380</v>
      </c>
      <c r="L64" s="148"/>
      <c r="M64" s="183">
        <f>+USR!K64</f>
        <v>3</v>
      </c>
      <c r="N64" s="184"/>
      <c r="O64" s="184">
        <f>+USR!S64</f>
        <v>60</v>
      </c>
      <c r="P64" s="184"/>
      <c r="Q64" s="184">
        <f>+USR!H64</f>
        <v>808</v>
      </c>
      <c r="R64" s="184"/>
      <c r="S64" s="184">
        <f>+USR!J64</f>
        <v>0</v>
      </c>
      <c r="T64" s="184"/>
      <c r="U64" s="184">
        <f>IF(M64=0,Limits!$D$8,IF(M64=1,Limits!$E$8,IF(M64=2,Limits!$F$8,IF(M64=3,Limits!$G$8,IF(M64=4,Limits!$H$8,IF(M64=5,Limits!$I$8))))))</f>
        <v>57</v>
      </c>
      <c r="V64" s="184"/>
      <c r="W64" s="184">
        <f t="shared" si="2"/>
        <v>865</v>
      </c>
      <c r="X64" s="184"/>
      <c r="Y64" s="185">
        <f>IF(O64=20,HLOOKUP(M64,Limits!$D$14:$K$36,2),IF(O64=30,HLOOKUP(M64,Limits!$D$14:$K$36,3),IF(O64=40,HLOOKUP(M64,Limits!$D$14:$K$36,4),IF(O64=50,HLOOKUP(M64,Limits!$D$14:$K$36,5),IF(O64=60,HLOOKUP(M64,Limits!$D$14:$K$36,6),IF(O64=65,HLOOKUP(M64,Limits!$D$14:$K$36,7),IF(O64=70,HLOOKUP(M64,Limits!$D$14:$K$36,8),IF(O64=80,HLOOKUP(M64,Limits!$D$14:$K$36,9)))))))))</f>
        <v>972</v>
      </c>
      <c r="Z64" s="184"/>
      <c r="AA64" s="153" t="str">
        <f>IF(I64&gt;=(HLOOKUP(E64,Limits!$D$29:$K$36,5)*1.4),"Over 140%","No")</f>
        <v>No</v>
      </c>
      <c r="AB64" s="153" t="str">
        <f>IF(I64&gt;=(HLOOKUP(E64,Limits!$D$29:$K$36,6)*1.4),"Over 140%","No")</f>
        <v>No</v>
      </c>
      <c r="AC64" s="153">
        <f>IF(I64&lt;=HLOOKUP(E64,Limits!$D$29:$K$36,8),80,"Over 80%")</f>
        <v>80</v>
      </c>
      <c r="AD64" s="85">
        <f>IF(I64&lt;=HLOOKUP(E64,Limits!$D$29:$K$36,2),20,IF(I64&lt;=HLOOKUP(E64,Limits!$D$29:$K$36,3),30,IF(I64&lt;=HLOOKUP(E64,Limits!$D$29:$K$36,4),40,IF(I64&lt;=HLOOKUP(E64,Limits!$D$29:$K$36,5),50,IF(I64&lt;=HLOOKUP(E64,Limits!$D$29:$K$36,6),60,IF(I64&lt;=HLOOKUP(E64,Limits!$D$29:$K$36,7),70, IF(I64&lt;=HLOOKUP(E64,Limits!$D$29:$K$36,8),80,"Over 80%")))))))</f>
        <v>50</v>
      </c>
      <c r="AE64" s="85">
        <f>IF(W64&lt;=HLOOKUP(M64,Limits!$D$14:$I$22,2),20,IF(W64&lt;=HLOOKUP(M64,Limits!$D$14:$I$22,3),30,IF(W64&lt;=HLOOKUP(M64,Limits!$D$14:$I$22,4),40,IF(W64&lt;=HLOOKUP(M64,Limits!$D$14:$I$22,5),50,IF(W64&lt;=HLOOKUP(M64,Limits!$D$14:$I$22,6),60,IF(W64&lt;=HLOOKUP(M64,Limits!$D$14:$I$22,8),70, IF(W64&lt;=HLOOKUP(M64,Limits!$D$14:$I$22,9),80,"Over 80%")))))))</f>
        <v>60</v>
      </c>
      <c r="AF64" s="2"/>
      <c r="AG64" s="85">
        <f t="shared" si="3"/>
        <v>60</v>
      </c>
    </row>
    <row r="65" spans="1:33">
      <c r="A65" s="186">
        <f>+USR!C65</f>
        <v>414</v>
      </c>
      <c r="C65" s="186" t="str">
        <f>+USR!D65</f>
        <v xml:space="preserve">06/03/2016 </v>
      </c>
      <c r="E65" s="183">
        <f>+USR!N65</f>
        <v>5</v>
      </c>
      <c r="G65" s="184">
        <f>+USR!R65</f>
        <v>60</v>
      </c>
      <c r="H65" s="184"/>
      <c r="I65" s="146">
        <f>+USR!G65</f>
        <v>20792</v>
      </c>
      <c r="J65" s="184"/>
      <c r="K65" s="147">
        <f>IF(G65=20,HLOOKUP(E65,Limits!$D$29:$K$36,2),IF(G65=30,HLOOKUP(E65,Limits!$D$29:$K$36,3),IF(G65=40,HLOOKUP(E65,Limits!$D$29:$K$36,4),IF(G65=50,HLOOKUP(E65,Limits!$D$29:$K$36,5),IF(G65=60,HLOOKUP(E65,Limits!$D$29:$K$36,6),IF(G65=70,HLOOKUP(E65,Limits!$D$29:$K$36,7),IF(G65=80,HLOOKUP(E65,Limits!$D$29:$K$36,8))))))))</f>
        <v>40380</v>
      </c>
      <c r="L65" s="148"/>
      <c r="M65" s="183">
        <f>+USR!K65</f>
        <v>3</v>
      </c>
      <c r="N65" s="184"/>
      <c r="O65" s="184">
        <f>+USR!S65</f>
        <v>60</v>
      </c>
      <c r="P65" s="184"/>
      <c r="Q65" s="184">
        <f>+USR!H65</f>
        <v>858</v>
      </c>
      <c r="R65" s="184"/>
      <c r="S65" s="184">
        <f>+USR!J65</f>
        <v>0</v>
      </c>
      <c r="T65" s="184"/>
      <c r="U65" s="184">
        <f>IF(M65=0,Limits!$D$8,IF(M65=1,Limits!$E$8,IF(M65=2,Limits!$F$8,IF(M65=3,Limits!$G$8,IF(M65=4,Limits!$H$8,IF(M65=5,Limits!$I$8))))))</f>
        <v>57</v>
      </c>
      <c r="V65" s="184"/>
      <c r="W65" s="184">
        <f t="shared" si="2"/>
        <v>915</v>
      </c>
      <c r="X65" s="184"/>
      <c r="Y65" s="185">
        <f>IF(O65=20,HLOOKUP(M65,Limits!$D$14:$K$36,2),IF(O65=30,HLOOKUP(M65,Limits!$D$14:$K$36,3),IF(O65=40,HLOOKUP(M65,Limits!$D$14:$K$36,4),IF(O65=50,HLOOKUP(M65,Limits!$D$14:$K$36,5),IF(O65=60,HLOOKUP(M65,Limits!$D$14:$K$36,6),IF(O65=65,HLOOKUP(M65,Limits!$D$14:$K$36,7),IF(O65=70,HLOOKUP(M65,Limits!$D$14:$K$36,8),IF(O65=80,HLOOKUP(M65,Limits!$D$14:$K$36,9)))))))))</f>
        <v>972</v>
      </c>
      <c r="Z65" s="184"/>
      <c r="AA65" s="153" t="str">
        <f>IF(I65&gt;=(HLOOKUP(E65,Limits!$D$29:$K$36,5)*1.4),"Over 140%","No")</f>
        <v>No</v>
      </c>
      <c r="AB65" s="153" t="str">
        <f>IF(I65&gt;=(HLOOKUP(E65,Limits!$D$29:$K$36,6)*1.4),"Over 140%","No")</f>
        <v>No</v>
      </c>
      <c r="AC65" s="153">
        <f>IF(I65&lt;=HLOOKUP(E65,Limits!$D$29:$K$36,8),80,"Over 80%")</f>
        <v>80</v>
      </c>
      <c r="AD65" s="85">
        <f>IF(I65&lt;=HLOOKUP(E65,Limits!$D$29:$K$36,2),20,IF(I65&lt;=HLOOKUP(E65,Limits!$D$29:$K$36,3),30,IF(I65&lt;=HLOOKUP(E65,Limits!$D$29:$K$36,4),40,IF(I65&lt;=HLOOKUP(E65,Limits!$D$29:$K$36,5),50,IF(I65&lt;=HLOOKUP(E65,Limits!$D$29:$K$36,6),60,IF(I65&lt;=HLOOKUP(E65,Limits!$D$29:$K$36,7),70, IF(I65&lt;=HLOOKUP(E65,Limits!$D$29:$K$36,8),80,"Over 80%")))))))</f>
        <v>40</v>
      </c>
      <c r="AE65" s="85">
        <f>IF(W65&lt;=HLOOKUP(M65,Limits!$D$14:$I$22,2),20,IF(W65&lt;=HLOOKUP(M65,Limits!$D$14:$I$22,3),30,IF(W65&lt;=HLOOKUP(M65,Limits!$D$14:$I$22,4),40,IF(W65&lt;=HLOOKUP(M65,Limits!$D$14:$I$22,5),50,IF(W65&lt;=HLOOKUP(M65,Limits!$D$14:$I$22,6),60,IF(W65&lt;=HLOOKUP(M65,Limits!$D$14:$I$22,8),70, IF(W65&lt;=HLOOKUP(M65,Limits!$D$14:$I$22,9),80,"Over 80%")))))))</f>
        <v>60</v>
      </c>
      <c r="AF65" s="2"/>
      <c r="AG65" s="85">
        <f t="shared" si="3"/>
        <v>60</v>
      </c>
    </row>
    <row r="66" spans="1:33">
      <c r="A66" s="186">
        <f>+USR!C66</f>
        <v>415</v>
      </c>
      <c r="C66" s="186" t="str">
        <f>+USR!D66</f>
        <v xml:space="preserve">05/12/2020 </v>
      </c>
      <c r="E66" s="183">
        <f>+USR!N66</f>
        <v>3</v>
      </c>
      <c r="G66" s="184">
        <f>+USR!R66</f>
        <v>60</v>
      </c>
      <c r="H66" s="184"/>
      <c r="I66" s="146">
        <f>+USR!G66</f>
        <v>33853</v>
      </c>
      <c r="J66" s="184"/>
      <c r="K66" s="147">
        <f>IF(G66=20,HLOOKUP(E66,Limits!$D$29:$K$36,2),IF(G66=30,HLOOKUP(E66,Limits!$D$29:$K$36,3),IF(G66=40,HLOOKUP(E66,Limits!$D$29:$K$36,4),IF(G66=50,HLOOKUP(E66,Limits!$D$29:$K$36,5),IF(G66=60,HLOOKUP(E66,Limits!$D$29:$K$36,6),IF(G66=70,HLOOKUP(E66,Limits!$D$29:$K$36,7),IF(G66=80,HLOOKUP(E66,Limits!$D$29:$K$36,8))))))))</f>
        <v>33660</v>
      </c>
      <c r="L66" s="148"/>
      <c r="M66" s="183">
        <f>+USR!K66</f>
        <v>2</v>
      </c>
      <c r="N66" s="184"/>
      <c r="O66" s="184">
        <f>+USR!S66</f>
        <v>60</v>
      </c>
      <c r="P66" s="184"/>
      <c r="Q66" s="184">
        <f>+USR!H66</f>
        <v>765</v>
      </c>
      <c r="R66" s="184"/>
      <c r="S66" s="184">
        <f>+USR!J66</f>
        <v>0</v>
      </c>
      <c r="T66" s="184"/>
      <c r="U66" s="184">
        <f>IF(M66=0,Limits!$D$8,IF(M66=1,Limits!$E$8,IF(M66=2,Limits!$F$8,IF(M66=3,Limits!$G$8,IF(M66=4,Limits!$H$8,IF(M66=5,Limits!$I$8))))))</f>
        <v>51</v>
      </c>
      <c r="V66" s="184"/>
      <c r="W66" s="184">
        <f t="shared" si="2"/>
        <v>816</v>
      </c>
      <c r="X66" s="184"/>
      <c r="Y66" s="185">
        <f>IF(O66=20,HLOOKUP(M66,Limits!$D$14:$K$36,2),IF(O66=30,HLOOKUP(M66,Limits!$D$14:$K$36,3),IF(O66=40,HLOOKUP(M66,Limits!$D$14:$K$36,4),IF(O66=50,HLOOKUP(M66,Limits!$D$14:$K$36,5),IF(O66=60,HLOOKUP(M66,Limits!$D$14:$K$36,6),IF(O66=65,HLOOKUP(M66,Limits!$D$14:$K$36,7),IF(O66=70,HLOOKUP(M66,Limits!$D$14:$K$36,8),IF(O66=80,HLOOKUP(M66,Limits!$D$14:$K$36,9)))))))))</f>
        <v>841</v>
      </c>
      <c r="Z66" s="184"/>
      <c r="AA66" s="153" t="str">
        <f>IF(I66&gt;=(HLOOKUP(E66,Limits!$D$29:$K$36,5)*1.4),"Over 140%","No")</f>
        <v>No</v>
      </c>
      <c r="AB66" s="153" t="str">
        <f>IF(I66&gt;=(HLOOKUP(E66,Limits!$D$29:$K$36,6)*1.4),"Over 140%","No")</f>
        <v>No</v>
      </c>
      <c r="AC66" s="153">
        <f>IF(I66&lt;=HLOOKUP(E66,Limits!$D$29:$K$36,8),80,"Over 80%")</f>
        <v>80</v>
      </c>
      <c r="AD66" s="85">
        <f>IF(I66&lt;=HLOOKUP(E66,Limits!$D$29:$K$36,2),20,IF(I66&lt;=HLOOKUP(E66,Limits!$D$29:$K$36,3),30,IF(I66&lt;=HLOOKUP(E66,Limits!$D$29:$K$36,4),40,IF(I66&lt;=HLOOKUP(E66,Limits!$D$29:$K$36,5),50,IF(I66&lt;=HLOOKUP(E66,Limits!$D$29:$K$36,6),60,IF(I66&lt;=HLOOKUP(E66,Limits!$D$29:$K$36,7),70, IF(I66&lt;=HLOOKUP(E66,Limits!$D$29:$K$36,8),80,"Over 80%")))))))</f>
        <v>70</v>
      </c>
      <c r="AE66" s="85">
        <f>IF(W66&lt;=HLOOKUP(M66,Limits!$D$14:$I$22,2),20,IF(W66&lt;=HLOOKUP(M66,Limits!$D$14:$I$22,3),30,IF(W66&lt;=HLOOKUP(M66,Limits!$D$14:$I$22,4),40,IF(W66&lt;=HLOOKUP(M66,Limits!$D$14:$I$22,5),50,IF(W66&lt;=HLOOKUP(M66,Limits!$D$14:$I$22,6),60,IF(W66&lt;=HLOOKUP(M66,Limits!$D$14:$I$22,8),70, IF(W66&lt;=HLOOKUP(M66,Limits!$D$14:$I$22,9),80,"Over 80%")))))))</f>
        <v>60</v>
      </c>
      <c r="AF66" s="2"/>
      <c r="AG66" s="85">
        <f t="shared" si="3"/>
        <v>70</v>
      </c>
    </row>
    <row r="67" spans="1:33">
      <c r="A67" s="186">
        <f>+USR!C67</f>
        <v>416</v>
      </c>
      <c r="C67" s="186" t="str">
        <f>+USR!D67</f>
        <v xml:space="preserve">12/01/2018 </v>
      </c>
      <c r="E67" s="183">
        <f>+USR!N67</f>
        <v>3</v>
      </c>
      <c r="G67" s="184">
        <f>+USR!R67</f>
        <v>60</v>
      </c>
      <c r="H67" s="184"/>
      <c r="I67" s="146">
        <f>+USR!G67</f>
        <v>24004</v>
      </c>
      <c r="J67" s="184"/>
      <c r="K67" s="147">
        <f>IF(G67=20,HLOOKUP(E67,Limits!$D$29:$K$36,2),IF(G67=30,HLOOKUP(E67,Limits!$D$29:$K$36,3),IF(G67=40,HLOOKUP(E67,Limits!$D$29:$K$36,4),IF(G67=50,HLOOKUP(E67,Limits!$D$29:$K$36,5),IF(G67=60,HLOOKUP(E67,Limits!$D$29:$K$36,6),IF(G67=70,HLOOKUP(E67,Limits!$D$29:$K$36,7),IF(G67=80,HLOOKUP(E67,Limits!$D$29:$K$36,8))))))))</f>
        <v>33660</v>
      </c>
      <c r="L67" s="148"/>
      <c r="M67" s="183">
        <f>+USR!K67</f>
        <v>2</v>
      </c>
      <c r="N67" s="184"/>
      <c r="O67" s="184">
        <f>+USR!S67</f>
        <v>60</v>
      </c>
      <c r="P67" s="184"/>
      <c r="Q67" s="184">
        <f>+USR!H67</f>
        <v>705</v>
      </c>
      <c r="R67" s="184"/>
      <c r="S67" s="184">
        <f>+USR!J67</f>
        <v>0</v>
      </c>
      <c r="T67" s="184"/>
      <c r="U67" s="184">
        <f>IF(M67=0,Limits!$D$8,IF(M67=1,Limits!$E$8,IF(M67=2,Limits!$F$8,IF(M67=3,Limits!$G$8,IF(M67=4,Limits!$H$8,IF(M67=5,Limits!$I$8))))))</f>
        <v>51</v>
      </c>
      <c r="V67" s="184"/>
      <c r="W67" s="184">
        <f t="shared" si="2"/>
        <v>756</v>
      </c>
      <c r="X67" s="184"/>
      <c r="Y67" s="185">
        <f>IF(O67=20,HLOOKUP(M67,Limits!$D$14:$K$36,2),IF(O67=30,HLOOKUP(M67,Limits!$D$14:$K$36,3),IF(O67=40,HLOOKUP(M67,Limits!$D$14:$K$36,4),IF(O67=50,HLOOKUP(M67,Limits!$D$14:$K$36,5),IF(O67=60,HLOOKUP(M67,Limits!$D$14:$K$36,6),IF(O67=65,HLOOKUP(M67,Limits!$D$14:$K$36,7),IF(O67=70,HLOOKUP(M67,Limits!$D$14:$K$36,8),IF(O67=80,HLOOKUP(M67,Limits!$D$14:$K$36,9)))))))))</f>
        <v>841</v>
      </c>
      <c r="Z67" s="184"/>
      <c r="AA67" s="153" t="str">
        <f>IF(I67&gt;=(HLOOKUP(E67,Limits!$D$29:$K$36,5)*1.4),"Over 140%","No")</f>
        <v>No</v>
      </c>
      <c r="AB67" s="153" t="str">
        <f>IF(I67&gt;=(HLOOKUP(E67,Limits!$D$29:$K$36,6)*1.4),"Over 140%","No")</f>
        <v>No</v>
      </c>
      <c r="AC67" s="153">
        <f>IF(I67&lt;=HLOOKUP(E67,Limits!$D$29:$K$36,8),80,"Over 80%")</f>
        <v>80</v>
      </c>
      <c r="AD67" s="85">
        <f>IF(I67&lt;=HLOOKUP(E67,Limits!$D$29:$K$36,2),20,IF(I67&lt;=HLOOKUP(E67,Limits!$D$29:$K$36,3),30,IF(I67&lt;=HLOOKUP(E67,Limits!$D$29:$K$36,4),40,IF(I67&lt;=HLOOKUP(E67,Limits!$D$29:$K$36,5),50,IF(I67&lt;=HLOOKUP(E67,Limits!$D$29:$K$36,6),60,IF(I67&lt;=HLOOKUP(E67,Limits!$D$29:$K$36,7),70, IF(I67&lt;=HLOOKUP(E67,Limits!$D$29:$K$36,8),80,"Over 80%")))))))</f>
        <v>50</v>
      </c>
      <c r="AE67" s="85">
        <f>IF(W67&lt;=HLOOKUP(M67,Limits!$D$14:$I$22,2),20,IF(W67&lt;=HLOOKUP(M67,Limits!$D$14:$I$22,3),30,IF(W67&lt;=HLOOKUP(M67,Limits!$D$14:$I$22,4),40,IF(W67&lt;=HLOOKUP(M67,Limits!$D$14:$I$22,5),50,IF(W67&lt;=HLOOKUP(M67,Limits!$D$14:$I$22,6),60,IF(W67&lt;=HLOOKUP(M67,Limits!$D$14:$I$22,8),70, IF(W67&lt;=HLOOKUP(M67,Limits!$D$14:$I$22,9),80,"Over 80%")))))))</f>
        <v>60</v>
      </c>
      <c r="AF67" s="2"/>
      <c r="AG67" s="85">
        <f t="shared" si="3"/>
        <v>60</v>
      </c>
    </row>
    <row r="68" spans="1:33">
      <c r="A68" s="186">
        <f>+USR!C68</f>
        <v>501</v>
      </c>
      <c r="C68" s="186" t="str">
        <f>+USR!D68</f>
        <v xml:space="preserve">01/29/2019 </v>
      </c>
      <c r="E68" s="183">
        <f>+USR!N68</f>
        <v>1</v>
      </c>
      <c r="G68" s="184">
        <f>+USR!R68</f>
        <v>60</v>
      </c>
      <c r="H68" s="184"/>
      <c r="I68" s="146">
        <f>+USR!G68</f>
        <v>23692</v>
      </c>
      <c r="J68" s="184"/>
      <c r="K68" s="147">
        <f>IF(G68=20,HLOOKUP(E68,Limits!$D$29:$K$36,2),IF(G68=30,HLOOKUP(E68,Limits!$D$29:$K$36,3),IF(G68=40,HLOOKUP(E68,Limits!$D$29:$K$36,4),IF(G68=50,HLOOKUP(E68,Limits!$D$29:$K$36,5),IF(G68=60,HLOOKUP(E68,Limits!$D$29:$K$36,6),IF(G68=70,HLOOKUP(E68,Limits!$D$29:$K$36,7),IF(G68=80,HLOOKUP(E68,Limits!$D$29:$K$36,8))))))))</f>
        <v>26160</v>
      </c>
      <c r="L68" s="148"/>
      <c r="M68" s="183">
        <f>+USR!K68</f>
        <v>2</v>
      </c>
      <c r="N68" s="184"/>
      <c r="O68" s="184">
        <f>+USR!S68</f>
        <v>60</v>
      </c>
      <c r="P68" s="184"/>
      <c r="Q68" s="184">
        <f>+USR!H68</f>
        <v>733</v>
      </c>
      <c r="R68" s="184"/>
      <c r="S68" s="184">
        <f>+USR!J68</f>
        <v>0</v>
      </c>
      <c r="T68" s="184"/>
      <c r="U68" s="184">
        <f>IF(M68=0,Limits!$D$8,IF(M68=1,Limits!$E$8,IF(M68=2,Limits!$F$8,IF(M68=3,Limits!$G$8,IF(M68=4,Limits!$H$8,IF(M68=5,Limits!$I$8))))))</f>
        <v>51</v>
      </c>
      <c r="V68" s="184"/>
      <c r="W68" s="184">
        <f t="shared" si="2"/>
        <v>784</v>
      </c>
      <c r="X68" s="184"/>
      <c r="Y68" s="185">
        <f>IF(O68=20,HLOOKUP(M68,Limits!$D$14:$K$36,2),IF(O68=30,HLOOKUP(M68,Limits!$D$14:$K$36,3),IF(O68=40,HLOOKUP(M68,Limits!$D$14:$K$36,4),IF(O68=50,HLOOKUP(M68,Limits!$D$14:$K$36,5),IF(O68=60,HLOOKUP(M68,Limits!$D$14:$K$36,6),IF(O68=65,HLOOKUP(M68,Limits!$D$14:$K$36,7),IF(O68=70,HLOOKUP(M68,Limits!$D$14:$K$36,8),IF(O68=80,HLOOKUP(M68,Limits!$D$14:$K$36,9)))))))))</f>
        <v>841</v>
      </c>
      <c r="Z68" s="184"/>
      <c r="AA68" s="153" t="str">
        <f>IF(I68&gt;=(HLOOKUP(E68,Limits!$D$29:$K$36,5)*1.4),"Over 140%","No")</f>
        <v>No</v>
      </c>
      <c r="AB68" s="153" t="str">
        <f>IF(I68&gt;=(HLOOKUP(E68,Limits!$D$29:$K$36,6)*1.4),"Over 140%","No")</f>
        <v>No</v>
      </c>
      <c r="AC68" s="153">
        <f>IF(I68&lt;=HLOOKUP(E68,Limits!$D$29:$K$36,8),80,"Over 80%")</f>
        <v>80</v>
      </c>
      <c r="AD68" s="85">
        <f>IF(I68&lt;=HLOOKUP(E68,Limits!$D$29:$K$36,2),20,IF(I68&lt;=HLOOKUP(E68,Limits!$D$29:$K$36,3),30,IF(I68&lt;=HLOOKUP(E68,Limits!$D$29:$K$36,4),40,IF(I68&lt;=HLOOKUP(E68,Limits!$D$29:$K$36,5),50,IF(I68&lt;=HLOOKUP(E68,Limits!$D$29:$K$36,6),60,IF(I68&lt;=HLOOKUP(E68,Limits!$D$29:$K$36,7),70, IF(I68&lt;=HLOOKUP(E68,Limits!$D$29:$K$36,8),80,"Over 80%")))))))</f>
        <v>60</v>
      </c>
      <c r="AE68" s="85">
        <f>IF(W68&lt;=HLOOKUP(M68,Limits!$D$14:$I$22,2),20,IF(W68&lt;=HLOOKUP(M68,Limits!$D$14:$I$22,3),30,IF(W68&lt;=HLOOKUP(M68,Limits!$D$14:$I$22,4),40,IF(W68&lt;=HLOOKUP(M68,Limits!$D$14:$I$22,5),50,IF(W68&lt;=HLOOKUP(M68,Limits!$D$14:$I$22,6),60,IF(W68&lt;=HLOOKUP(M68,Limits!$D$14:$I$22,8),70, IF(W68&lt;=HLOOKUP(M68,Limits!$D$14:$I$22,9),80,"Over 80%")))))))</f>
        <v>60</v>
      </c>
      <c r="AF68" s="2"/>
      <c r="AG68" s="85">
        <f t="shared" si="3"/>
        <v>60</v>
      </c>
    </row>
    <row r="69" spans="1:33">
      <c r="A69" s="186">
        <f>+USR!C69</f>
        <v>502</v>
      </c>
      <c r="C69" s="186" t="str">
        <f>+USR!D69</f>
        <v xml:space="preserve">10/10/2014 </v>
      </c>
      <c r="E69" s="183">
        <f>+USR!N69</f>
        <v>3</v>
      </c>
      <c r="G69" s="184">
        <f>+USR!R69</f>
        <v>60</v>
      </c>
      <c r="H69" s="184"/>
      <c r="I69" s="146">
        <f>+USR!G69</f>
        <v>18950</v>
      </c>
      <c r="J69" s="184"/>
      <c r="K69" s="147">
        <f>IF(G69=20,HLOOKUP(E69,Limits!$D$29:$K$36,2),IF(G69=30,HLOOKUP(E69,Limits!$D$29:$K$36,3),IF(G69=40,HLOOKUP(E69,Limits!$D$29:$K$36,4),IF(G69=50,HLOOKUP(E69,Limits!$D$29:$K$36,5),IF(G69=60,HLOOKUP(E69,Limits!$D$29:$K$36,6),IF(G69=70,HLOOKUP(E69,Limits!$D$29:$K$36,7),IF(G69=80,HLOOKUP(E69,Limits!$D$29:$K$36,8))))))))</f>
        <v>33660</v>
      </c>
      <c r="L69" s="148"/>
      <c r="M69" s="183">
        <f>+USR!K69</f>
        <v>2</v>
      </c>
      <c r="N69" s="184"/>
      <c r="O69" s="184">
        <f>+USR!S69</f>
        <v>60</v>
      </c>
      <c r="P69" s="184"/>
      <c r="Q69" s="184">
        <f>+USR!H69</f>
        <v>705</v>
      </c>
      <c r="R69" s="184"/>
      <c r="S69" s="184">
        <f>+USR!J69</f>
        <v>0</v>
      </c>
      <c r="T69" s="184"/>
      <c r="U69" s="184">
        <f>IF(M69=0,Limits!$D$8,IF(M69=1,Limits!$E$8,IF(M69=2,Limits!$F$8,IF(M69=3,Limits!$G$8,IF(M69=4,Limits!$H$8,IF(M69=5,Limits!$I$8))))))</f>
        <v>51</v>
      </c>
      <c r="V69" s="184"/>
      <c r="W69" s="184">
        <f t="shared" si="2"/>
        <v>756</v>
      </c>
      <c r="X69" s="184"/>
      <c r="Y69" s="185">
        <f>IF(O69=20,HLOOKUP(M69,Limits!$D$14:$K$36,2),IF(O69=30,HLOOKUP(M69,Limits!$D$14:$K$36,3),IF(O69=40,HLOOKUP(M69,Limits!$D$14:$K$36,4),IF(O69=50,HLOOKUP(M69,Limits!$D$14:$K$36,5),IF(O69=60,HLOOKUP(M69,Limits!$D$14:$K$36,6),IF(O69=65,HLOOKUP(M69,Limits!$D$14:$K$36,7),IF(O69=70,HLOOKUP(M69,Limits!$D$14:$K$36,8),IF(O69=80,HLOOKUP(M69,Limits!$D$14:$K$36,9)))))))))</f>
        <v>841</v>
      </c>
      <c r="Z69" s="184"/>
      <c r="AA69" s="153" t="str">
        <f>IF(I69&gt;=(HLOOKUP(E69,Limits!$D$29:$K$36,5)*1.4),"Over 140%","No")</f>
        <v>No</v>
      </c>
      <c r="AB69" s="153" t="str">
        <f>IF(I69&gt;=(HLOOKUP(E69,Limits!$D$29:$K$36,6)*1.4),"Over 140%","No")</f>
        <v>No</v>
      </c>
      <c r="AC69" s="153">
        <f>IF(I69&lt;=HLOOKUP(E69,Limits!$D$29:$K$36,8),80,"Over 80%")</f>
        <v>80</v>
      </c>
      <c r="AD69" s="85">
        <f>IF(I69&lt;=HLOOKUP(E69,Limits!$D$29:$K$36,2),20,IF(I69&lt;=HLOOKUP(E69,Limits!$D$29:$K$36,3),30,IF(I69&lt;=HLOOKUP(E69,Limits!$D$29:$K$36,4),40,IF(I69&lt;=HLOOKUP(E69,Limits!$D$29:$K$36,5),50,IF(I69&lt;=HLOOKUP(E69,Limits!$D$29:$K$36,6),60,IF(I69&lt;=HLOOKUP(E69,Limits!$D$29:$K$36,7),70, IF(I69&lt;=HLOOKUP(E69,Limits!$D$29:$K$36,8),80,"Over 80%")))))))</f>
        <v>40</v>
      </c>
      <c r="AE69" s="85">
        <f>IF(W69&lt;=HLOOKUP(M69,Limits!$D$14:$I$22,2),20,IF(W69&lt;=HLOOKUP(M69,Limits!$D$14:$I$22,3),30,IF(W69&lt;=HLOOKUP(M69,Limits!$D$14:$I$22,4),40,IF(W69&lt;=HLOOKUP(M69,Limits!$D$14:$I$22,5),50,IF(W69&lt;=HLOOKUP(M69,Limits!$D$14:$I$22,6),60,IF(W69&lt;=HLOOKUP(M69,Limits!$D$14:$I$22,8),70, IF(W69&lt;=HLOOKUP(M69,Limits!$D$14:$I$22,9),80,"Over 80%")))))))</f>
        <v>60</v>
      </c>
      <c r="AF69" s="2"/>
      <c r="AG69" s="85">
        <f t="shared" si="3"/>
        <v>60</v>
      </c>
    </row>
    <row r="70" spans="1:33">
      <c r="A70" s="186">
        <f>+USR!C70</f>
        <v>503</v>
      </c>
      <c r="C70" s="186" t="str">
        <f>+USR!D70</f>
        <v xml:space="preserve">03/23/2017 </v>
      </c>
      <c r="E70" s="183">
        <f>+USR!N70</f>
        <v>3</v>
      </c>
      <c r="G70" s="184">
        <f>+USR!R70</f>
        <v>60</v>
      </c>
      <c r="H70" s="184"/>
      <c r="I70" s="146">
        <v>8000</v>
      </c>
      <c r="J70" s="184"/>
      <c r="K70" s="147">
        <f>IF(G70=20,HLOOKUP(E70,Limits!$D$29:$K$36,2),IF(G70=30,HLOOKUP(E70,Limits!$D$29:$K$36,3),IF(G70=40,HLOOKUP(E70,Limits!$D$29:$K$36,4),IF(G70=50,HLOOKUP(E70,Limits!$D$29:$K$36,5),IF(G70=60,HLOOKUP(E70,Limits!$D$29:$K$36,6),IF(G70=70,HLOOKUP(E70,Limits!$D$29:$K$36,7),IF(G70=80,HLOOKUP(E70,Limits!$D$29:$K$36,8))))))))</f>
        <v>33660</v>
      </c>
      <c r="L70" s="148"/>
      <c r="M70" s="183">
        <f>+USR!K70</f>
        <v>3</v>
      </c>
      <c r="N70" s="184"/>
      <c r="O70" s="184">
        <f>+USR!S70</f>
        <v>60</v>
      </c>
      <c r="P70" s="184"/>
      <c r="Q70" s="184">
        <f>+USR!H70</f>
        <v>180</v>
      </c>
      <c r="R70" s="184"/>
      <c r="S70" s="184">
        <f>+USR!J70</f>
        <v>628</v>
      </c>
      <c r="T70" s="184"/>
      <c r="U70" s="184">
        <f>IF(M70=0,Limits!$D$8,IF(M70=1,Limits!$E$8,IF(M70=2,Limits!$F$8,IF(M70=3,Limits!$G$8,IF(M70=4,Limits!$H$8,IF(M70=5,Limits!$I$8))))))</f>
        <v>57</v>
      </c>
      <c r="V70" s="184"/>
      <c r="W70" s="184">
        <f t="shared" si="2"/>
        <v>237</v>
      </c>
      <c r="X70" s="184"/>
      <c r="Y70" s="185">
        <f>IF(O70=20,HLOOKUP(M70,Limits!$D$14:$K$36,2),IF(O70=30,HLOOKUP(M70,Limits!$D$14:$K$36,3),IF(O70=40,HLOOKUP(M70,Limits!$D$14:$K$36,4),IF(O70=50,HLOOKUP(M70,Limits!$D$14:$K$36,5),IF(O70=60,HLOOKUP(M70,Limits!$D$14:$K$36,6),IF(O70=65,HLOOKUP(M70,Limits!$D$14:$K$36,7),IF(O70=70,HLOOKUP(M70,Limits!$D$14:$K$36,8),IF(O70=80,HLOOKUP(M70,Limits!$D$14:$K$36,9)))))))))</f>
        <v>972</v>
      </c>
      <c r="Z70" s="184"/>
      <c r="AA70" s="153" t="str">
        <f>IF(I70&gt;=(HLOOKUP(E70,Limits!$D$29:$K$36,5)*1.4),"Over 140%","No")</f>
        <v>No</v>
      </c>
      <c r="AB70" s="153" t="str">
        <f>IF(I70&gt;=(HLOOKUP(E70,Limits!$D$29:$K$36,6)*1.4),"Over 140%","No")</f>
        <v>No</v>
      </c>
      <c r="AC70" s="153">
        <f>IF(I70&lt;=HLOOKUP(E70,Limits!$D$29:$K$36,8),80,"Over 80%")</f>
        <v>80</v>
      </c>
      <c r="AD70" s="85">
        <f>IF(I70&lt;=HLOOKUP(E70,Limits!$D$29:$K$36,2),20,IF(I70&lt;=HLOOKUP(E70,Limits!$D$29:$K$36,3),30,IF(I70&lt;=HLOOKUP(E70,Limits!$D$29:$K$36,4),40,IF(I70&lt;=HLOOKUP(E70,Limits!$D$29:$K$36,5),50,IF(I70&lt;=HLOOKUP(E70,Limits!$D$29:$K$36,6),60,IF(I70&lt;=HLOOKUP(E70,Limits!$D$29:$K$36,7),70, IF(I70&lt;=HLOOKUP(E70,Limits!$D$29:$K$36,8),80,"Over 80%")))))))</f>
        <v>20</v>
      </c>
      <c r="AE70" s="85">
        <f>IF(W70&lt;=HLOOKUP(M70,Limits!$D$14:$I$22,2),20,IF(W70&lt;=HLOOKUP(M70,Limits!$D$14:$I$22,3),30,IF(W70&lt;=HLOOKUP(M70,Limits!$D$14:$I$22,4),40,IF(W70&lt;=HLOOKUP(M70,Limits!$D$14:$I$22,5),50,IF(W70&lt;=HLOOKUP(M70,Limits!$D$14:$I$22,6),60,IF(W70&lt;=HLOOKUP(M70,Limits!$D$14:$I$22,8),70, IF(W70&lt;=HLOOKUP(M70,Limits!$D$14:$I$22,9),80,"Over 80%")))))))</f>
        <v>20</v>
      </c>
      <c r="AF70" s="2"/>
      <c r="AG70" s="85">
        <f t="shared" si="3"/>
        <v>20</v>
      </c>
    </row>
    <row r="71" spans="1:33">
      <c r="A71" s="186">
        <f>+USR!C71</f>
        <v>504</v>
      </c>
      <c r="C71" s="186" t="str">
        <f>+USR!D71</f>
        <v xml:space="preserve">06/30/2017 </v>
      </c>
      <c r="E71" s="183">
        <f>+USR!N71</f>
        <v>5</v>
      </c>
      <c r="G71" s="184">
        <f>+USR!R71</f>
        <v>30</v>
      </c>
      <c r="H71" s="184"/>
      <c r="I71" s="146">
        <f>+USR!G71</f>
        <v>12891</v>
      </c>
      <c r="J71" s="184"/>
      <c r="K71" s="147">
        <f>IF(G71=20,HLOOKUP(E71,Limits!$D$29:$K$36,2),IF(G71=30,HLOOKUP(E71,Limits!$D$29:$K$36,3),IF(G71=40,HLOOKUP(E71,Limits!$D$29:$K$36,4),IF(G71=50,HLOOKUP(E71,Limits!$D$29:$K$36,5),IF(G71=60,HLOOKUP(E71,Limits!$D$29:$K$36,6),IF(G71=70,HLOOKUP(E71,Limits!$D$29:$K$36,7),IF(G71=80,HLOOKUP(E71,Limits!$D$29:$K$36,8))))))))</f>
        <v>20190</v>
      </c>
      <c r="L71" s="148"/>
      <c r="M71" s="183">
        <f>+USR!K71</f>
        <v>3</v>
      </c>
      <c r="N71" s="184"/>
      <c r="O71" s="184">
        <f>+USR!S71</f>
        <v>30</v>
      </c>
      <c r="P71" s="184"/>
      <c r="Q71" s="184">
        <f>+USR!H71</f>
        <v>402</v>
      </c>
      <c r="R71" s="184"/>
      <c r="S71" s="184">
        <f>+USR!J71</f>
        <v>0</v>
      </c>
      <c r="T71" s="184"/>
      <c r="U71" s="184">
        <f>IF(M71=0,Limits!$D$8,IF(M71=1,Limits!$E$8,IF(M71=2,Limits!$F$8,IF(M71=3,Limits!$G$8,IF(M71=4,Limits!$H$8,IF(M71=5,Limits!$I$8))))))</f>
        <v>57</v>
      </c>
      <c r="V71" s="184"/>
      <c r="W71" s="184">
        <f t="shared" si="2"/>
        <v>459</v>
      </c>
      <c r="X71" s="184"/>
      <c r="Y71" s="185">
        <f>IF(O71=20,HLOOKUP(M71,Limits!$D$14:$K$36,2),IF(O71=30,HLOOKUP(M71,Limits!$D$14:$K$36,3),IF(O71=40,HLOOKUP(M71,Limits!$D$14:$K$36,4),IF(O71=50,HLOOKUP(M71,Limits!$D$14:$K$36,5),IF(O71=60,HLOOKUP(M71,Limits!$D$14:$K$36,6),IF(O71=65,HLOOKUP(M71,Limits!$D$14:$K$36,7),IF(O71=70,HLOOKUP(M71,Limits!$D$14:$K$36,8),IF(O71=80,HLOOKUP(M71,Limits!$D$14:$K$36,9)))))))))</f>
        <v>486</v>
      </c>
      <c r="Z71" s="184"/>
      <c r="AA71" s="153" t="str">
        <f>IF(I71&gt;=(HLOOKUP(E71,Limits!$D$29:$K$36,5)*1.4),"Over 140%","No")</f>
        <v>No</v>
      </c>
      <c r="AB71" s="153" t="str">
        <f>IF(I71&gt;=(HLOOKUP(E71,Limits!$D$29:$K$36,6)*1.4),"Over 140%","No")</f>
        <v>No</v>
      </c>
      <c r="AC71" s="153">
        <f>IF(I71&lt;=HLOOKUP(E71,Limits!$D$29:$K$36,8),80,"Over 80%")</f>
        <v>80</v>
      </c>
      <c r="AD71" s="85">
        <f>IF(I71&lt;=HLOOKUP(E71,Limits!$D$29:$K$36,2),20,IF(I71&lt;=HLOOKUP(E71,Limits!$D$29:$K$36,3),30,IF(I71&lt;=HLOOKUP(E71,Limits!$D$29:$K$36,4),40,IF(I71&lt;=HLOOKUP(E71,Limits!$D$29:$K$36,5),50,IF(I71&lt;=HLOOKUP(E71,Limits!$D$29:$K$36,6),60,IF(I71&lt;=HLOOKUP(E71,Limits!$D$29:$K$36,7),70, IF(I71&lt;=HLOOKUP(E71,Limits!$D$29:$K$36,8),80,"Over 80%")))))))</f>
        <v>20</v>
      </c>
      <c r="AE71" s="85">
        <f>IF(W71&lt;=HLOOKUP(M71,Limits!$D$14:$I$22,2),20,IF(W71&lt;=HLOOKUP(M71,Limits!$D$14:$I$22,3),30,IF(W71&lt;=HLOOKUP(M71,Limits!$D$14:$I$22,4),40,IF(W71&lt;=HLOOKUP(M71,Limits!$D$14:$I$22,5),50,IF(W71&lt;=HLOOKUP(M71,Limits!$D$14:$I$22,6),60,IF(W71&lt;=HLOOKUP(M71,Limits!$D$14:$I$22,8),70, IF(W71&lt;=HLOOKUP(M71,Limits!$D$14:$I$22,9),80,"Over 80%")))))))</f>
        <v>30</v>
      </c>
      <c r="AF71" s="2"/>
      <c r="AG71" s="85">
        <f t="shared" si="3"/>
        <v>30</v>
      </c>
    </row>
    <row r="72" spans="1:33">
      <c r="A72" s="186">
        <f>+USR!C72</f>
        <v>505</v>
      </c>
      <c r="C72" s="186" t="str">
        <f>+USR!D72</f>
        <v xml:space="preserve">06/16/2020 </v>
      </c>
      <c r="E72" s="183">
        <f>+USR!N72</f>
        <v>2</v>
      </c>
      <c r="G72" s="184">
        <f>+USR!R72</f>
        <v>80</v>
      </c>
      <c r="H72" s="184"/>
      <c r="I72" s="146">
        <f>+USR!G72</f>
        <v>38080</v>
      </c>
      <c r="J72" s="184"/>
      <c r="K72" s="147">
        <f>IF(G72=20,HLOOKUP(E72,Limits!$D$29:$K$36,2),IF(G72=30,HLOOKUP(E72,Limits!$D$29:$K$36,3),IF(G72=40,HLOOKUP(E72,Limits!$D$29:$K$36,4),IF(G72=50,HLOOKUP(E72,Limits!$D$29:$K$36,5),IF(G72=60,HLOOKUP(E72,Limits!$D$29:$K$36,6),IF(G72=70,HLOOKUP(E72,Limits!$D$29:$K$36,7),IF(G72=80,HLOOKUP(E72,Limits!$D$29:$K$36,8))))))))</f>
        <v>39840</v>
      </c>
      <c r="L72" s="148"/>
      <c r="M72" s="183">
        <f>+USR!K72</f>
        <v>2</v>
      </c>
      <c r="N72" s="184"/>
      <c r="O72" s="184">
        <f>+USR!S72</f>
        <v>80</v>
      </c>
      <c r="P72" s="184"/>
      <c r="Q72" s="184">
        <f>+USR!H72</f>
        <v>930</v>
      </c>
      <c r="R72" s="184"/>
      <c r="S72" s="184">
        <f>+USR!J72</f>
        <v>0</v>
      </c>
      <c r="T72" s="184"/>
      <c r="U72" s="184">
        <f>IF(M72=0,Limits!$D$8,IF(M72=1,Limits!$E$8,IF(M72=2,Limits!$F$8,IF(M72=3,Limits!$G$8,IF(M72=4,Limits!$H$8,IF(M72=5,Limits!$I$8))))))</f>
        <v>51</v>
      </c>
      <c r="V72" s="184"/>
      <c r="W72" s="184">
        <f t="shared" si="2"/>
        <v>981</v>
      </c>
      <c r="X72" s="184"/>
      <c r="Y72" s="185">
        <f>IF(O72=20,HLOOKUP(M72,Limits!$D$14:$K$36,2),IF(O72=30,HLOOKUP(M72,Limits!$D$14:$K$36,3),IF(O72=40,HLOOKUP(M72,Limits!$D$14:$K$36,4),IF(O72=50,HLOOKUP(M72,Limits!$D$14:$K$36,5),IF(O72=60,HLOOKUP(M72,Limits!$D$14:$K$36,6),IF(O72=65,HLOOKUP(M72,Limits!$D$14:$K$36,7),IF(O72=70,HLOOKUP(M72,Limits!$D$14:$K$36,8),IF(O72=80,HLOOKUP(M72,Limits!$D$14:$K$36,9)))))))))</f>
        <v>1122</v>
      </c>
      <c r="Z72" s="184"/>
      <c r="AA72" s="153" t="str">
        <f>IF(I72&gt;=(HLOOKUP(E72,Limits!$D$29:$K$36,5)*1.4),"Over 140%","No")</f>
        <v>Over 140%</v>
      </c>
      <c r="AB72" s="153" t="str">
        <f>IF(I72&gt;=(HLOOKUP(E72,Limits!$D$29:$K$36,6)*1.4),"Over 140%","No")</f>
        <v>No</v>
      </c>
      <c r="AC72" s="153">
        <f>IF(I72&lt;=HLOOKUP(E72,Limits!$D$29:$K$36,8),80,"Over 80%")</f>
        <v>80</v>
      </c>
      <c r="AD72" s="85">
        <f>IF(I72&lt;=HLOOKUP(E72,Limits!$D$29:$K$36,2),20,IF(I72&lt;=HLOOKUP(E72,Limits!$D$29:$K$36,3),30,IF(I72&lt;=HLOOKUP(E72,Limits!$D$29:$K$36,4),40,IF(I72&lt;=HLOOKUP(E72,Limits!$D$29:$K$36,5),50,IF(I72&lt;=HLOOKUP(E72,Limits!$D$29:$K$36,6),60,IF(I72&lt;=HLOOKUP(E72,Limits!$D$29:$K$36,7),70, IF(I72&lt;=HLOOKUP(E72,Limits!$D$29:$K$36,8),80,"Over 80%")))))))</f>
        <v>80</v>
      </c>
      <c r="AE72" s="85">
        <f>IF(W72&lt;=HLOOKUP(M72,Limits!$D$14:$I$22,2),20,IF(W72&lt;=HLOOKUP(M72,Limits!$D$14:$I$22,3),30,IF(W72&lt;=HLOOKUP(M72,Limits!$D$14:$I$22,4),40,IF(W72&lt;=HLOOKUP(M72,Limits!$D$14:$I$22,5),50,IF(W72&lt;=HLOOKUP(M72,Limits!$D$14:$I$22,6),60,IF(W72&lt;=HLOOKUP(M72,Limits!$D$14:$I$22,8),70, IF(W72&lt;=HLOOKUP(M72,Limits!$D$14:$I$22,9),80,"Over 80%")))))))</f>
        <v>70</v>
      </c>
      <c r="AF72" s="2"/>
      <c r="AG72" s="85">
        <f t="shared" si="3"/>
        <v>80</v>
      </c>
    </row>
    <row r="73" spans="1:33">
      <c r="A73" s="186">
        <f>+USR!C73</f>
        <v>506</v>
      </c>
      <c r="C73" s="186" t="str">
        <f>+USR!D73</f>
        <v xml:space="preserve">03/17/2020 </v>
      </c>
      <c r="E73" s="183">
        <f>+USR!N73</f>
        <v>1</v>
      </c>
      <c r="G73" s="184">
        <f>+USR!R73</f>
        <v>60</v>
      </c>
      <c r="H73" s="184"/>
      <c r="I73" s="146">
        <f>+USR!G73</f>
        <v>28080</v>
      </c>
      <c r="J73" s="184"/>
      <c r="K73" s="147">
        <f>IF(G73=20,HLOOKUP(E73,Limits!$D$29:$K$36,2),IF(G73=30,HLOOKUP(E73,Limits!$D$29:$K$36,3),IF(G73=40,HLOOKUP(E73,Limits!$D$29:$K$36,4),IF(G73=50,HLOOKUP(E73,Limits!$D$29:$K$36,5),IF(G73=60,HLOOKUP(E73,Limits!$D$29:$K$36,6),IF(G73=70,HLOOKUP(E73,Limits!$D$29:$K$36,7),IF(G73=80,HLOOKUP(E73,Limits!$D$29:$K$36,8))))))))</f>
        <v>26160</v>
      </c>
      <c r="L73" s="148"/>
      <c r="M73" s="183">
        <f>+USR!K73</f>
        <v>2</v>
      </c>
      <c r="N73" s="184"/>
      <c r="O73" s="184">
        <f>+USR!S73</f>
        <v>60</v>
      </c>
      <c r="P73" s="184"/>
      <c r="Q73" s="184">
        <f>+USR!H73</f>
        <v>765</v>
      </c>
      <c r="R73" s="184"/>
      <c r="S73" s="184">
        <f>+USR!J73</f>
        <v>0</v>
      </c>
      <c r="T73" s="184"/>
      <c r="U73" s="184">
        <f>IF(M73=0,Limits!$D$8,IF(M73=1,Limits!$E$8,IF(M73=2,Limits!$F$8,IF(M73=3,Limits!$G$8,IF(M73=4,Limits!$H$8,IF(M73=5,Limits!$I$8))))))</f>
        <v>51</v>
      </c>
      <c r="V73" s="184"/>
      <c r="W73" s="184">
        <f t="shared" si="2"/>
        <v>816</v>
      </c>
      <c r="X73" s="184"/>
      <c r="Y73" s="185">
        <f>IF(O73=20,HLOOKUP(M73,Limits!$D$14:$K$36,2),IF(O73=30,HLOOKUP(M73,Limits!$D$14:$K$36,3),IF(O73=40,HLOOKUP(M73,Limits!$D$14:$K$36,4),IF(O73=50,HLOOKUP(M73,Limits!$D$14:$K$36,5),IF(O73=60,HLOOKUP(M73,Limits!$D$14:$K$36,6),IF(O73=65,HLOOKUP(M73,Limits!$D$14:$K$36,7),IF(O73=70,HLOOKUP(M73,Limits!$D$14:$K$36,8),IF(O73=80,HLOOKUP(M73,Limits!$D$14:$K$36,9)))))))))</f>
        <v>841</v>
      </c>
      <c r="Z73" s="184"/>
      <c r="AA73" s="153" t="str">
        <f>IF(I73&gt;=(HLOOKUP(E73,Limits!$D$29:$K$36,5)*1.4),"Over 140%","No")</f>
        <v>No</v>
      </c>
      <c r="AB73" s="153" t="str">
        <f>IF(I73&gt;=(HLOOKUP(E73,Limits!$D$29:$K$36,6)*1.4),"Over 140%","No")</f>
        <v>No</v>
      </c>
      <c r="AC73" s="153">
        <f>IF(I73&lt;=HLOOKUP(E73,Limits!$D$29:$K$36,8),80,"Over 80%")</f>
        <v>80</v>
      </c>
      <c r="AD73" s="85">
        <f>IF(I73&lt;=HLOOKUP(E73,Limits!$D$29:$K$36,2),20,IF(I73&lt;=HLOOKUP(E73,Limits!$D$29:$K$36,3),30,IF(I73&lt;=HLOOKUP(E73,Limits!$D$29:$K$36,4),40,IF(I73&lt;=HLOOKUP(E73,Limits!$D$29:$K$36,5),50,IF(I73&lt;=HLOOKUP(E73,Limits!$D$29:$K$36,6),60,IF(I73&lt;=HLOOKUP(E73,Limits!$D$29:$K$36,7),70, IF(I73&lt;=HLOOKUP(E73,Limits!$D$29:$K$36,8),80,"Over 80%")))))))</f>
        <v>70</v>
      </c>
      <c r="AE73" s="85">
        <f>IF(W73&lt;=HLOOKUP(M73,Limits!$D$14:$I$22,2),20,IF(W73&lt;=HLOOKUP(M73,Limits!$D$14:$I$22,3),30,IF(W73&lt;=HLOOKUP(M73,Limits!$D$14:$I$22,4),40,IF(W73&lt;=HLOOKUP(M73,Limits!$D$14:$I$22,5),50,IF(W73&lt;=HLOOKUP(M73,Limits!$D$14:$I$22,6),60,IF(W73&lt;=HLOOKUP(M73,Limits!$D$14:$I$22,8),70, IF(W73&lt;=HLOOKUP(M73,Limits!$D$14:$I$22,9),80,"Over 80%")))))))</f>
        <v>60</v>
      </c>
      <c r="AF73" s="2"/>
      <c r="AG73" s="85">
        <f t="shared" si="3"/>
        <v>70</v>
      </c>
    </row>
    <row r="74" spans="1:33">
      <c r="A74" s="186">
        <f>+USR!C74</f>
        <v>507</v>
      </c>
      <c r="C74" s="186" t="str">
        <f>+USR!D74</f>
        <v xml:space="preserve">05/22/2014 </v>
      </c>
      <c r="E74" s="183">
        <f>+USR!N74</f>
        <v>3</v>
      </c>
      <c r="G74" s="184">
        <f>+USR!R74</f>
        <v>60</v>
      </c>
      <c r="H74" s="184"/>
      <c r="I74" s="146">
        <v>8000</v>
      </c>
      <c r="J74" s="184"/>
      <c r="K74" s="147">
        <f>IF(G74=20,HLOOKUP(E74,Limits!$D$29:$K$36,2),IF(G74=30,HLOOKUP(E74,Limits!$D$29:$K$36,3),IF(G74=40,HLOOKUP(E74,Limits!$D$29:$K$36,4),IF(G74=50,HLOOKUP(E74,Limits!$D$29:$K$36,5),IF(G74=60,HLOOKUP(E74,Limits!$D$29:$K$36,6),IF(G74=70,HLOOKUP(E74,Limits!$D$29:$K$36,7),IF(G74=80,HLOOKUP(E74,Limits!$D$29:$K$36,8))))))))</f>
        <v>33660</v>
      </c>
      <c r="L74" s="148"/>
      <c r="M74" s="183">
        <f>+USR!K74</f>
        <v>3</v>
      </c>
      <c r="N74" s="184"/>
      <c r="O74" s="184">
        <f>+USR!S74</f>
        <v>60</v>
      </c>
      <c r="P74" s="184"/>
      <c r="Q74" s="184">
        <f>+USR!H74</f>
        <v>815</v>
      </c>
      <c r="R74" s="184"/>
      <c r="S74" s="184">
        <f>+USR!J74</f>
        <v>0</v>
      </c>
      <c r="T74" s="184"/>
      <c r="U74" s="184">
        <f>IF(M74=0,Limits!$D$8,IF(M74=1,Limits!$E$8,IF(M74=2,Limits!$F$8,IF(M74=3,Limits!$G$8,IF(M74=4,Limits!$H$8,IF(M74=5,Limits!$I$8))))))</f>
        <v>57</v>
      </c>
      <c r="V74" s="184"/>
      <c r="W74" s="184">
        <f t="shared" si="2"/>
        <v>872</v>
      </c>
      <c r="X74" s="184"/>
      <c r="Y74" s="185">
        <f>IF(O74=20,HLOOKUP(M74,Limits!$D$14:$K$36,2),IF(O74=30,HLOOKUP(M74,Limits!$D$14:$K$36,3),IF(O74=40,HLOOKUP(M74,Limits!$D$14:$K$36,4),IF(O74=50,HLOOKUP(M74,Limits!$D$14:$K$36,5),IF(O74=60,HLOOKUP(M74,Limits!$D$14:$K$36,6),IF(O74=65,HLOOKUP(M74,Limits!$D$14:$K$36,7),IF(O74=70,HLOOKUP(M74,Limits!$D$14:$K$36,8),IF(O74=80,HLOOKUP(M74,Limits!$D$14:$K$36,9)))))))))</f>
        <v>972</v>
      </c>
      <c r="Z74" s="184"/>
      <c r="AA74" s="153" t="str">
        <f>IF(I74&gt;=(HLOOKUP(E74,Limits!$D$29:$K$36,5)*1.4),"Over 140%","No")</f>
        <v>No</v>
      </c>
      <c r="AB74" s="153" t="str">
        <f>IF(I74&gt;=(HLOOKUP(E74,Limits!$D$29:$K$36,6)*1.4),"Over 140%","No")</f>
        <v>No</v>
      </c>
      <c r="AC74" s="153">
        <f>IF(I74&lt;=HLOOKUP(E74,Limits!$D$29:$K$36,8),80,"Over 80%")</f>
        <v>80</v>
      </c>
      <c r="AD74" s="85">
        <f>IF(I74&lt;=HLOOKUP(E74,Limits!$D$29:$K$36,2),20,IF(I74&lt;=HLOOKUP(E74,Limits!$D$29:$K$36,3),30,IF(I74&lt;=HLOOKUP(E74,Limits!$D$29:$K$36,4),40,IF(I74&lt;=HLOOKUP(E74,Limits!$D$29:$K$36,5),50,IF(I74&lt;=HLOOKUP(E74,Limits!$D$29:$K$36,6),60,IF(I74&lt;=HLOOKUP(E74,Limits!$D$29:$K$36,7),70, IF(I74&lt;=HLOOKUP(E74,Limits!$D$29:$K$36,8),80,"Over 80%")))))))</f>
        <v>20</v>
      </c>
      <c r="AE74" s="85">
        <f>IF(W74&lt;=HLOOKUP(M74,Limits!$D$14:$I$22,2),20,IF(W74&lt;=HLOOKUP(M74,Limits!$D$14:$I$22,3),30,IF(W74&lt;=HLOOKUP(M74,Limits!$D$14:$I$22,4),40,IF(W74&lt;=HLOOKUP(M74,Limits!$D$14:$I$22,5),50,IF(W74&lt;=HLOOKUP(M74,Limits!$D$14:$I$22,6),60,IF(W74&lt;=HLOOKUP(M74,Limits!$D$14:$I$22,8),70, IF(W74&lt;=HLOOKUP(M74,Limits!$D$14:$I$22,9),80,"Over 80%")))))))</f>
        <v>60</v>
      </c>
      <c r="AF74" s="2"/>
      <c r="AG74" s="85">
        <f t="shared" si="3"/>
        <v>60</v>
      </c>
    </row>
    <row r="75" spans="1:33">
      <c r="A75" s="186">
        <f>+USR!C75</f>
        <v>508</v>
      </c>
      <c r="C75" s="186" t="str">
        <f>+USR!D75</f>
        <v xml:space="preserve">03/23/2017 </v>
      </c>
      <c r="E75" s="183">
        <f>+USR!N75</f>
        <v>3</v>
      </c>
      <c r="G75" s="184">
        <f>+USR!R75</f>
        <v>60</v>
      </c>
      <c r="H75" s="184"/>
      <c r="I75" s="146">
        <v>7000</v>
      </c>
      <c r="J75" s="184"/>
      <c r="K75" s="147">
        <f>IF(G75=20,HLOOKUP(E75,Limits!$D$29:$K$36,2),IF(G75=30,HLOOKUP(E75,Limits!$D$29:$K$36,3),IF(G75=40,HLOOKUP(E75,Limits!$D$29:$K$36,4),IF(G75=50,HLOOKUP(E75,Limits!$D$29:$K$36,5),IF(G75=60,HLOOKUP(E75,Limits!$D$29:$K$36,6),IF(G75=70,HLOOKUP(E75,Limits!$D$29:$K$36,7),IF(G75=80,HLOOKUP(E75,Limits!$D$29:$K$36,8))))))))</f>
        <v>33660</v>
      </c>
      <c r="L75" s="148"/>
      <c r="M75" s="183">
        <f>+USR!K75</f>
        <v>3</v>
      </c>
      <c r="N75" s="184"/>
      <c r="O75" s="184">
        <f>+USR!S75</f>
        <v>60</v>
      </c>
      <c r="P75" s="184"/>
      <c r="Q75" s="184">
        <f>+USR!H75</f>
        <v>372</v>
      </c>
      <c r="R75" s="184"/>
      <c r="S75" s="184">
        <f>+USR!J75</f>
        <v>443</v>
      </c>
      <c r="T75" s="184"/>
      <c r="U75" s="184">
        <f>IF(M75=0,Limits!$D$8,IF(M75=1,Limits!$E$8,IF(M75=2,Limits!$F$8,IF(M75=3,Limits!$G$8,IF(M75=4,Limits!$H$8,IF(M75=5,Limits!$I$8))))))</f>
        <v>57</v>
      </c>
      <c r="V75" s="184"/>
      <c r="W75" s="184">
        <f t="shared" si="2"/>
        <v>429</v>
      </c>
      <c r="X75" s="184"/>
      <c r="Y75" s="185">
        <f>IF(O75=20,HLOOKUP(M75,Limits!$D$14:$K$36,2),IF(O75=30,HLOOKUP(M75,Limits!$D$14:$K$36,3),IF(O75=40,HLOOKUP(M75,Limits!$D$14:$K$36,4),IF(O75=50,HLOOKUP(M75,Limits!$D$14:$K$36,5),IF(O75=60,HLOOKUP(M75,Limits!$D$14:$K$36,6),IF(O75=65,HLOOKUP(M75,Limits!$D$14:$K$36,7),IF(O75=70,HLOOKUP(M75,Limits!$D$14:$K$36,8),IF(O75=80,HLOOKUP(M75,Limits!$D$14:$K$36,9)))))))))</f>
        <v>972</v>
      </c>
      <c r="Z75" s="184"/>
      <c r="AA75" s="153" t="str">
        <f>IF(I75&gt;=(HLOOKUP(E75,Limits!$D$29:$K$36,5)*1.4),"Over 140%","No")</f>
        <v>No</v>
      </c>
      <c r="AB75" s="153" t="str">
        <f>IF(I75&gt;=(HLOOKUP(E75,Limits!$D$29:$K$36,6)*1.4),"Over 140%","No")</f>
        <v>No</v>
      </c>
      <c r="AC75" s="153">
        <f>IF(I75&lt;=HLOOKUP(E75,Limits!$D$29:$K$36,8),80,"Over 80%")</f>
        <v>80</v>
      </c>
      <c r="AD75" s="85">
        <f>IF(I75&lt;=HLOOKUP(E75,Limits!$D$29:$K$36,2),20,IF(I75&lt;=HLOOKUP(E75,Limits!$D$29:$K$36,3),30,IF(I75&lt;=HLOOKUP(E75,Limits!$D$29:$K$36,4),40,IF(I75&lt;=HLOOKUP(E75,Limits!$D$29:$K$36,5),50,IF(I75&lt;=HLOOKUP(E75,Limits!$D$29:$K$36,6),60,IF(I75&lt;=HLOOKUP(E75,Limits!$D$29:$K$36,7),70, IF(I75&lt;=HLOOKUP(E75,Limits!$D$29:$K$36,8),80,"Over 80%")))))))</f>
        <v>20</v>
      </c>
      <c r="AE75" s="85">
        <f>IF(W75&lt;=HLOOKUP(M75,Limits!$D$14:$I$22,2),20,IF(W75&lt;=HLOOKUP(M75,Limits!$D$14:$I$22,3),30,IF(W75&lt;=HLOOKUP(M75,Limits!$D$14:$I$22,4),40,IF(W75&lt;=HLOOKUP(M75,Limits!$D$14:$I$22,5),50,IF(W75&lt;=HLOOKUP(M75,Limits!$D$14:$I$22,6),60,IF(W75&lt;=HLOOKUP(M75,Limits!$D$14:$I$22,8),70, IF(W75&lt;=HLOOKUP(M75,Limits!$D$14:$I$22,9),80,"Over 80%")))))))</f>
        <v>30</v>
      </c>
      <c r="AF75" s="2"/>
      <c r="AG75" s="85">
        <f t="shared" si="3"/>
        <v>30</v>
      </c>
    </row>
    <row r="76" spans="1:33">
      <c r="A76" s="186">
        <f>+USR!C76</f>
        <v>509</v>
      </c>
      <c r="C76" s="186" t="str">
        <f>+USR!D76</f>
        <v xml:space="preserve">06/01/2017 </v>
      </c>
      <c r="E76" s="183">
        <f>+USR!N76</f>
        <v>1</v>
      </c>
      <c r="G76" s="184">
        <f>+USR!R76</f>
        <v>30</v>
      </c>
      <c r="H76" s="184"/>
      <c r="I76" s="146">
        <f>+USR!G76</f>
        <v>10400</v>
      </c>
      <c r="J76" s="184"/>
      <c r="K76" s="147">
        <f>IF(G76=20,HLOOKUP(E76,Limits!$D$29:$K$36,2),IF(G76=30,HLOOKUP(E76,Limits!$D$29:$K$36,3),IF(G76=40,HLOOKUP(E76,Limits!$D$29:$K$36,4),IF(G76=50,HLOOKUP(E76,Limits!$D$29:$K$36,5),IF(G76=60,HLOOKUP(E76,Limits!$D$29:$K$36,6),IF(G76=70,HLOOKUP(E76,Limits!$D$29:$K$36,7),IF(G76=80,HLOOKUP(E76,Limits!$D$29:$K$36,8))))))))</f>
        <v>13080</v>
      </c>
      <c r="L76" s="148"/>
      <c r="M76" s="183">
        <f>+USR!K76</f>
        <v>1</v>
      </c>
      <c r="N76" s="184"/>
      <c r="O76" s="184">
        <f>+USR!S76</f>
        <v>30</v>
      </c>
      <c r="P76" s="184"/>
      <c r="Q76" s="184">
        <f>+USR!H76</f>
        <v>295</v>
      </c>
      <c r="R76" s="184"/>
      <c r="S76" s="184">
        <f>+USR!J76</f>
        <v>0</v>
      </c>
      <c r="T76" s="184"/>
      <c r="U76" s="184">
        <f>IF(M76=0,Limits!$D$8,IF(M76=1,Limits!$E$8,IF(M76=2,Limits!$F$8,IF(M76=3,Limits!$G$8,IF(M76=4,Limits!$H$8,IF(M76=5,Limits!$I$8))))))</f>
        <v>45</v>
      </c>
      <c r="V76" s="184"/>
      <c r="W76" s="184">
        <f t="shared" si="2"/>
        <v>340</v>
      </c>
      <c r="X76" s="184"/>
      <c r="Y76" s="185">
        <f>IF(O76=20,HLOOKUP(M76,Limits!$D$14:$K$36,2),IF(O76=30,HLOOKUP(M76,Limits!$D$14:$K$36,3),IF(O76=40,HLOOKUP(M76,Limits!$D$14:$K$36,4),IF(O76=50,HLOOKUP(M76,Limits!$D$14:$K$36,5),IF(O76=60,HLOOKUP(M76,Limits!$D$14:$K$36,6),IF(O76=65,HLOOKUP(M76,Limits!$D$14:$K$36,7),IF(O76=70,HLOOKUP(M76,Limits!$D$14:$K$36,8),IF(O76=80,HLOOKUP(M76,Limits!$D$14:$K$36,9)))))))))</f>
        <v>350</v>
      </c>
      <c r="Z76" s="184"/>
      <c r="AA76" s="153" t="str">
        <f>IF(I76&gt;=(HLOOKUP(E76,Limits!$D$29:$K$36,5)*1.4),"Over 140%","No")</f>
        <v>No</v>
      </c>
      <c r="AB76" s="153" t="str">
        <f>IF(I76&gt;=(HLOOKUP(E76,Limits!$D$29:$K$36,6)*1.4),"Over 140%","No")</f>
        <v>No</v>
      </c>
      <c r="AC76" s="153">
        <f>IF(I76&lt;=HLOOKUP(E76,Limits!$D$29:$K$36,8),80,"Over 80%")</f>
        <v>80</v>
      </c>
      <c r="AD76" s="85">
        <f>IF(I76&lt;=HLOOKUP(E76,Limits!$D$29:$K$36,2),20,IF(I76&lt;=HLOOKUP(E76,Limits!$D$29:$K$36,3),30,IF(I76&lt;=HLOOKUP(E76,Limits!$D$29:$K$36,4),40,IF(I76&lt;=HLOOKUP(E76,Limits!$D$29:$K$36,5),50,IF(I76&lt;=HLOOKUP(E76,Limits!$D$29:$K$36,6),60,IF(I76&lt;=HLOOKUP(E76,Limits!$D$29:$K$36,7),70, IF(I76&lt;=HLOOKUP(E76,Limits!$D$29:$K$36,8),80,"Over 80%")))))))</f>
        <v>30</v>
      </c>
      <c r="AE76" s="85">
        <f>IF(W76&lt;=HLOOKUP(M76,Limits!$D$14:$I$22,2),20,IF(W76&lt;=HLOOKUP(M76,Limits!$D$14:$I$22,3),30,IF(W76&lt;=HLOOKUP(M76,Limits!$D$14:$I$22,4),40,IF(W76&lt;=HLOOKUP(M76,Limits!$D$14:$I$22,5),50,IF(W76&lt;=HLOOKUP(M76,Limits!$D$14:$I$22,6),60,IF(W76&lt;=HLOOKUP(M76,Limits!$D$14:$I$22,8),70, IF(W76&lt;=HLOOKUP(M76,Limits!$D$14:$I$22,9),80,"Over 80%")))))))</f>
        <v>30</v>
      </c>
      <c r="AF76" s="2"/>
      <c r="AG76" s="85">
        <f t="shared" si="3"/>
        <v>30</v>
      </c>
    </row>
    <row r="77" spans="1:33">
      <c r="A77" s="186">
        <f>+USR!C77</f>
        <v>510</v>
      </c>
      <c r="C77" s="186" t="str">
        <f>+USR!D77</f>
        <v xml:space="preserve">03/20/2019 </v>
      </c>
      <c r="E77" s="183">
        <f>+USR!N77</f>
        <v>1</v>
      </c>
      <c r="G77" s="184">
        <f>+USR!R77</f>
        <v>60</v>
      </c>
      <c r="H77" s="184"/>
      <c r="I77" s="146">
        <f>+USR!G77</f>
        <v>23313</v>
      </c>
      <c r="J77" s="184"/>
      <c r="K77" s="147">
        <f>IF(G77=20,HLOOKUP(E77,Limits!$D$29:$K$36,2),IF(G77=30,HLOOKUP(E77,Limits!$D$29:$K$36,3),IF(G77=40,HLOOKUP(E77,Limits!$D$29:$K$36,4),IF(G77=50,HLOOKUP(E77,Limits!$D$29:$K$36,5),IF(G77=60,HLOOKUP(E77,Limits!$D$29:$K$36,6),IF(G77=70,HLOOKUP(E77,Limits!$D$29:$K$36,7),IF(G77=80,HLOOKUP(E77,Limits!$D$29:$K$36,8))))))))</f>
        <v>26160</v>
      </c>
      <c r="L77" s="148"/>
      <c r="M77" s="183">
        <f>+USR!K77</f>
        <v>1</v>
      </c>
      <c r="N77" s="184"/>
      <c r="O77" s="184">
        <f>+USR!S77</f>
        <v>60</v>
      </c>
      <c r="P77" s="184"/>
      <c r="Q77" s="184">
        <f>+USR!H77</f>
        <v>616</v>
      </c>
      <c r="R77" s="184"/>
      <c r="S77" s="184">
        <f>+USR!J77</f>
        <v>0</v>
      </c>
      <c r="T77" s="184"/>
      <c r="U77" s="184">
        <f>IF(M77=0,Limits!$D$8,IF(M77=1,Limits!$E$8,IF(M77=2,Limits!$F$8,IF(M77=3,Limits!$G$8,IF(M77=4,Limits!$H$8,IF(M77=5,Limits!$I$8))))))</f>
        <v>45</v>
      </c>
      <c r="V77" s="184"/>
      <c r="W77" s="184">
        <f t="shared" si="2"/>
        <v>661</v>
      </c>
      <c r="X77" s="184"/>
      <c r="Y77" s="185">
        <f>IF(O77=20,HLOOKUP(M77,Limits!$D$14:$K$36,2),IF(O77=30,HLOOKUP(M77,Limits!$D$14:$K$36,3),IF(O77=40,HLOOKUP(M77,Limits!$D$14:$K$36,4),IF(O77=50,HLOOKUP(M77,Limits!$D$14:$K$36,5),IF(O77=60,HLOOKUP(M77,Limits!$D$14:$K$36,6),IF(O77=65,HLOOKUP(M77,Limits!$D$14:$K$36,7),IF(O77=70,HLOOKUP(M77,Limits!$D$14:$K$36,8),IF(O77=80,HLOOKUP(M77,Limits!$D$14:$K$36,9)))))))))</f>
        <v>700</v>
      </c>
      <c r="Z77" s="184"/>
      <c r="AA77" s="153" t="str">
        <f>IF(I77&gt;=(HLOOKUP(E77,Limits!$D$29:$K$36,5)*1.4),"Over 140%","No")</f>
        <v>No</v>
      </c>
      <c r="AB77" s="153" t="str">
        <f>IF(I77&gt;=(HLOOKUP(E77,Limits!$D$29:$K$36,6)*1.4),"Over 140%","No")</f>
        <v>No</v>
      </c>
      <c r="AC77" s="153">
        <f>IF(I77&lt;=HLOOKUP(E77,Limits!$D$29:$K$36,8),80,"Over 80%")</f>
        <v>80</v>
      </c>
      <c r="AD77" s="85">
        <f>IF(I77&lt;=HLOOKUP(E77,Limits!$D$29:$K$36,2),20,IF(I77&lt;=HLOOKUP(E77,Limits!$D$29:$K$36,3),30,IF(I77&lt;=HLOOKUP(E77,Limits!$D$29:$K$36,4),40,IF(I77&lt;=HLOOKUP(E77,Limits!$D$29:$K$36,5),50,IF(I77&lt;=HLOOKUP(E77,Limits!$D$29:$K$36,6),60,IF(I77&lt;=HLOOKUP(E77,Limits!$D$29:$K$36,7),70, IF(I77&lt;=HLOOKUP(E77,Limits!$D$29:$K$36,8),80,"Over 80%")))))))</f>
        <v>60</v>
      </c>
      <c r="AE77" s="85">
        <f>IF(W77&lt;=HLOOKUP(M77,Limits!$D$14:$I$22,2),20,IF(W77&lt;=HLOOKUP(M77,Limits!$D$14:$I$22,3),30,IF(W77&lt;=HLOOKUP(M77,Limits!$D$14:$I$22,4),40,IF(W77&lt;=HLOOKUP(M77,Limits!$D$14:$I$22,5),50,IF(W77&lt;=HLOOKUP(M77,Limits!$D$14:$I$22,6),60,IF(W77&lt;=HLOOKUP(M77,Limits!$D$14:$I$22,8),70, IF(W77&lt;=HLOOKUP(M77,Limits!$D$14:$I$22,9),80,"Over 80%")))))))</f>
        <v>60</v>
      </c>
      <c r="AF77" s="2"/>
      <c r="AG77" s="85">
        <f t="shared" si="3"/>
        <v>60</v>
      </c>
    </row>
    <row r="78" spans="1:33">
      <c r="A78" s="186">
        <f>+USR!C78</f>
        <v>511</v>
      </c>
      <c r="C78" s="186" t="str">
        <f>+USR!D78</f>
        <v xml:space="preserve">01/28/2020 </v>
      </c>
      <c r="E78" s="183">
        <f>+USR!N78</f>
        <v>2</v>
      </c>
      <c r="G78" s="184">
        <f>+USR!R78</f>
        <v>60</v>
      </c>
      <c r="H78" s="184"/>
      <c r="I78" s="146">
        <f>+USR!G78</f>
        <v>30850</v>
      </c>
      <c r="J78" s="184"/>
      <c r="K78" s="147">
        <f>IF(G78=20,HLOOKUP(E78,Limits!$D$29:$K$36,2),IF(G78=30,HLOOKUP(E78,Limits!$D$29:$K$36,3),IF(G78=40,HLOOKUP(E78,Limits!$D$29:$K$36,4),IF(G78=50,HLOOKUP(E78,Limits!$D$29:$K$36,5),IF(G78=60,HLOOKUP(E78,Limits!$D$29:$K$36,6),IF(G78=70,HLOOKUP(E78,Limits!$D$29:$K$36,7),IF(G78=80,HLOOKUP(E78,Limits!$D$29:$K$36,8))))))))</f>
        <v>29880</v>
      </c>
      <c r="L78" s="148"/>
      <c r="M78" s="183">
        <f>+USR!K78</f>
        <v>2</v>
      </c>
      <c r="N78" s="184"/>
      <c r="O78" s="184">
        <f>+USR!S78</f>
        <v>60</v>
      </c>
      <c r="P78" s="184"/>
      <c r="Q78" s="184">
        <f>+USR!H78</f>
        <v>633</v>
      </c>
      <c r="R78" s="184"/>
      <c r="S78" s="184">
        <f>+USR!J78</f>
        <v>0</v>
      </c>
      <c r="T78" s="184"/>
      <c r="U78" s="184">
        <f>IF(M78=0,Limits!$D$8,IF(M78=1,Limits!$E$8,IF(M78=2,Limits!$F$8,IF(M78=3,Limits!$G$8,IF(M78=4,Limits!$H$8,IF(M78=5,Limits!$I$8))))))</f>
        <v>51</v>
      </c>
      <c r="V78" s="184"/>
      <c r="W78" s="184">
        <f t="shared" ref="W78:W83" si="4">+Q78+U78</f>
        <v>684</v>
      </c>
      <c r="X78" s="184"/>
      <c r="Y78" s="185">
        <f>IF(O78=20,HLOOKUP(M78,Limits!$D$14:$K$36,2),IF(O78=30,HLOOKUP(M78,Limits!$D$14:$K$36,3),IF(O78=40,HLOOKUP(M78,Limits!$D$14:$K$36,4),IF(O78=50,HLOOKUP(M78,Limits!$D$14:$K$36,5),IF(O78=60,HLOOKUP(M78,Limits!$D$14:$K$36,6),IF(O78=65,HLOOKUP(M78,Limits!$D$14:$K$36,7),IF(O78=70,HLOOKUP(M78,Limits!$D$14:$K$36,8),IF(O78=80,HLOOKUP(M78,Limits!$D$14:$K$36,9)))))))))</f>
        <v>841</v>
      </c>
      <c r="Z78" s="184"/>
      <c r="AA78" s="153" t="str">
        <f>IF(I78&gt;=(HLOOKUP(E78,Limits!$D$29:$K$36,5)*1.4),"Over 140%","No")</f>
        <v>No</v>
      </c>
      <c r="AB78" s="153" t="str">
        <f>IF(I78&gt;=(HLOOKUP(E78,Limits!$D$29:$K$36,6)*1.4),"Over 140%","No")</f>
        <v>No</v>
      </c>
      <c r="AC78" s="153">
        <f>IF(I78&lt;=HLOOKUP(E78,Limits!$D$29:$K$36,8),80,"Over 80%")</f>
        <v>80</v>
      </c>
      <c r="AD78" s="85">
        <f>IF(I78&lt;=HLOOKUP(E78,Limits!$D$29:$K$36,2),20,IF(I78&lt;=HLOOKUP(E78,Limits!$D$29:$K$36,3),30,IF(I78&lt;=HLOOKUP(E78,Limits!$D$29:$K$36,4),40,IF(I78&lt;=HLOOKUP(E78,Limits!$D$29:$K$36,5),50,IF(I78&lt;=HLOOKUP(E78,Limits!$D$29:$K$36,6),60,IF(I78&lt;=HLOOKUP(E78,Limits!$D$29:$K$36,7),70, IF(I78&lt;=HLOOKUP(E78,Limits!$D$29:$K$36,8),80,"Over 80%")))))))</f>
        <v>70</v>
      </c>
      <c r="AE78" s="85">
        <f>IF(W78&lt;=HLOOKUP(M78,Limits!$D$14:$I$22,2),20,IF(W78&lt;=HLOOKUP(M78,Limits!$D$14:$I$22,3),30,IF(W78&lt;=HLOOKUP(M78,Limits!$D$14:$I$22,4),40,IF(W78&lt;=HLOOKUP(M78,Limits!$D$14:$I$22,5),50,IF(W78&lt;=HLOOKUP(M78,Limits!$D$14:$I$22,6),60,IF(W78&lt;=HLOOKUP(M78,Limits!$D$14:$I$22,8),70, IF(W78&lt;=HLOOKUP(M78,Limits!$D$14:$I$22,9),80,"Over 80%")))))))</f>
        <v>50</v>
      </c>
      <c r="AF78" s="2"/>
      <c r="AG78" s="85">
        <f t="shared" ref="AG78:AG83" si="5">IF(AD78&gt;AE78,AD78,AE78)</f>
        <v>70</v>
      </c>
    </row>
    <row r="79" spans="1:33">
      <c r="A79" s="186">
        <f>+USR!C79</f>
        <v>512</v>
      </c>
      <c r="C79" s="186" t="str">
        <f>+USR!D79</f>
        <v xml:space="preserve">11/07/2019 </v>
      </c>
      <c r="E79" s="183">
        <f>+USR!N79</f>
        <v>4</v>
      </c>
      <c r="G79" s="184">
        <f>+USR!R79</f>
        <v>60</v>
      </c>
      <c r="H79" s="184"/>
      <c r="I79" s="146">
        <f>+USR!G79</f>
        <v>18720</v>
      </c>
      <c r="J79" s="184"/>
      <c r="K79" s="147">
        <f>IF(G79=20,HLOOKUP(E79,Limits!$D$29:$K$36,2),IF(G79=30,HLOOKUP(E79,Limits!$D$29:$K$36,3),IF(G79=40,HLOOKUP(E79,Limits!$D$29:$K$36,4),IF(G79=50,HLOOKUP(E79,Limits!$D$29:$K$36,5),IF(G79=60,HLOOKUP(E79,Limits!$D$29:$K$36,6),IF(G79=70,HLOOKUP(E79,Limits!$D$29:$K$36,7),IF(G79=80,HLOOKUP(E79,Limits!$D$29:$K$36,8))))))))</f>
        <v>37380</v>
      </c>
      <c r="L79" s="148"/>
      <c r="M79" s="183">
        <f>+USR!K79</f>
        <v>2</v>
      </c>
      <c r="N79" s="184"/>
      <c r="O79" s="184">
        <f>+USR!S79</f>
        <v>60</v>
      </c>
      <c r="P79" s="184"/>
      <c r="Q79" s="184">
        <f>+USR!H79</f>
        <v>733</v>
      </c>
      <c r="R79" s="184"/>
      <c r="S79" s="184">
        <f>+USR!J79</f>
        <v>0</v>
      </c>
      <c r="T79" s="184"/>
      <c r="U79" s="184">
        <f>IF(M79=0,Limits!$D$8,IF(M79=1,Limits!$E$8,IF(M79=2,Limits!$F$8,IF(M79=3,Limits!$G$8,IF(M79=4,Limits!$H$8,IF(M79=5,Limits!$I$8))))))</f>
        <v>51</v>
      </c>
      <c r="V79" s="184"/>
      <c r="W79" s="184">
        <f t="shared" si="4"/>
        <v>784</v>
      </c>
      <c r="X79" s="184"/>
      <c r="Y79" s="185">
        <f>IF(O79=20,HLOOKUP(M79,Limits!$D$14:$K$36,2),IF(O79=30,HLOOKUP(M79,Limits!$D$14:$K$36,3),IF(O79=40,HLOOKUP(M79,Limits!$D$14:$K$36,4),IF(O79=50,HLOOKUP(M79,Limits!$D$14:$K$36,5),IF(O79=60,HLOOKUP(M79,Limits!$D$14:$K$36,6),IF(O79=65,HLOOKUP(M79,Limits!$D$14:$K$36,7),IF(O79=70,HLOOKUP(M79,Limits!$D$14:$K$36,8),IF(O79=80,HLOOKUP(M79,Limits!$D$14:$K$36,9)))))))))</f>
        <v>841</v>
      </c>
      <c r="Z79" s="184"/>
      <c r="AA79" s="153" t="str">
        <f>IF(I79&gt;=(HLOOKUP(E79,Limits!$D$29:$K$36,5)*1.4),"Over 140%","No")</f>
        <v>No</v>
      </c>
      <c r="AB79" s="153" t="str">
        <f>IF(I79&gt;=(HLOOKUP(E79,Limits!$D$29:$K$36,6)*1.4),"Over 140%","No")</f>
        <v>No</v>
      </c>
      <c r="AC79" s="153">
        <f>IF(I79&lt;=HLOOKUP(E79,Limits!$D$29:$K$36,8),80,"Over 80%")</f>
        <v>80</v>
      </c>
      <c r="AD79" s="85">
        <f>IF(I79&lt;=HLOOKUP(E79,Limits!$D$29:$K$36,2),20,IF(I79&lt;=HLOOKUP(E79,Limits!$D$29:$K$36,3),30,IF(I79&lt;=HLOOKUP(E79,Limits!$D$29:$K$36,4),40,IF(I79&lt;=HLOOKUP(E79,Limits!$D$29:$K$36,5),50,IF(I79&lt;=HLOOKUP(E79,Limits!$D$29:$K$36,6),60,IF(I79&lt;=HLOOKUP(E79,Limits!$D$29:$K$36,7),70, IF(I79&lt;=HLOOKUP(E79,Limits!$D$29:$K$36,8),80,"Over 80%")))))))</f>
        <v>40</v>
      </c>
      <c r="AE79" s="85">
        <f>IF(W79&lt;=HLOOKUP(M79,Limits!$D$14:$I$22,2),20,IF(W79&lt;=HLOOKUP(M79,Limits!$D$14:$I$22,3),30,IF(W79&lt;=HLOOKUP(M79,Limits!$D$14:$I$22,4),40,IF(W79&lt;=HLOOKUP(M79,Limits!$D$14:$I$22,5),50,IF(W79&lt;=HLOOKUP(M79,Limits!$D$14:$I$22,6),60,IF(W79&lt;=HLOOKUP(M79,Limits!$D$14:$I$22,8),70, IF(W79&lt;=HLOOKUP(M79,Limits!$D$14:$I$22,9),80,"Over 80%")))))))</f>
        <v>60</v>
      </c>
      <c r="AF79" s="2"/>
      <c r="AG79" s="85">
        <f t="shared" si="5"/>
        <v>60</v>
      </c>
    </row>
    <row r="80" spans="1:33">
      <c r="A80" s="186">
        <f>+USR!C80</f>
        <v>513</v>
      </c>
      <c r="C80" s="186" t="str">
        <f>+USR!D80</f>
        <v xml:space="preserve">10/30/2015 </v>
      </c>
      <c r="E80" s="183">
        <f>+USR!N80</f>
        <v>1</v>
      </c>
      <c r="G80" s="184">
        <f>+USR!R80</f>
        <v>60</v>
      </c>
      <c r="H80" s="184"/>
      <c r="I80" s="146">
        <v>8000</v>
      </c>
      <c r="J80" s="184"/>
      <c r="K80" s="147">
        <f>IF(G80=20,HLOOKUP(E80,Limits!$D$29:$K$36,2),IF(G80=30,HLOOKUP(E80,Limits!$D$29:$K$36,3),IF(G80=40,HLOOKUP(E80,Limits!$D$29:$K$36,4),IF(G80=50,HLOOKUP(E80,Limits!$D$29:$K$36,5),IF(G80=60,HLOOKUP(E80,Limits!$D$29:$K$36,6),IF(G80=70,HLOOKUP(E80,Limits!$D$29:$K$36,7),IF(G80=80,HLOOKUP(E80,Limits!$D$29:$K$36,8))))))))</f>
        <v>26160</v>
      </c>
      <c r="L80" s="148"/>
      <c r="M80" s="183">
        <f>+USR!K80</f>
        <v>1</v>
      </c>
      <c r="N80" s="184"/>
      <c r="O80" s="184">
        <f>+USR!S80</f>
        <v>60</v>
      </c>
      <c r="P80" s="184"/>
      <c r="Q80" s="184">
        <f>+USR!H80</f>
        <v>167</v>
      </c>
      <c r="R80" s="184"/>
      <c r="S80" s="184">
        <f>+USR!J80</f>
        <v>403</v>
      </c>
      <c r="T80" s="184"/>
      <c r="U80" s="184">
        <f>IF(M80=0,Limits!$D$8,IF(M80=1,Limits!$E$8,IF(M80=2,Limits!$F$8,IF(M80=3,Limits!$G$8,IF(M80=4,Limits!$H$8,IF(M80=5,Limits!$I$8))))))</f>
        <v>45</v>
      </c>
      <c r="V80" s="184"/>
      <c r="W80" s="184">
        <f t="shared" si="4"/>
        <v>212</v>
      </c>
      <c r="X80" s="184"/>
      <c r="Y80" s="185">
        <f>IF(O80=20,HLOOKUP(M80,Limits!$D$14:$K$36,2),IF(O80=30,HLOOKUP(M80,Limits!$D$14:$K$36,3),IF(O80=40,HLOOKUP(M80,Limits!$D$14:$K$36,4),IF(O80=50,HLOOKUP(M80,Limits!$D$14:$K$36,5),IF(O80=60,HLOOKUP(M80,Limits!$D$14:$K$36,6),IF(O80=65,HLOOKUP(M80,Limits!$D$14:$K$36,7),IF(O80=70,HLOOKUP(M80,Limits!$D$14:$K$36,8),IF(O80=80,HLOOKUP(M80,Limits!$D$14:$K$36,9)))))))))</f>
        <v>700</v>
      </c>
      <c r="Z80" s="184"/>
      <c r="AA80" s="153" t="str">
        <f>IF(I80&gt;=(HLOOKUP(E80,Limits!$D$29:$K$36,5)*1.4),"Over 140%","No")</f>
        <v>No</v>
      </c>
      <c r="AB80" s="153" t="str">
        <f>IF(I80&gt;=(HLOOKUP(E80,Limits!$D$29:$K$36,6)*1.4),"Over 140%","No")</f>
        <v>No</v>
      </c>
      <c r="AC80" s="153">
        <f>IF(I80&lt;=HLOOKUP(E80,Limits!$D$29:$K$36,8),80,"Over 80%")</f>
        <v>80</v>
      </c>
      <c r="AD80" s="85">
        <f>IF(I80&lt;=HLOOKUP(E80,Limits!$D$29:$K$36,2),20,IF(I80&lt;=HLOOKUP(E80,Limits!$D$29:$K$36,3),30,IF(I80&lt;=HLOOKUP(E80,Limits!$D$29:$K$36,4),40,IF(I80&lt;=HLOOKUP(E80,Limits!$D$29:$K$36,5),50,IF(I80&lt;=HLOOKUP(E80,Limits!$D$29:$K$36,6),60,IF(I80&lt;=HLOOKUP(E80,Limits!$D$29:$K$36,7),70, IF(I80&lt;=HLOOKUP(E80,Limits!$D$29:$K$36,8),80,"Over 80%")))))))</f>
        <v>20</v>
      </c>
      <c r="AE80" s="85">
        <f>IF(W80&lt;=HLOOKUP(M80,Limits!$D$14:$I$22,2),20,IF(W80&lt;=HLOOKUP(M80,Limits!$D$14:$I$22,3),30,IF(W80&lt;=HLOOKUP(M80,Limits!$D$14:$I$22,4),40,IF(W80&lt;=HLOOKUP(M80,Limits!$D$14:$I$22,5),50,IF(W80&lt;=HLOOKUP(M80,Limits!$D$14:$I$22,6),60,IF(W80&lt;=HLOOKUP(M80,Limits!$D$14:$I$22,8),70, IF(W80&lt;=HLOOKUP(M80,Limits!$D$14:$I$22,9),80,"Over 80%")))))))</f>
        <v>20</v>
      </c>
      <c r="AF80" s="2"/>
      <c r="AG80" s="85">
        <f t="shared" si="5"/>
        <v>20</v>
      </c>
    </row>
    <row r="81" spans="1:33">
      <c r="A81" s="186">
        <f>+USR!C81</f>
        <v>514</v>
      </c>
      <c r="C81" s="186" t="str">
        <f>+USR!D81</f>
        <v xml:space="preserve">06/02/2020 </v>
      </c>
      <c r="E81" s="183">
        <f>+USR!N81</f>
        <v>2</v>
      </c>
      <c r="G81" s="184">
        <f>+USR!R81</f>
        <v>60</v>
      </c>
      <c r="H81" s="184"/>
      <c r="I81" s="146">
        <f>+USR!G81</f>
        <v>19975</v>
      </c>
      <c r="J81" s="184"/>
      <c r="K81" s="147">
        <f>IF(G81=20,HLOOKUP(E81,Limits!$D$29:$K$36,2),IF(G81=30,HLOOKUP(E81,Limits!$D$29:$K$36,3),IF(G81=40,HLOOKUP(E81,Limits!$D$29:$K$36,4),IF(G81=50,HLOOKUP(E81,Limits!$D$29:$K$36,5),IF(G81=60,HLOOKUP(E81,Limits!$D$29:$K$36,6),IF(G81=70,HLOOKUP(E81,Limits!$D$29:$K$36,7),IF(G81=80,HLOOKUP(E81,Limits!$D$29:$K$36,8))))))))</f>
        <v>29880</v>
      </c>
      <c r="L81" s="148"/>
      <c r="M81" s="183">
        <f>+USR!K81</f>
        <v>1</v>
      </c>
      <c r="N81" s="184"/>
      <c r="O81" s="184">
        <f>+USR!S81</f>
        <v>60</v>
      </c>
      <c r="P81" s="184"/>
      <c r="Q81" s="184">
        <f>+USR!H81</f>
        <v>655</v>
      </c>
      <c r="R81" s="184"/>
      <c r="S81" s="184">
        <f>+USR!J81</f>
        <v>0</v>
      </c>
      <c r="T81" s="184"/>
      <c r="U81" s="184">
        <f>IF(M81=0,Limits!$D$8,IF(M81=1,Limits!$E$8,IF(M81=2,Limits!$F$8,IF(M81=3,Limits!$G$8,IF(M81=4,Limits!$H$8,IF(M81=5,Limits!$I$8))))))</f>
        <v>45</v>
      </c>
      <c r="V81" s="184"/>
      <c r="W81" s="184">
        <f t="shared" si="4"/>
        <v>700</v>
      </c>
      <c r="X81" s="184"/>
      <c r="Y81" s="185">
        <f>IF(O81=20,HLOOKUP(M81,Limits!$D$14:$K$36,2),IF(O81=30,HLOOKUP(M81,Limits!$D$14:$K$36,3),IF(O81=40,HLOOKUP(M81,Limits!$D$14:$K$36,4),IF(O81=50,HLOOKUP(M81,Limits!$D$14:$K$36,5),IF(O81=60,HLOOKUP(M81,Limits!$D$14:$K$36,6),IF(O81=65,HLOOKUP(M81,Limits!$D$14:$K$36,7),IF(O81=70,HLOOKUP(M81,Limits!$D$14:$K$36,8),IF(O81=80,HLOOKUP(M81,Limits!$D$14:$K$36,9)))))))))</f>
        <v>700</v>
      </c>
      <c r="Z81" s="184"/>
      <c r="AA81" s="153" t="str">
        <f>IF(I81&gt;=(HLOOKUP(E81,Limits!$D$29:$K$36,5)*1.4),"Over 140%","No")</f>
        <v>No</v>
      </c>
      <c r="AB81" s="153" t="str">
        <f>IF(I81&gt;=(HLOOKUP(E81,Limits!$D$29:$K$36,6)*1.4),"Over 140%","No")</f>
        <v>No</v>
      </c>
      <c r="AC81" s="153">
        <f>IF(I81&lt;=HLOOKUP(E81,Limits!$D$29:$K$36,8),80,"Over 80%")</f>
        <v>80</v>
      </c>
      <c r="AD81" s="85">
        <f>IF(I81&lt;=HLOOKUP(E81,Limits!$D$29:$K$36,2),20,IF(I81&lt;=HLOOKUP(E81,Limits!$D$29:$K$36,3),30,IF(I81&lt;=HLOOKUP(E81,Limits!$D$29:$K$36,4),40,IF(I81&lt;=HLOOKUP(E81,Limits!$D$29:$K$36,5),50,IF(I81&lt;=HLOOKUP(E81,Limits!$D$29:$K$36,6),60,IF(I81&lt;=HLOOKUP(E81,Limits!$D$29:$K$36,7),70, IF(I81&lt;=HLOOKUP(E81,Limits!$D$29:$K$36,8),80,"Over 80%")))))))</f>
        <v>50</v>
      </c>
      <c r="AE81" s="85">
        <f>IF(W81&lt;=HLOOKUP(M81,Limits!$D$14:$I$22,2),20,IF(W81&lt;=HLOOKUP(M81,Limits!$D$14:$I$22,3),30,IF(W81&lt;=HLOOKUP(M81,Limits!$D$14:$I$22,4),40,IF(W81&lt;=HLOOKUP(M81,Limits!$D$14:$I$22,5),50,IF(W81&lt;=HLOOKUP(M81,Limits!$D$14:$I$22,6),60,IF(W81&lt;=HLOOKUP(M81,Limits!$D$14:$I$22,8),70, IF(W81&lt;=HLOOKUP(M81,Limits!$D$14:$I$22,9),80,"Over 80%")))))))</f>
        <v>60</v>
      </c>
      <c r="AF81" s="2"/>
      <c r="AG81" s="85">
        <f t="shared" si="5"/>
        <v>60</v>
      </c>
    </row>
    <row r="82" spans="1:33">
      <c r="A82" s="186">
        <f>+USR!C82</f>
        <v>515</v>
      </c>
      <c r="C82" s="186" t="str">
        <f>+USR!D82</f>
        <v xml:space="preserve">05/16/2020 </v>
      </c>
      <c r="E82" s="183">
        <f>+USR!N82</f>
        <v>3</v>
      </c>
      <c r="G82" s="184">
        <f>+USR!R82</f>
        <v>80</v>
      </c>
      <c r="H82" s="184"/>
      <c r="I82" s="146">
        <f>+USR!G82</f>
        <v>39411.24</v>
      </c>
      <c r="J82" s="184"/>
      <c r="K82" s="147">
        <f>IF(G82=20,HLOOKUP(E82,Limits!$D$29:$K$36,2),IF(G82=30,HLOOKUP(E82,Limits!$D$29:$K$36,3),IF(G82=40,HLOOKUP(E82,Limits!$D$29:$K$36,4),IF(G82=50,HLOOKUP(E82,Limits!$D$29:$K$36,5),IF(G82=60,HLOOKUP(E82,Limits!$D$29:$K$36,6),IF(G82=70,HLOOKUP(E82,Limits!$D$29:$K$36,7),IF(G82=80,HLOOKUP(E82,Limits!$D$29:$K$36,8))))))))</f>
        <v>44880</v>
      </c>
      <c r="L82" s="148"/>
      <c r="M82" s="183">
        <f>+USR!K82</f>
        <v>2</v>
      </c>
      <c r="N82" s="184"/>
      <c r="O82" s="184">
        <f>+USR!S82</f>
        <v>80</v>
      </c>
      <c r="P82" s="184"/>
      <c r="Q82" s="184">
        <f>+USR!H82</f>
        <v>930</v>
      </c>
      <c r="R82" s="184"/>
      <c r="S82" s="184">
        <f>+USR!J82</f>
        <v>0</v>
      </c>
      <c r="T82" s="184"/>
      <c r="U82" s="184">
        <f>IF(M82=0,Limits!$D$8,IF(M82=1,Limits!$E$8,IF(M82=2,Limits!$F$8,IF(M82=3,Limits!$G$8,IF(M82=4,Limits!$H$8,IF(M82=5,Limits!$I$8))))))</f>
        <v>51</v>
      </c>
      <c r="V82" s="184"/>
      <c r="W82" s="184">
        <f t="shared" si="4"/>
        <v>981</v>
      </c>
      <c r="X82" s="184"/>
      <c r="Y82" s="185">
        <f>IF(O82=20,HLOOKUP(M82,Limits!$D$14:$K$36,2),IF(O82=30,HLOOKUP(M82,Limits!$D$14:$K$36,3),IF(O82=40,HLOOKUP(M82,Limits!$D$14:$K$36,4),IF(O82=50,HLOOKUP(M82,Limits!$D$14:$K$36,5),IF(O82=60,HLOOKUP(M82,Limits!$D$14:$K$36,6),IF(O82=65,HLOOKUP(M82,Limits!$D$14:$K$36,7),IF(O82=70,HLOOKUP(M82,Limits!$D$14:$K$36,8),IF(O82=80,HLOOKUP(M82,Limits!$D$14:$K$36,9)))))))))</f>
        <v>1122</v>
      </c>
      <c r="Z82" s="184"/>
      <c r="AA82" s="153" t="str">
        <f>IF(I82&gt;=(HLOOKUP(E82,Limits!$D$29:$K$36,5)*1.4),"Over 140%","No")</f>
        <v>Over 140%</v>
      </c>
      <c r="AB82" s="153" t="str">
        <f>IF(I82&gt;=(HLOOKUP(E82,Limits!$D$29:$K$36,6)*1.4),"Over 140%","No")</f>
        <v>No</v>
      </c>
      <c r="AC82" s="153">
        <f>IF(I82&lt;=HLOOKUP(E82,Limits!$D$29:$K$36,8),80,"Over 80%")</f>
        <v>80</v>
      </c>
      <c r="AD82" s="85">
        <f>IF(I82&lt;=HLOOKUP(E82,Limits!$D$29:$K$36,2),20,IF(I82&lt;=HLOOKUP(E82,Limits!$D$29:$K$36,3),30,IF(I82&lt;=HLOOKUP(E82,Limits!$D$29:$K$36,4),40,IF(I82&lt;=HLOOKUP(E82,Limits!$D$29:$K$36,5),50,IF(I82&lt;=HLOOKUP(E82,Limits!$D$29:$K$36,6),60,IF(I82&lt;=HLOOKUP(E82,Limits!$D$29:$K$36,7),70, IF(I82&lt;=HLOOKUP(E82,Limits!$D$29:$K$36,8),80,"Over 80%")))))))</f>
        <v>80</v>
      </c>
      <c r="AE82" s="85">
        <f>IF(W82&lt;=HLOOKUP(M82,Limits!$D$14:$I$22,2),20,IF(W82&lt;=HLOOKUP(M82,Limits!$D$14:$I$22,3),30,IF(W82&lt;=HLOOKUP(M82,Limits!$D$14:$I$22,4),40,IF(W82&lt;=HLOOKUP(M82,Limits!$D$14:$I$22,5),50,IF(W82&lt;=HLOOKUP(M82,Limits!$D$14:$I$22,6),60,IF(W82&lt;=HLOOKUP(M82,Limits!$D$14:$I$22,8),70, IF(W82&lt;=HLOOKUP(M82,Limits!$D$14:$I$22,9),80,"Over 80%")))))))</f>
        <v>70</v>
      </c>
      <c r="AF82" s="2"/>
      <c r="AG82" s="85">
        <f t="shared" si="5"/>
        <v>80</v>
      </c>
    </row>
    <row r="83" spans="1:33">
      <c r="A83" s="186">
        <f>+USR!C83</f>
        <v>516</v>
      </c>
      <c r="C83" s="186" t="str">
        <f>+USR!D83</f>
        <v xml:space="preserve">11/09/2018 </v>
      </c>
      <c r="E83" s="183">
        <f>+USR!N83</f>
        <v>1</v>
      </c>
      <c r="G83" s="184">
        <f>+USR!R83</f>
        <v>30</v>
      </c>
      <c r="H83" s="184"/>
      <c r="I83" s="146">
        <f>+USR!G83</f>
        <v>9464</v>
      </c>
      <c r="J83" s="184"/>
      <c r="K83" s="147">
        <f>IF(G83=20,HLOOKUP(E83,Limits!$D$29:$K$36,2),IF(G83=30,HLOOKUP(E83,Limits!$D$29:$K$36,3),IF(G83=40,HLOOKUP(E83,Limits!$D$29:$K$36,4),IF(G83=50,HLOOKUP(E83,Limits!$D$29:$K$36,5),IF(G83=60,HLOOKUP(E83,Limits!$D$29:$K$36,6),IF(G83=70,HLOOKUP(E83,Limits!$D$29:$K$36,7),IF(G83=80,HLOOKUP(E83,Limits!$D$29:$K$36,8))))))))</f>
        <v>13080</v>
      </c>
      <c r="L83" s="148"/>
      <c r="M83" s="183">
        <f>+USR!K83</f>
        <v>2</v>
      </c>
      <c r="N83" s="184"/>
      <c r="O83" s="184">
        <f>+USR!S83</f>
        <v>30</v>
      </c>
      <c r="P83" s="184"/>
      <c r="Q83" s="184">
        <f>+USR!H83</f>
        <v>324</v>
      </c>
      <c r="R83" s="184"/>
      <c r="S83" s="184">
        <f>+USR!J83</f>
        <v>0</v>
      </c>
      <c r="T83" s="184"/>
      <c r="U83" s="184">
        <f>IF(M83=0,Limits!$D$8,IF(M83=1,Limits!$E$8,IF(M83=2,Limits!$F$8,IF(M83=3,Limits!$G$8,IF(M83=4,Limits!$H$8,IF(M83=5,Limits!$I$8))))))</f>
        <v>51</v>
      </c>
      <c r="V83" s="184"/>
      <c r="W83" s="184">
        <f t="shared" si="4"/>
        <v>375</v>
      </c>
      <c r="X83" s="184"/>
      <c r="Y83" s="185">
        <f>IF(O83=20,HLOOKUP(M83,Limits!$D$14:$K$36,2),IF(O83=30,HLOOKUP(M83,Limits!$D$14:$K$36,3),IF(O83=40,HLOOKUP(M83,Limits!$D$14:$K$36,4),IF(O83=50,HLOOKUP(M83,Limits!$D$14:$K$36,5),IF(O83=60,HLOOKUP(M83,Limits!$D$14:$K$36,6),IF(O83=65,HLOOKUP(M83,Limits!$D$14:$K$36,7),IF(O83=70,HLOOKUP(M83,Limits!$D$14:$K$36,8),IF(O83=80,HLOOKUP(M83,Limits!$D$14:$K$36,9)))))))))</f>
        <v>420</v>
      </c>
      <c r="Z83" s="184"/>
      <c r="AA83" s="153" t="str">
        <f>IF(I83&gt;=(HLOOKUP(E83,Limits!$D$29:$K$36,5)*1.4),"Over 140%","No")</f>
        <v>No</v>
      </c>
      <c r="AB83" s="153" t="str">
        <f>IF(I83&gt;=(HLOOKUP(E83,Limits!$D$29:$K$36,6)*1.4),"Over 140%","No")</f>
        <v>No</v>
      </c>
      <c r="AC83" s="153">
        <f>IF(I83&lt;=HLOOKUP(E83,Limits!$D$29:$K$36,8),80,"Over 80%")</f>
        <v>80</v>
      </c>
      <c r="AD83" s="85">
        <f>IF(I83&lt;=HLOOKUP(E83,Limits!$D$29:$K$36,2),20,IF(I83&lt;=HLOOKUP(E83,Limits!$D$29:$K$36,3),30,IF(I83&lt;=HLOOKUP(E83,Limits!$D$29:$K$36,4),40,IF(I83&lt;=HLOOKUP(E83,Limits!$D$29:$K$36,5),50,IF(I83&lt;=HLOOKUP(E83,Limits!$D$29:$K$36,6),60,IF(I83&lt;=HLOOKUP(E83,Limits!$D$29:$K$36,7),70, IF(I83&lt;=HLOOKUP(E83,Limits!$D$29:$K$36,8),80,"Over 80%")))))))</f>
        <v>30</v>
      </c>
      <c r="AE83" s="85">
        <f>IF(W83&lt;=HLOOKUP(M83,Limits!$D$14:$I$22,2),20,IF(W83&lt;=HLOOKUP(M83,Limits!$D$14:$I$22,3),30,IF(W83&lt;=HLOOKUP(M83,Limits!$D$14:$I$22,4),40,IF(W83&lt;=HLOOKUP(M83,Limits!$D$14:$I$22,5),50,IF(W83&lt;=HLOOKUP(M83,Limits!$D$14:$I$22,6),60,IF(W83&lt;=HLOOKUP(M83,Limits!$D$14:$I$22,8),70, IF(W83&lt;=HLOOKUP(M83,Limits!$D$14:$I$22,9),80,"Over 80%")))))))</f>
        <v>30</v>
      </c>
      <c r="AF83" s="2"/>
      <c r="AG83" s="85">
        <f t="shared" si="5"/>
        <v>30</v>
      </c>
    </row>
    <row r="84" spans="1:33">
      <c r="G84">
        <f>AVERAGE(G8:G83)</f>
        <v>54.736842105263158</v>
      </c>
    </row>
  </sheetData>
  <mergeCells count="9">
    <mergeCell ref="AE5:AE6"/>
    <mergeCell ref="M4:Y4"/>
    <mergeCell ref="A1:C2"/>
    <mergeCell ref="AA4:AD4"/>
    <mergeCell ref="E2:Y2"/>
    <mergeCell ref="E1:Y1"/>
    <mergeCell ref="E4:K4"/>
    <mergeCell ref="AD5:AD6"/>
    <mergeCell ref="AC5:AC6"/>
  </mergeCells>
  <conditionalFormatting sqref="AG8:AG83 AA8:AD83">
    <cfRule type="containsText" dxfId="4" priority="2" stopIfTrue="1" operator="containsText" text="Over">
      <formula>NOT(ISERROR(SEARCH("Over",AA8)))</formula>
    </cfRule>
  </conditionalFormatting>
  <conditionalFormatting sqref="AE8:AE83">
    <cfRule type="containsText" dxfId="3" priority="1" stopIfTrue="1" operator="containsText" text="Over">
      <formula>NOT(ISERROR(SEARCH("Over",AE8)))</formula>
    </cfRule>
  </conditionalFormatting>
  <pageMargins left="0.25" right="0.25" top="0.75" bottom="0.75" header="0.3" footer="0.3"/>
  <pageSetup scale="77" fitToHeight="0" orientation="landscape" r:id="rId1"/>
  <headerFooter>
    <oddHeader>&amp;RPage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7"/>
  <sheetViews>
    <sheetView view="pageBreakPreview" zoomScaleNormal="100" zoomScaleSheetLayoutView="100" workbookViewId="0">
      <pane ySplit="6" topLeftCell="A25" activePane="bottomLeft" state="frozen"/>
      <selection activeCell="C5" sqref="C5"/>
      <selection pane="bottomLeft" activeCell="AC32" sqref="AC32"/>
    </sheetView>
  </sheetViews>
  <sheetFormatPr defaultRowHeight="15"/>
  <cols>
    <col min="1" max="1" width="6.140625" bestFit="1" customWidth="1"/>
    <col min="2" max="2" width="3.7109375" customWidth="1"/>
    <col min="3" max="3" width="11.28515625" customWidth="1"/>
    <col min="4" max="4" width="3.7109375" customWidth="1"/>
    <col min="5" max="5" width="4.5703125" bestFit="1" customWidth="1"/>
    <col min="6" max="6" width="3.7109375" customWidth="1"/>
    <col min="7" max="7" width="12.5703125" hidden="1" customWidth="1"/>
    <col min="8" max="8" width="3.7109375" hidden="1" customWidth="1"/>
    <col min="9" max="9" width="7.5703125" bestFit="1" customWidth="1"/>
    <col min="10" max="10" width="3.7109375" customWidth="1"/>
    <col min="11" max="11" width="8" customWidth="1"/>
    <col min="12" max="12" width="3.7109375" style="2" customWidth="1"/>
    <col min="13" max="13" width="8" style="2" customWidth="1"/>
    <col min="14" max="14" width="3.7109375" customWidth="1"/>
    <col min="15" max="15" width="12.5703125" hidden="1" customWidth="1"/>
    <col min="16" max="16" width="3.7109375" hidden="1" customWidth="1"/>
    <col min="17" max="17" width="4.28515625" bestFit="1" customWidth="1"/>
    <col min="18" max="18" width="3.7109375" customWidth="1"/>
    <col min="19" max="19" width="10.28515625" bestFit="1" customWidth="1"/>
    <col min="20" max="20" width="3.7109375" customWidth="1"/>
    <col min="21" max="21" width="4.28515625" customWidth="1"/>
    <col min="22" max="22" width="3.7109375" customWidth="1"/>
    <col min="23" max="23" width="5.42578125" bestFit="1" customWidth="1"/>
    <col min="24" max="24" width="3.7109375" customWidth="1"/>
    <col min="25" max="25" width="8.42578125" bestFit="1" customWidth="1"/>
    <col min="26" max="26" width="3.7109375" style="2" customWidth="1"/>
    <col min="27" max="27" width="13.28515625" customWidth="1"/>
    <col min="28" max="29" width="11.7109375" customWidth="1"/>
    <col min="30" max="30" width="3.7109375" hidden="1" customWidth="1"/>
    <col min="31" max="31" width="9.140625" style="2" hidden="1" customWidth="1"/>
  </cols>
  <sheetData>
    <row r="1" spans="1:31" ht="15" customHeight="1">
      <c r="A1" s="267" t="s">
        <v>106</v>
      </c>
      <c r="B1" s="267"/>
      <c r="C1" s="267"/>
      <c r="D1" s="2"/>
      <c r="E1" s="224" t="str">
        <f>+Summary!E1</f>
        <v>XXX Apartments</v>
      </c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116"/>
      <c r="AA1" s="48"/>
      <c r="AB1" s="48"/>
      <c r="AC1" s="48"/>
      <c r="AD1" s="54"/>
      <c r="AE1" s="54"/>
    </row>
    <row r="2" spans="1:31">
      <c r="A2" s="267"/>
      <c r="B2" s="267"/>
      <c r="C2" s="267"/>
      <c r="D2" s="2"/>
      <c r="E2" s="271" t="s">
        <v>77</v>
      </c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124"/>
      <c r="AA2" s="54"/>
      <c r="AB2" s="54"/>
      <c r="AC2" s="54"/>
      <c r="AD2" s="8"/>
    </row>
    <row r="3" spans="1:31" ht="15" customHeight="1">
      <c r="A3" s="134"/>
      <c r="B3" s="134"/>
      <c r="C3" s="134"/>
      <c r="D3" s="2"/>
      <c r="E3" s="47"/>
      <c r="F3" s="8"/>
      <c r="G3" s="8"/>
      <c r="H3" s="8"/>
      <c r="I3" s="8"/>
      <c r="J3" s="48"/>
      <c r="K3" s="52"/>
      <c r="L3" s="52"/>
      <c r="M3" s="5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52"/>
      <c r="AC3" s="8"/>
      <c r="AD3" s="8"/>
    </row>
    <row r="4" spans="1:31" ht="15" customHeight="1">
      <c r="A4" s="134"/>
      <c r="B4" s="134"/>
      <c r="C4" s="134"/>
      <c r="D4" s="2"/>
      <c r="E4" s="268" t="s">
        <v>68</v>
      </c>
      <c r="F4" s="269"/>
      <c r="G4" s="269"/>
      <c r="H4" s="269"/>
      <c r="I4" s="269"/>
      <c r="J4" s="269"/>
      <c r="K4" s="270"/>
      <c r="L4" s="47"/>
      <c r="M4" s="264" t="s">
        <v>69</v>
      </c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6"/>
      <c r="Z4" s="116"/>
      <c r="AA4" s="268" t="s">
        <v>5</v>
      </c>
      <c r="AB4" s="270"/>
      <c r="AC4" s="91" t="s">
        <v>9</v>
      </c>
      <c r="AD4" s="3"/>
      <c r="AE4" s="81" t="s">
        <v>74</v>
      </c>
    </row>
    <row r="5" spans="1:31" s="1" customFormat="1">
      <c r="A5" s="31"/>
      <c r="B5" s="31"/>
      <c r="C5" s="31" t="s">
        <v>57</v>
      </c>
      <c r="D5" s="31"/>
      <c r="E5" s="55" t="s">
        <v>28</v>
      </c>
      <c r="F5" s="30"/>
      <c r="G5" s="30" t="s">
        <v>8</v>
      </c>
      <c r="H5" s="30"/>
      <c r="I5" s="30" t="s">
        <v>29</v>
      </c>
      <c r="J5" s="30"/>
      <c r="K5" s="123" t="s">
        <v>5</v>
      </c>
      <c r="L5" s="31"/>
      <c r="M5" s="55"/>
      <c r="N5" s="30"/>
      <c r="O5" s="30" t="s">
        <v>8</v>
      </c>
      <c r="P5" s="30"/>
      <c r="Q5" s="30"/>
      <c r="R5" s="30"/>
      <c r="S5" s="30" t="s">
        <v>9</v>
      </c>
      <c r="T5" s="30"/>
      <c r="U5" s="30"/>
      <c r="V5" s="30"/>
      <c r="W5" s="30" t="s">
        <v>11</v>
      </c>
      <c r="X5" s="30"/>
      <c r="Y5" s="90" t="s">
        <v>9</v>
      </c>
      <c r="Z5" s="122"/>
      <c r="AA5" s="85" t="s">
        <v>90</v>
      </c>
      <c r="AB5" s="262" t="s">
        <v>93</v>
      </c>
      <c r="AC5" s="262" t="s">
        <v>93</v>
      </c>
      <c r="AD5" s="31"/>
      <c r="AE5" s="82" t="s">
        <v>6</v>
      </c>
    </row>
    <row r="6" spans="1:31">
      <c r="A6" s="29" t="s">
        <v>3</v>
      </c>
      <c r="B6" s="30"/>
      <c r="C6" s="79" t="s">
        <v>58</v>
      </c>
      <c r="D6" s="2"/>
      <c r="E6" s="57" t="s">
        <v>27</v>
      </c>
      <c r="F6" s="30"/>
      <c r="G6" s="29" t="s">
        <v>4</v>
      </c>
      <c r="H6" s="30"/>
      <c r="I6" s="29" t="s">
        <v>5</v>
      </c>
      <c r="J6" s="8"/>
      <c r="K6" s="120" t="s">
        <v>2</v>
      </c>
      <c r="L6" s="30"/>
      <c r="M6" s="57" t="s">
        <v>22</v>
      </c>
      <c r="N6" s="8"/>
      <c r="O6" s="29" t="s">
        <v>4</v>
      </c>
      <c r="P6" s="30"/>
      <c r="Q6" s="29" t="s">
        <v>0</v>
      </c>
      <c r="R6" s="30"/>
      <c r="S6" s="29" t="s">
        <v>10</v>
      </c>
      <c r="T6" s="8"/>
      <c r="U6" s="29" t="s">
        <v>1</v>
      </c>
      <c r="V6" s="8"/>
      <c r="W6" s="29" t="s">
        <v>9</v>
      </c>
      <c r="X6" s="8"/>
      <c r="Y6" s="88" t="s">
        <v>2</v>
      </c>
      <c r="Z6" s="122"/>
      <c r="AA6" s="86" t="s">
        <v>91</v>
      </c>
      <c r="AB6" s="263"/>
      <c r="AC6" s="263"/>
      <c r="AD6" s="2"/>
      <c r="AE6" s="83" t="s">
        <v>7</v>
      </c>
    </row>
    <row r="7" spans="1:31">
      <c r="A7" s="2"/>
      <c r="B7" s="2"/>
      <c r="C7" s="2"/>
      <c r="D7" s="2"/>
      <c r="E7" s="55"/>
      <c r="F7" s="30"/>
      <c r="G7" s="30"/>
      <c r="H7" s="30"/>
      <c r="I7" s="30"/>
      <c r="J7" s="8"/>
      <c r="K7" s="123"/>
      <c r="L7" s="30"/>
      <c r="M7" s="55"/>
      <c r="N7" s="8"/>
      <c r="O7" s="30"/>
      <c r="P7" s="30"/>
      <c r="Q7" s="30"/>
      <c r="R7" s="30"/>
      <c r="S7" s="30"/>
      <c r="T7" s="30"/>
      <c r="U7" s="30"/>
      <c r="V7" s="30"/>
      <c r="W7" s="30"/>
      <c r="X7" s="30"/>
      <c r="Y7" s="90"/>
      <c r="Z7" s="122"/>
      <c r="AA7" s="85"/>
      <c r="AB7" s="85"/>
      <c r="AC7" s="56"/>
      <c r="AD7" s="30"/>
      <c r="AE7" s="84"/>
    </row>
    <row r="8" spans="1:31">
      <c r="A8" s="117">
        <f>+USR!C8</f>
        <v>101</v>
      </c>
      <c r="B8" s="117"/>
      <c r="C8" s="117" t="str">
        <f>+USR!D8</f>
        <v xml:space="preserve">07/18/2018 </v>
      </c>
      <c r="D8" s="117"/>
      <c r="E8" s="121">
        <f>+USR!N8</f>
        <v>3</v>
      </c>
      <c r="F8" s="122"/>
      <c r="G8" s="122">
        <f>+USR!U8</f>
        <v>0</v>
      </c>
      <c r="H8" s="122"/>
      <c r="I8" s="146">
        <f>+USR!G8</f>
        <v>24205</v>
      </c>
      <c r="J8" s="122"/>
      <c r="K8" s="147" t="b">
        <f>IF(G8=30,HLOOKUP(E8,Limits!$D$29:$K$36,2),IF(G8=40,HLOOKUP(E8,Limits!$D$29:$K$36,3),IF(G8=50,HLOOKUP(E8,Limits!$D$29:$K$36,4),IF(G8=60,HLOOKUP(E8,Limits!$D$29:$K$36,5),IF(G8=80,HLOOKUP(E8,Limits!$D$29:$K$36,6))))))</f>
        <v>0</v>
      </c>
      <c r="L8" s="148"/>
      <c r="M8" s="121">
        <f>+USR!K8</f>
        <v>2</v>
      </c>
      <c r="N8" s="122"/>
      <c r="O8" s="122">
        <f>+USR!V8</f>
        <v>0</v>
      </c>
      <c r="P8" s="122"/>
      <c r="Q8" s="122">
        <f>+USR!H8</f>
        <v>705</v>
      </c>
      <c r="R8" s="122"/>
      <c r="S8" s="122">
        <f>+USR!J8</f>
        <v>0</v>
      </c>
      <c r="T8" s="122"/>
      <c r="U8" s="122">
        <f>IF(M8=0,Limits!$D$8,IF(M8=1,Limits!$E$8,IF(M8=2,Limits!$F$8,IF(M8=3,Limits!$G$8,IF(M8=4,Limits!$H$8,IF(M8=5,Limits!$I$8))))))</f>
        <v>51</v>
      </c>
      <c r="V8" s="122"/>
      <c r="W8" s="122">
        <f>+Q8+U8</f>
        <v>756</v>
      </c>
      <c r="X8" s="122"/>
      <c r="Y8" s="123" t="b">
        <f>IF(O8=30,HLOOKUP(M8,Limits!#REF!,2),IF(O8=40,HLOOKUP(M8,Limits!#REF!,3),IF(O8=50,HLOOKUP(M8,Limits!#REF!,4),IF(O8=60,HLOOKUP(M8,Limits!#REF!,5),IF(O8=80,HLOOKUP(M8,Limits!#REF!,6))))))</f>
        <v>0</v>
      </c>
      <c r="Z8" s="122"/>
      <c r="AA8" s="85" t="str">
        <f>IF(I8&gt;(Limits!$D$37*1.4),"Over 140%","No")</f>
        <v>No</v>
      </c>
      <c r="AB8" s="85">
        <f>IF(I8&lt;=HLOOKUP(E8,Limits!$D$29:$K$36,2),30,IF(I8&lt;=HLOOKUP(E8,Limits!$D$29:$K$36,3),40,IF(I8&lt;=HLOOKUP(E8,Limits!$D$29:$K$36,4),50,IF(I8&lt;=HLOOKUP(E8,Limits!$D$29:$K$36,5),60,IF(I8&lt;=(Limits!$D$37*1.4),140,"Over 140%")))))</f>
        <v>60</v>
      </c>
      <c r="AC8" s="123" t="e">
        <f>IF(W8&lt;=HLOOKUP(M8,Limits!#REF!,2),30,IF(W8&lt;=HLOOKUP(M8,Limits!#REF!,3),40,IF(W8&lt;=HLOOKUP(M8,Limits!#REF!,4),50,IF(W8&lt;=HLOOKUP(M8,Limits!#REF!,5),60,"Over 60%"))))</f>
        <v>#REF!</v>
      </c>
      <c r="AD8" s="2"/>
      <c r="AE8" s="85" t="e">
        <f t="shared" ref="AE8:AE71" si="0">IF(AB8&lt;AC8,AB8,AC8)</f>
        <v>#REF!</v>
      </c>
    </row>
    <row r="9" spans="1:31">
      <c r="A9" s="117">
        <f>+USR!C9</f>
        <v>102</v>
      </c>
      <c r="B9" s="117"/>
      <c r="C9" s="117" t="str">
        <f>+USR!D9</f>
        <v xml:space="preserve">04/09/2019 </v>
      </c>
      <c r="D9" s="117"/>
      <c r="E9" s="121">
        <f>+USR!N9</f>
        <v>2</v>
      </c>
      <c r="F9" s="122"/>
      <c r="G9" s="122">
        <f>+USR!U9</f>
        <v>0</v>
      </c>
      <c r="H9" s="122"/>
      <c r="I9" s="146">
        <f>+USR!G9</f>
        <v>27040</v>
      </c>
      <c r="J9" s="122"/>
      <c r="K9" s="147" t="b">
        <f>IF(G9=30,HLOOKUP(E9,Limits!$D$29:$K$36,2),IF(G9=40,HLOOKUP(E9,Limits!$D$29:$K$36,3),IF(G9=50,HLOOKUP(E9,Limits!$D$29:$K$36,4),IF(G9=60,HLOOKUP(E9,Limits!$D$29:$K$36,5),IF(G9=80,HLOOKUP(E9,Limits!$D$29:$K$36,6))))))</f>
        <v>0</v>
      </c>
      <c r="L9" s="148"/>
      <c r="M9" s="121">
        <f>+USR!K9</f>
        <v>2</v>
      </c>
      <c r="N9" s="122"/>
      <c r="O9" s="122">
        <f>+USR!V9</f>
        <v>0</v>
      </c>
      <c r="P9" s="122"/>
      <c r="Q9" s="122">
        <f>+USR!H9</f>
        <v>705</v>
      </c>
      <c r="R9" s="122"/>
      <c r="S9" s="122">
        <f>+USR!J9</f>
        <v>0</v>
      </c>
      <c r="T9" s="122"/>
      <c r="U9" s="122">
        <f>IF(M9=0,Limits!$D$8,IF(M9=1,Limits!$E$8,IF(M9=2,Limits!$F$8,IF(M9=3,Limits!$G$8,IF(M9=4,Limits!$H$8,IF(M9=5,Limits!$I$8))))))</f>
        <v>51</v>
      </c>
      <c r="V9" s="122"/>
      <c r="W9" s="122">
        <f t="shared" ref="W9:W72" si="1">+Q9+U9</f>
        <v>756</v>
      </c>
      <c r="X9" s="122"/>
      <c r="Y9" s="123" t="b">
        <f>IF(O9=30,HLOOKUP(M9,Limits!#REF!,2),IF(O9=40,HLOOKUP(M9,Limits!#REF!,3),IF(O9=50,HLOOKUP(M9,Limits!#REF!,4),IF(O9=60,HLOOKUP(M9,Limits!#REF!,5),IF(O9=80,HLOOKUP(M9,Limits!#REF!,6))))))</f>
        <v>0</v>
      </c>
      <c r="Z9" s="122"/>
      <c r="AA9" s="85" t="str">
        <f>IF(I9&gt;(Limits!$D$37*1.4),"Over 140%","No")</f>
        <v>No</v>
      </c>
      <c r="AB9" s="85">
        <f>IF(I9&lt;=HLOOKUP(E9,Limits!$D$29:$K$36,2),30,IF(I9&lt;=HLOOKUP(E9,Limits!$D$29:$K$36,3),40,IF(I9&lt;=HLOOKUP(E9,Limits!$D$29:$K$36,4),50,IF(I9&lt;=HLOOKUP(E9,Limits!$D$29:$K$36,5),60,IF(I9&lt;=(Limits!$D$37*1.4),140,"Over 140%")))))</f>
        <v>140</v>
      </c>
      <c r="AC9" s="123" t="e">
        <f>IF(W9&lt;=HLOOKUP(M9,Limits!#REF!,2),30,IF(W9&lt;=HLOOKUP(M9,Limits!#REF!,3),40,IF(W9&lt;=HLOOKUP(M9,Limits!#REF!,4),50,IF(W9&lt;=HLOOKUP(M9,Limits!#REF!,5),60,"Over 60%"))))</f>
        <v>#REF!</v>
      </c>
      <c r="AD9" s="2"/>
      <c r="AE9" s="85" t="e">
        <f t="shared" si="0"/>
        <v>#REF!</v>
      </c>
    </row>
    <row r="10" spans="1:31">
      <c r="A10" s="117">
        <f>+USR!C10</f>
        <v>103</v>
      </c>
      <c r="B10" s="117"/>
      <c r="C10" s="117" t="str">
        <f>+USR!D10</f>
        <v xml:space="preserve">05/06/2011 </v>
      </c>
      <c r="D10" s="117"/>
      <c r="E10" s="121">
        <f>+USR!N10</f>
        <v>1</v>
      </c>
      <c r="F10" s="122"/>
      <c r="G10" s="122">
        <f>+USR!U10</f>
        <v>0</v>
      </c>
      <c r="H10" s="122"/>
      <c r="I10" s="146">
        <f>+USR!G10</f>
        <v>8112</v>
      </c>
      <c r="J10" s="122"/>
      <c r="K10" s="147" t="b">
        <f>IF(G10=30,HLOOKUP(E10,Limits!$D$29:$K$36,2),IF(G10=40,HLOOKUP(E10,Limits!$D$29:$K$36,3),IF(G10=50,HLOOKUP(E10,Limits!$D$29:$K$36,4),IF(G10=60,HLOOKUP(E10,Limits!$D$29:$K$36,5),IF(G10=80,HLOOKUP(E10,Limits!$D$29:$K$36,6))))))</f>
        <v>0</v>
      </c>
      <c r="L10" s="148"/>
      <c r="M10" s="121">
        <f>+USR!K10</f>
        <v>1</v>
      </c>
      <c r="N10" s="122"/>
      <c r="O10" s="122">
        <f>+USR!V10</f>
        <v>0</v>
      </c>
      <c r="P10" s="122"/>
      <c r="Q10" s="122">
        <f>+USR!H10</f>
        <v>295</v>
      </c>
      <c r="R10" s="122"/>
      <c r="S10" s="122">
        <f>+USR!J10</f>
        <v>0</v>
      </c>
      <c r="T10" s="122"/>
      <c r="U10" s="122">
        <f>IF(M10=0,Limits!$D$8,IF(M10=1,Limits!$E$8,IF(M10=2,Limits!$F$8,IF(M10=3,Limits!$G$8,IF(M10=4,Limits!$H$8,IF(M10=5,Limits!$I$8))))))</f>
        <v>45</v>
      </c>
      <c r="V10" s="122"/>
      <c r="W10" s="122">
        <f t="shared" si="1"/>
        <v>340</v>
      </c>
      <c r="X10" s="122"/>
      <c r="Y10" s="123" t="b">
        <f>IF(O10=30,HLOOKUP(M10,Limits!#REF!,2),IF(O10=40,HLOOKUP(M10,Limits!#REF!,3),IF(O10=50,HLOOKUP(M10,Limits!#REF!,4),IF(O10=60,HLOOKUP(M10,Limits!#REF!,5),IF(O10=80,HLOOKUP(M10,Limits!#REF!,6))))))</f>
        <v>0</v>
      </c>
      <c r="Z10" s="122"/>
      <c r="AA10" s="85" t="str">
        <f>IF(I10&gt;(Limits!$D$37*1.4),"Over 140%","No")</f>
        <v>No</v>
      </c>
      <c r="AB10" s="85">
        <f>IF(I10&lt;=HLOOKUP(E10,Limits!$D$29:$K$36,2),30,IF(I10&lt;=HLOOKUP(E10,Limits!$D$29:$K$36,3),40,IF(I10&lt;=HLOOKUP(E10,Limits!$D$29:$K$36,4),50,IF(I10&lt;=HLOOKUP(E10,Limits!$D$29:$K$36,5),60,IF(I10&lt;=(Limits!$D$37*1.4),140,"Over 140%")))))</f>
        <v>30</v>
      </c>
      <c r="AC10" s="123" t="e">
        <f>IF(W10&lt;=HLOOKUP(M10,Limits!#REF!,2),30,IF(W10&lt;=HLOOKUP(M10,Limits!#REF!,3),40,IF(W10&lt;=HLOOKUP(M10,Limits!#REF!,4),50,IF(W10&lt;=HLOOKUP(M10,Limits!#REF!,5),60,"Over 60%"))))</f>
        <v>#REF!</v>
      </c>
      <c r="AD10" s="2"/>
      <c r="AE10" s="85" t="e">
        <f t="shared" si="0"/>
        <v>#REF!</v>
      </c>
    </row>
    <row r="11" spans="1:31">
      <c r="A11" s="117">
        <f>+USR!C11</f>
        <v>104</v>
      </c>
      <c r="B11" s="117"/>
      <c r="C11" s="117" t="str">
        <f>+USR!D11</f>
        <v xml:space="preserve">11/27/2018 </v>
      </c>
      <c r="D11" s="117"/>
      <c r="E11" s="121">
        <f>+USR!N11</f>
        <v>1</v>
      </c>
      <c r="F11" s="122"/>
      <c r="G11" s="122">
        <f>+USR!U11</f>
        <v>0</v>
      </c>
      <c r="H11" s="122"/>
      <c r="I11" s="146">
        <f>+USR!G11</f>
        <v>24048</v>
      </c>
      <c r="J11" s="122"/>
      <c r="K11" s="147" t="b">
        <f>IF(G11=30,HLOOKUP(E11,Limits!$D$29:$K$36,2),IF(G11=40,HLOOKUP(E11,Limits!$D$29:$K$36,3),IF(G11=50,HLOOKUP(E11,Limits!$D$29:$K$36,4),IF(G11=60,HLOOKUP(E11,Limits!$D$29:$K$36,5),IF(G11=80,HLOOKUP(E11,Limits!$D$29:$K$36,6))))))</f>
        <v>0</v>
      </c>
      <c r="L11" s="148"/>
      <c r="M11" s="121">
        <f>+USR!K11</f>
        <v>1</v>
      </c>
      <c r="N11" s="122"/>
      <c r="O11" s="122">
        <f>+USR!V11</f>
        <v>0</v>
      </c>
      <c r="P11" s="122"/>
      <c r="Q11" s="122">
        <f>+USR!H11</f>
        <v>592</v>
      </c>
      <c r="R11" s="122"/>
      <c r="S11" s="122">
        <f>+USR!J11</f>
        <v>0</v>
      </c>
      <c r="T11" s="122"/>
      <c r="U11" s="122">
        <f>IF(M11=0,Limits!$D$8,IF(M11=1,Limits!$E$8,IF(M11=2,Limits!$F$8,IF(M11=3,Limits!$G$8,IF(M11=4,Limits!$H$8,IF(M11=5,Limits!$I$8))))))</f>
        <v>45</v>
      </c>
      <c r="V11" s="122"/>
      <c r="W11" s="122">
        <f t="shared" si="1"/>
        <v>637</v>
      </c>
      <c r="X11" s="122"/>
      <c r="Y11" s="123" t="b">
        <f>IF(O11=30,HLOOKUP(M11,Limits!#REF!,2),IF(O11=40,HLOOKUP(M11,Limits!#REF!,3),IF(O11=50,HLOOKUP(M11,Limits!#REF!,4),IF(O11=60,HLOOKUP(M11,Limits!#REF!,5),IF(O11=80,HLOOKUP(M11,Limits!#REF!,6))))))</f>
        <v>0</v>
      </c>
      <c r="Z11" s="122"/>
      <c r="AA11" s="85" t="str">
        <f>IF(I11&gt;(Limits!$D$37*1.4),"Over 140%","No")</f>
        <v>No</v>
      </c>
      <c r="AB11" s="85">
        <f>IF(I11&lt;=HLOOKUP(E11,Limits!$D$29:$K$36,2),30,IF(I11&lt;=HLOOKUP(E11,Limits!$D$29:$K$36,3),40,IF(I11&lt;=HLOOKUP(E11,Limits!$D$29:$K$36,4),50,IF(I11&lt;=HLOOKUP(E11,Limits!$D$29:$K$36,5),60,IF(I11&lt;=(Limits!$D$37*1.4),140,"Over 140%")))))</f>
        <v>140</v>
      </c>
      <c r="AC11" s="123" t="e">
        <f>IF(W11&lt;=HLOOKUP(M11,Limits!#REF!,2),30,IF(W11&lt;=HLOOKUP(M11,Limits!#REF!,3),40,IF(W11&lt;=HLOOKUP(M11,Limits!#REF!,4),50,IF(W11&lt;=HLOOKUP(M11,Limits!#REF!,5),60,"Over 60%"))))</f>
        <v>#REF!</v>
      </c>
      <c r="AD11" s="2"/>
      <c r="AE11" s="85" t="e">
        <f t="shared" si="0"/>
        <v>#REF!</v>
      </c>
    </row>
    <row r="12" spans="1:31">
      <c r="A12" s="117">
        <f>+USR!C12</f>
        <v>105</v>
      </c>
      <c r="B12" s="117"/>
      <c r="C12" s="117" t="str">
        <f>+USR!D12</f>
        <v xml:space="preserve">04/03/2014 </v>
      </c>
      <c r="D12" s="117"/>
      <c r="E12" s="121">
        <f>+USR!N12</f>
        <v>2</v>
      </c>
      <c r="F12" s="122"/>
      <c r="G12" s="122">
        <f>+USR!U12</f>
        <v>0</v>
      </c>
      <c r="H12" s="122"/>
      <c r="I12" s="146">
        <f>+USR!G12</f>
        <v>23987</v>
      </c>
      <c r="J12" s="122"/>
      <c r="K12" s="147" t="b">
        <f>IF(G12=30,HLOOKUP(E12,Limits!$D$29:$K$36,2),IF(G12=40,HLOOKUP(E12,Limits!$D$29:$K$36,3),IF(G12=50,HLOOKUP(E12,Limits!$D$29:$K$36,4),IF(G12=60,HLOOKUP(E12,Limits!$D$29:$K$36,5),IF(G12=80,HLOOKUP(E12,Limits!$D$29:$K$36,6))))))</f>
        <v>0</v>
      </c>
      <c r="L12" s="148"/>
      <c r="M12" s="121">
        <f>+USR!K12</f>
        <v>2</v>
      </c>
      <c r="N12" s="122"/>
      <c r="O12" s="122">
        <f>+USR!V12</f>
        <v>0</v>
      </c>
      <c r="P12" s="122"/>
      <c r="Q12" s="122">
        <f>+USR!H12</f>
        <v>705</v>
      </c>
      <c r="R12" s="122"/>
      <c r="S12" s="122">
        <f>+USR!J12</f>
        <v>0</v>
      </c>
      <c r="T12" s="122"/>
      <c r="U12" s="122">
        <f>IF(M12=0,Limits!$D$8,IF(M12=1,Limits!$E$8,IF(M12=2,Limits!$F$8,IF(M12=3,Limits!$G$8,IF(M12=4,Limits!$H$8,IF(M12=5,Limits!$I$8))))))</f>
        <v>51</v>
      </c>
      <c r="V12" s="122"/>
      <c r="W12" s="122">
        <f t="shared" si="1"/>
        <v>756</v>
      </c>
      <c r="X12" s="122"/>
      <c r="Y12" s="123" t="b">
        <f>IF(O12=30,HLOOKUP(M12,Limits!#REF!,2),IF(O12=40,HLOOKUP(M12,Limits!#REF!,3),IF(O12=50,HLOOKUP(M12,Limits!#REF!,4),IF(O12=60,HLOOKUP(M12,Limits!#REF!,5),IF(O12=80,HLOOKUP(M12,Limits!#REF!,6))))))</f>
        <v>0</v>
      </c>
      <c r="Z12" s="122"/>
      <c r="AA12" s="85" t="str">
        <f>IF(I12&gt;(Limits!$D$37*1.4),"Over 140%","No")</f>
        <v>No</v>
      </c>
      <c r="AB12" s="85">
        <f>IF(I12&lt;=HLOOKUP(E12,Limits!$D$29:$K$36,2),30,IF(I12&lt;=HLOOKUP(E12,Limits!$D$29:$K$36,3),40,IF(I12&lt;=HLOOKUP(E12,Limits!$D$29:$K$36,4),50,IF(I12&lt;=HLOOKUP(E12,Limits!$D$29:$K$36,5),60,IF(I12&lt;=(Limits!$D$37*1.4),140,"Over 140%")))))</f>
        <v>60</v>
      </c>
      <c r="AC12" s="123" t="e">
        <f>IF(W12&lt;=HLOOKUP(M12,Limits!#REF!,2),30,IF(W12&lt;=HLOOKUP(M12,Limits!#REF!,3),40,IF(W12&lt;=HLOOKUP(M12,Limits!#REF!,4),50,IF(W12&lt;=HLOOKUP(M12,Limits!#REF!,5),60,"Over 60%"))))</f>
        <v>#REF!</v>
      </c>
      <c r="AD12" s="2"/>
      <c r="AE12" s="85" t="e">
        <f t="shared" si="0"/>
        <v>#REF!</v>
      </c>
    </row>
    <row r="13" spans="1:31">
      <c r="A13" s="117">
        <f>+USR!C13</f>
        <v>106</v>
      </c>
      <c r="B13" s="117"/>
      <c r="C13" s="117" t="str">
        <f>+USR!D13</f>
        <v xml:space="preserve">08/30/2019 </v>
      </c>
      <c r="D13" s="117"/>
      <c r="E13" s="121">
        <f>+USR!N13</f>
        <v>4</v>
      </c>
      <c r="F13" s="122"/>
      <c r="G13" s="122">
        <f>+USR!U13</f>
        <v>0</v>
      </c>
      <c r="H13" s="122"/>
      <c r="I13" s="146">
        <f>+USR!G13</f>
        <v>35643</v>
      </c>
      <c r="J13" s="122"/>
      <c r="K13" s="147" t="b">
        <f>IF(G13=30,HLOOKUP(E13,Limits!$D$29:$K$36,2),IF(G13=40,HLOOKUP(E13,Limits!$D$29:$K$36,3),IF(G13=50,HLOOKUP(E13,Limits!$D$29:$K$36,4),IF(G13=60,HLOOKUP(E13,Limits!$D$29:$K$36,5),IF(G13=80,HLOOKUP(E13,Limits!$D$29:$K$36,6))))))</f>
        <v>0</v>
      </c>
      <c r="L13" s="148"/>
      <c r="M13" s="121">
        <f>+USR!K13</f>
        <v>2</v>
      </c>
      <c r="N13" s="122"/>
      <c r="O13" s="122">
        <f>+USR!V13</f>
        <v>0</v>
      </c>
      <c r="P13" s="122"/>
      <c r="Q13" s="122">
        <f>+USR!H13</f>
        <v>733</v>
      </c>
      <c r="R13" s="122"/>
      <c r="S13" s="122">
        <f>+USR!J13</f>
        <v>0</v>
      </c>
      <c r="T13" s="122"/>
      <c r="U13" s="122">
        <f>IF(M13=0,Limits!$D$8,IF(M13=1,Limits!$E$8,IF(M13=2,Limits!$F$8,IF(M13=3,Limits!$G$8,IF(M13=4,Limits!$H$8,IF(M13=5,Limits!$I$8))))))</f>
        <v>51</v>
      </c>
      <c r="V13" s="122"/>
      <c r="W13" s="122">
        <f t="shared" si="1"/>
        <v>784</v>
      </c>
      <c r="X13" s="122"/>
      <c r="Y13" s="123" t="b">
        <f>IF(O13=30,HLOOKUP(M13,Limits!#REF!,2),IF(O13=40,HLOOKUP(M13,Limits!#REF!,3),IF(O13=50,HLOOKUP(M13,Limits!#REF!,4),IF(O13=60,HLOOKUP(M13,Limits!#REF!,5),IF(O13=80,HLOOKUP(M13,Limits!#REF!,6))))))</f>
        <v>0</v>
      </c>
      <c r="Z13" s="122"/>
      <c r="AA13" s="85" t="str">
        <f>IF(I13&gt;(Limits!$D$37*1.4),"Over 140%","No")</f>
        <v>No</v>
      </c>
      <c r="AB13" s="85">
        <f>IF(I13&lt;=HLOOKUP(E13,Limits!$D$29:$K$36,2),30,IF(I13&lt;=HLOOKUP(E13,Limits!$D$29:$K$36,3),40,IF(I13&lt;=HLOOKUP(E13,Limits!$D$29:$K$36,4),50,IF(I13&lt;=HLOOKUP(E13,Limits!$D$29:$K$36,5),60,IF(I13&lt;=(Limits!$D$37*1.4),140,"Over 140%")))))</f>
        <v>140</v>
      </c>
      <c r="AC13" s="123" t="e">
        <f>IF(W13&lt;=HLOOKUP(M13,Limits!#REF!,2),30,IF(W13&lt;=HLOOKUP(M13,Limits!#REF!,3),40,IF(W13&lt;=HLOOKUP(M13,Limits!#REF!,4),50,IF(W13&lt;=HLOOKUP(M13,Limits!#REF!,5),60,"Over 60%"))))</f>
        <v>#REF!</v>
      </c>
      <c r="AD13" s="2"/>
      <c r="AE13" s="85" t="e">
        <f t="shared" si="0"/>
        <v>#REF!</v>
      </c>
    </row>
    <row r="14" spans="1:31">
      <c r="A14" s="117">
        <f>+USR!C14</f>
        <v>107</v>
      </c>
      <c r="B14" s="117"/>
      <c r="C14" s="117" t="str">
        <f>+USR!D14</f>
        <v xml:space="preserve">02/04/2020 </v>
      </c>
      <c r="D14" s="117"/>
      <c r="E14" s="121">
        <f>+USR!N14</f>
        <v>2</v>
      </c>
      <c r="F14" s="122"/>
      <c r="G14" s="122">
        <f>+USR!U14</f>
        <v>0</v>
      </c>
      <c r="H14" s="122"/>
      <c r="I14" s="146">
        <f>+USR!G14</f>
        <v>30456</v>
      </c>
      <c r="J14" s="122"/>
      <c r="K14" s="147" t="b">
        <f>IF(G14=30,HLOOKUP(E14,Limits!$D$29:$K$36,2),IF(G14=40,HLOOKUP(E14,Limits!$D$29:$K$36,3),IF(G14=50,HLOOKUP(E14,Limits!$D$29:$K$36,4),IF(G14=60,HLOOKUP(E14,Limits!$D$29:$K$36,5),IF(G14=80,HLOOKUP(E14,Limits!$D$29:$K$36,6))))))</f>
        <v>0</v>
      </c>
      <c r="L14" s="148"/>
      <c r="M14" s="121">
        <f>+USR!K14</f>
        <v>1</v>
      </c>
      <c r="N14" s="122"/>
      <c r="O14" s="122">
        <f>+USR!V14</f>
        <v>0</v>
      </c>
      <c r="P14" s="122"/>
      <c r="Q14" s="122">
        <f>+USR!H14</f>
        <v>733</v>
      </c>
      <c r="R14" s="122"/>
      <c r="S14" s="122">
        <f>+USR!J14</f>
        <v>0</v>
      </c>
      <c r="T14" s="122"/>
      <c r="U14" s="122">
        <f>IF(M14=0,Limits!$D$8,IF(M14=1,Limits!$E$8,IF(M14=2,Limits!$F$8,IF(M14=3,Limits!$G$8,IF(M14=4,Limits!$H$8,IF(M14=5,Limits!$I$8))))))</f>
        <v>45</v>
      </c>
      <c r="V14" s="122"/>
      <c r="W14" s="122">
        <f t="shared" si="1"/>
        <v>778</v>
      </c>
      <c r="X14" s="122"/>
      <c r="Y14" s="123" t="b">
        <f>IF(O14=30,HLOOKUP(M14,Limits!#REF!,2),IF(O14=40,HLOOKUP(M14,Limits!#REF!,3),IF(O14=50,HLOOKUP(M14,Limits!#REF!,4),IF(O14=60,HLOOKUP(M14,Limits!#REF!,5),IF(O14=80,HLOOKUP(M14,Limits!#REF!,6))))))</f>
        <v>0</v>
      </c>
      <c r="Z14" s="122"/>
      <c r="AA14" s="85" t="str">
        <f>IF(I14&gt;(Limits!$D$37*1.4),"Over 140%","No")</f>
        <v>No</v>
      </c>
      <c r="AB14" s="85">
        <f>IF(I14&lt;=HLOOKUP(E14,Limits!$D$29:$K$36,2),30,IF(I14&lt;=HLOOKUP(E14,Limits!$D$29:$K$36,3),40,IF(I14&lt;=HLOOKUP(E14,Limits!$D$29:$K$36,4),50,IF(I14&lt;=HLOOKUP(E14,Limits!$D$29:$K$36,5),60,IF(I14&lt;=(Limits!$D$37*1.4),140,"Over 140%")))))</f>
        <v>140</v>
      </c>
      <c r="AC14" s="123" t="e">
        <f>IF(W14&lt;=HLOOKUP(M14,Limits!#REF!,2),30,IF(W14&lt;=HLOOKUP(M14,Limits!#REF!,3),40,IF(W14&lt;=HLOOKUP(M14,Limits!#REF!,4),50,IF(W14&lt;=HLOOKUP(M14,Limits!#REF!,5),60,"Over 60%"))))</f>
        <v>#REF!</v>
      </c>
      <c r="AD14" s="2"/>
      <c r="AE14" s="85" t="e">
        <f t="shared" si="0"/>
        <v>#REF!</v>
      </c>
    </row>
    <row r="15" spans="1:31">
      <c r="A15" s="117">
        <f>+USR!C15</f>
        <v>108</v>
      </c>
      <c r="B15" s="117"/>
      <c r="C15" s="117" t="str">
        <f>+USR!D15</f>
        <v xml:space="preserve">06/09/2020 </v>
      </c>
      <c r="D15" s="117"/>
      <c r="E15" s="121">
        <f>+USR!N15</f>
        <v>1</v>
      </c>
      <c r="F15" s="122"/>
      <c r="G15" s="122">
        <f>+USR!U15</f>
        <v>0</v>
      </c>
      <c r="H15" s="122"/>
      <c r="I15" s="146">
        <f>+USR!G15</f>
        <v>19893</v>
      </c>
      <c r="J15" s="122"/>
      <c r="K15" s="147" t="b">
        <f>IF(G15=30,HLOOKUP(E15,Limits!$D$29:$K$36,2),IF(G15=40,HLOOKUP(E15,Limits!$D$29:$K$36,3),IF(G15=50,HLOOKUP(E15,Limits!$D$29:$K$36,4),IF(G15=60,HLOOKUP(E15,Limits!$D$29:$K$36,5),IF(G15=80,HLOOKUP(E15,Limits!$D$29:$K$36,6))))))</f>
        <v>0</v>
      </c>
      <c r="L15" s="148"/>
      <c r="M15" s="121">
        <f>+USR!K15</f>
        <v>1</v>
      </c>
      <c r="N15" s="122"/>
      <c r="O15" s="122">
        <f>+USR!V15</f>
        <v>0</v>
      </c>
      <c r="P15" s="122"/>
      <c r="Q15" s="122">
        <f>+USR!H15</f>
        <v>655</v>
      </c>
      <c r="R15" s="122"/>
      <c r="S15" s="122">
        <f>+USR!J15</f>
        <v>0</v>
      </c>
      <c r="T15" s="122"/>
      <c r="U15" s="122">
        <f>IF(M15=0,Limits!$D$8,IF(M15=1,Limits!$E$8,IF(M15=2,Limits!$F$8,IF(M15=3,Limits!$G$8,IF(M15=4,Limits!$H$8,IF(M15=5,Limits!$I$8))))))</f>
        <v>45</v>
      </c>
      <c r="V15" s="122"/>
      <c r="W15" s="122">
        <f t="shared" si="1"/>
        <v>700</v>
      </c>
      <c r="X15" s="122"/>
      <c r="Y15" s="123" t="b">
        <f>IF(O15=30,HLOOKUP(M15,Limits!#REF!,2),IF(O15=40,HLOOKUP(M15,Limits!#REF!,3),IF(O15=50,HLOOKUP(M15,Limits!#REF!,4),IF(O15=60,HLOOKUP(M15,Limits!#REF!,5),IF(O15=80,HLOOKUP(M15,Limits!#REF!,6))))))</f>
        <v>0</v>
      </c>
      <c r="Z15" s="122"/>
      <c r="AA15" s="85" t="str">
        <f>IF(I15&gt;(Limits!$D$37*1.4),"Over 140%","No")</f>
        <v>No</v>
      </c>
      <c r="AB15" s="85">
        <f>IF(I15&lt;=HLOOKUP(E15,Limits!$D$29:$K$36,2),30,IF(I15&lt;=HLOOKUP(E15,Limits!$D$29:$K$36,3),40,IF(I15&lt;=HLOOKUP(E15,Limits!$D$29:$K$36,4),50,IF(I15&lt;=HLOOKUP(E15,Limits!$D$29:$K$36,5),60,IF(I15&lt;=(Limits!$D$37*1.4),140,"Over 140%")))))</f>
        <v>60</v>
      </c>
      <c r="AC15" s="123" t="e">
        <f>IF(W15&lt;=HLOOKUP(M15,Limits!#REF!,2),30,IF(W15&lt;=HLOOKUP(M15,Limits!#REF!,3),40,IF(W15&lt;=HLOOKUP(M15,Limits!#REF!,4),50,IF(W15&lt;=HLOOKUP(M15,Limits!#REF!,5),60,"Over 60%"))))</f>
        <v>#REF!</v>
      </c>
      <c r="AD15" s="2"/>
      <c r="AE15" s="85" t="e">
        <f t="shared" si="0"/>
        <v>#REF!</v>
      </c>
    </row>
    <row r="16" spans="1:31">
      <c r="A16" s="117">
        <f>+USR!C16</f>
        <v>109</v>
      </c>
      <c r="B16" s="117"/>
      <c r="C16" s="117" t="str">
        <f>+USR!D16</f>
        <v xml:space="preserve">06/30/2016 </v>
      </c>
      <c r="D16" s="117"/>
      <c r="E16" s="121">
        <f>+USR!N16</f>
        <v>2</v>
      </c>
      <c r="F16" s="122"/>
      <c r="G16" s="122">
        <f>+USR!U16</f>
        <v>0</v>
      </c>
      <c r="H16" s="122"/>
      <c r="I16" s="146">
        <f>+USR!G16</f>
        <v>9857</v>
      </c>
      <c r="J16" s="122"/>
      <c r="K16" s="147" t="b">
        <f>IF(G16=30,HLOOKUP(E16,Limits!$D$29:$K$36,2),IF(G16=40,HLOOKUP(E16,Limits!$D$29:$K$36,3),IF(G16=50,HLOOKUP(E16,Limits!$D$29:$K$36,4),IF(G16=60,HLOOKUP(E16,Limits!$D$29:$K$36,5),IF(G16=80,HLOOKUP(E16,Limits!$D$29:$K$36,6))))))</f>
        <v>0</v>
      </c>
      <c r="L16" s="148"/>
      <c r="M16" s="121">
        <f>+USR!K16</f>
        <v>3</v>
      </c>
      <c r="N16" s="122"/>
      <c r="O16" s="122">
        <f>+USR!V16</f>
        <v>0</v>
      </c>
      <c r="P16" s="122"/>
      <c r="Q16" s="122">
        <f>+USR!H16</f>
        <v>419</v>
      </c>
      <c r="R16" s="122"/>
      <c r="S16" s="122">
        <f>+USR!J16</f>
        <v>0</v>
      </c>
      <c r="T16" s="122"/>
      <c r="U16" s="122">
        <f>IF(M16=0,Limits!$D$8,IF(M16=1,Limits!$E$8,IF(M16=2,Limits!$F$8,IF(M16=3,Limits!$G$8,IF(M16=4,Limits!$H$8,IF(M16=5,Limits!$I$8))))))</f>
        <v>57</v>
      </c>
      <c r="V16" s="122"/>
      <c r="W16" s="122">
        <f t="shared" si="1"/>
        <v>476</v>
      </c>
      <c r="X16" s="122"/>
      <c r="Y16" s="123" t="b">
        <f>IF(O16=30,HLOOKUP(M16,Limits!#REF!,2),IF(O16=40,HLOOKUP(M16,Limits!#REF!,3),IF(O16=50,HLOOKUP(M16,Limits!#REF!,4),IF(O16=60,HLOOKUP(M16,Limits!#REF!,5),IF(O16=80,HLOOKUP(M16,Limits!#REF!,6))))))</f>
        <v>0</v>
      </c>
      <c r="Z16" s="122"/>
      <c r="AA16" s="85" t="str">
        <f>IF(I16&gt;(Limits!$D$37*1.4),"Over 140%","No")</f>
        <v>No</v>
      </c>
      <c r="AB16" s="85">
        <f>IF(I16&lt;=HLOOKUP(E16,Limits!$D$29:$K$36,2),30,IF(I16&lt;=HLOOKUP(E16,Limits!$D$29:$K$36,3),40,IF(I16&lt;=HLOOKUP(E16,Limits!$D$29:$K$36,4),50,IF(I16&lt;=HLOOKUP(E16,Limits!$D$29:$K$36,5),60,IF(I16&lt;=(Limits!$D$37*1.4),140,"Over 140%")))))</f>
        <v>30</v>
      </c>
      <c r="AC16" s="123" t="e">
        <f>IF(W16&lt;=HLOOKUP(M16,Limits!#REF!,2),30,IF(W16&lt;=HLOOKUP(M16,Limits!#REF!,3),40,IF(W16&lt;=HLOOKUP(M16,Limits!#REF!,4),50,IF(W16&lt;=HLOOKUP(M16,Limits!#REF!,5),60,"Over 60%"))))</f>
        <v>#REF!</v>
      </c>
      <c r="AD16" s="2"/>
      <c r="AE16" s="85" t="e">
        <f t="shared" si="0"/>
        <v>#REF!</v>
      </c>
    </row>
    <row r="17" spans="1:31">
      <c r="A17" s="117">
        <f>+USR!C17</f>
        <v>110</v>
      </c>
      <c r="B17" s="117"/>
      <c r="C17" s="117" t="str">
        <f>+USR!D17</f>
        <v xml:space="preserve">02/27/2017 </v>
      </c>
      <c r="D17" s="117"/>
      <c r="E17" s="121">
        <f>+USR!N17</f>
        <v>5</v>
      </c>
      <c r="F17" s="122"/>
      <c r="G17" s="122">
        <f>+USR!U17</f>
        <v>0</v>
      </c>
      <c r="H17" s="122"/>
      <c r="I17" s="146">
        <f>+USR!G17</f>
        <v>0.1</v>
      </c>
      <c r="J17" s="122"/>
      <c r="K17" s="147" t="b">
        <f>IF(G17=30,HLOOKUP(E17,Limits!$D$29:$K$36,2),IF(G17=40,HLOOKUP(E17,Limits!$D$29:$K$36,3),IF(G17=50,HLOOKUP(E17,Limits!$D$29:$K$36,4),IF(G17=60,HLOOKUP(E17,Limits!$D$29:$K$36,5),IF(G17=80,HLOOKUP(E17,Limits!$D$29:$K$36,6))))))</f>
        <v>0</v>
      </c>
      <c r="L17" s="148"/>
      <c r="M17" s="121">
        <f>+USR!K17</f>
        <v>3</v>
      </c>
      <c r="N17" s="122"/>
      <c r="O17" s="122">
        <f>+USR!V17</f>
        <v>0</v>
      </c>
      <c r="P17" s="122"/>
      <c r="Q17" s="122">
        <f>+USR!H17</f>
        <v>207</v>
      </c>
      <c r="R17" s="122"/>
      <c r="S17" s="122">
        <f>+USR!J17</f>
        <v>601</v>
      </c>
      <c r="T17" s="122"/>
      <c r="U17" s="122">
        <f>IF(M17=0,Limits!$D$8,IF(M17=1,Limits!$E$8,IF(M17=2,Limits!$F$8,IF(M17=3,Limits!$G$8,IF(M17=4,Limits!$H$8,IF(M17=5,Limits!$I$8))))))</f>
        <v>57</v>
      </c>
      <c r="V17" s="122"/>
      <c r="W17" s="122">
        <f t="shared" si="1"/>
        <v>264</v>
      </c>
      <c r="X17" s="122"/>
      <c r="Y17" s="123" t="b">
        <f>IF(O17=30,HLOOKUP(M17,Limits!#REF!,2),IF(O17=40,HLOOKUP(M17,Limits!#REF!,3),IF(O17=50,HLOOKUP(M17,Limits!#REF!,4),IF(O17=60,HLOOKUP(M17,Limits!#REF!,5),IF(O17=80,HLOOKUP(M17,Limits!#REF!,6))))))</f>
        <v>0</v>
      </c>
      <c r="Z17" s="122"/>
      <c r="AA17" s="85" t="str">
        <f>IF(I17&gt;(Limits!$D$37*1.4),"Over 140%","No")</f>
        <v>No</v>
      </c>
      <c r="AB17" s="85">
        <f>IF(I17&lt;=HLOOKUP(E17,Limits!$D$29:$K$36,2),30,IF(I17&lt;=HLOOKUP(E17,Limits!$D$29:$K$36,3),40,IF(I17&lt;=HLOOKUP(E17,Limits!$D$29:$K$36,4),50,IF(I17&lt;=HLOOKUP(E17,Limits!$D$29:$K$36,5),60,IF(I17&lt;=(Limits!$D$37*1.4),140,"Over 140%")))))</f>
        <v>30</v>
      </c>
      <c r="AC17" s="123" t="e">
        <f>IF(W17&lt;=HLOOKUP(M17,Limits!#REF!,2),30,IF(W17&lt;=HLOOKUP(M17,Limits!#REF!,3),40,IF(W17&lt;=HLOOKUP(M17,Limits!#REF!,4),50,IF(W17&lt;=HLOOKUP(M17,Limits!#REF!,5),60,"Over 60%"))))</f>
        <v>#REF!</v>
      </c>
      <c r="AD17" s="2"/>
      <c r="AE17" s="85" t="e">
        <f t="shared" si="0"/>
        <v>#REF!</v>
      </c>
    </row>
    <row r="18" spans="1:31">
      <c r="A18" s="117">
        <f>+USR!C18</f>
        <v>111</v>
      </c>
      <c r="B18" s="117"/>
      <c r="C18" s="117" t="str">
        <f>+USR!D18</f>
        <v xml:space="preserve">07/22/2019 </v>
      </c>
      <c r="D18" s="117"/>
      <c r="E18" s="121">
        <f>+USR!N18</f>
        <v>4</v>
      </c>
      <c r="F18" s="122"/>
      <c r="G18" s="122">
        <f>+USR!U18</f>
        <v>0</v>
      </c>
      <c r="H18" s="122"/>
      <c r="I18" s="146">
        <f>+USR!G18</f>
        <v>25474</v>
      </c>
      <c r="J18" s="122"/>
      <c r="K18" s="147" t="b">
        <f>IF(G18=30,HLOOKUP(E18,Limits!$D$29:$K$36,2),IF(G18=40,HLOOKUP(E18,Limits!$D$29:$K$36,3),IF(G18=50,HLOOKUP(E18,Limits!$D$29:$K$36,4),IF(G18=60,HLOOKUP(E18,Limits!$D$29:$K$36,5),IF(G18=80,HLOOKUP(E18,Limits!$D$29:$K$36,6))))))</f>
        <v>0</v>
      </c>
      <c r="L18" s="148"/>
      <c r="M18" s="121">
        <f>+USR!K18</f>
        <v>2</v>
      </c>
      <c r="N18" s="122"/>
      <c r="O18" s="122">
        <f>+USR!V18</f>
        <v>0</v>
      </c>
      <c r="P18" s="122"/>
      <c r="Q18" s="122">
        <f>+USR!H18</f>
        <v>685</v>
      </c>
      <c r="R18" s="122"/>
      <c r="S18" s="122">
        <f>+USR!J18</f>
        <v>0</v>
      </c>
      <c r="T18" s="122"/>
      <c r="U18" s="122">
        <f>IF(M18=0,Limits!$D$8,IF(M18=1,Limits!$E$8,IF(M18=2,Limits!$F$8,IF(M18=3,Limits!$G$8,IF(M18=4,Limits!$H$8,IF(M18=5,Limits!$I$8))))))</f>
        <v>51</v>
      </c>
      <c r="V18" s="122"/>
      <c r="W18" s="122">
        <f t="shared" si="1"/>
        <v>736</v>
      </c>
      <c r="X18" s="122"/>
      <c r="Y18" s="123" t="b">
        <f>IF(O18=30,HLOOKUP(M18,Limits!#REF!,2),IF(O18=40,HLOOKUP(M18,Limits!#REF!,3),IF(O18=50,HLOOKUP(M18,Limits!#REF!,4),IF(O18=60,HLOOKUP(M18,Limits!#REF!,5),IF(O18=80,HLOOKUP(M18,Limits!#REF!,6))))))</f>
        <v>0</v>
      </c>
      <c r="Z18" s="122"/>
      <c r="AA18" s="85" t="str">
        <f>IF(I18&gt;(Limits!$D$37*1.4),"Over 140%","No")</f>
        <v>No</v>
      </c>
      <c r="AB18" s="85">
        <f>IF(I18&lt;=HLOOKUP(E18,Limits!$D$29:$K$36,2),30,IF(I18&lt;=HLOOKUP(E18,Limits!$D$29:$K$36,3),40,IF(I18&lt;=HLOOKUP(E18,Limits!$D$29:$K$36,4),50,IF(I18&lt;=HLOOKUP(E18,Limits!$D$29:$K$36,5),60,IF(I18&lt;=(Limits!$D$37*1.4),140,"Over 140%")))))</f>
        <v>60</v>
      </c>
      <c r="AC18" s="123" t="e">
        <f>IF(W18&lt;=HLOOKUP(M18,Limits!#REF!,2),30,IF(W18&lt;=HLOOKUP(M18,Limits!#REF!,3),40,IF(W18&lt;=HLOOKUP(M18,Limits!#REF!,4),50,IF(W18&lt;=HLOOKUP(M18,Limits!#REF!,5),60,"Over 60%"))))</f>
        <v>#REF!</v>
      </c>
      <c r="AD18" s="2"/>
      <c r="AE18" s="85" t="e">
        <f t="shared" si="0"/>
        <v>#REF!</v>
      </c>
    </row>
    <row r="19" spans="1:31">
      <c r="A19" s="117">
        <f>+USR!C19</f>
        <v>112</v>
      </c>
      <c r="B19" s="117"/>
      <c r="C19" s="117" t="str">
        <f>+USR!D19</f>
        <v xml:space="preserve">02/15/2019 </v>
      </c>
      <c r="D19" s="117"/>
      <c r="E19" s="121">
        <f>+USR!N19</f>
        <v>2</v>
      </c>
      <c r="F19" s="122"/>
      <c r="G19" s="122">
        <f>+USR!U19</f>
        <v>0</v>
      </c>
      <c r="H19" s="122"/>
      <c r="I19" s="146">
        <f>+USR!G19</f>
        <v>26772</v>
      </c>
      <c r="J19" s="122"/>
      <c r="K19" s="147" t="b">
        <f>IF(G19=30,HLOOKUP(E19,Limits!$D$29:$K$36,2),IF(G19=40,HLOOKUP(E19,Limits!$D$29:$K$36,3),IF(G19=50,HLOOKUP(E19,Limits!$D$29:$K$36,4),IF(G19=60,HLOOKUP(E19,Limits!$D$29:$K$36,5),IF(G19=80,HLOOKUP(E19,Limits!$D$29:$K$36,6))))))</f>
        <v>0</v>
      </c>
      <c r="L19" s="148"/>
      <c r="M19" s="121">
        <f>+USR!K19</f>
        <v>2</v>
      </c>
      <c r="N19" s="122"/>
      <c r="O19" s="122">
        <f>+USR!V19</f>
        <v>0</v>
      </c>
      <c r="P19" s="122"/>
      <c r="Q19" s="122">
        <f>+USR!H19</f>
        <v>705</v>
      </c>
      <c r="R19" s="122"/>
      <c r="S19" s="122">
        <f>+USR!J19</f>
        <v>0</v>
      </c>
      <c r="T19" s="122"/>
      <c r="U19" s="122">
        <f>IF(M19=0,Limits!$D$8,IF(M19=1,Limits!$E$8,IF(M19=2,Limits!$F$8,IF(M19=3,Limits!$G$8,IF(M19=4,Limits!$H$8,IF(M19=5,Limits!$I$8))))))</f>
        <v>51</v>
      </c>
      <c r="V19" s="122"/>
      <c r="W19" s="122">
        <f t="shared" si="1"/>
        <v>756</v>
      </c>
      <c r="X19" s="122"/>
      <c r="Y19" s="123" t="b">
        <f>IF(O19=30,HLOOKUP(M19,Limits!#REF!,2),IF(O19=40,HLOOKUP(M19,Limits!#REF!,3),IF(O19=50,HLOOKUP(M19,Limits!#REF!,4),IF(O19=60,HLOOKUP(M19,Limits!#REF!,5),IF(O19=80,HLOOKUP(M19,Limits!#REF!,6))))))</f>
        <v>0</v>
      </c>
      <c r="Z19" s="122"/>
      <c r="AA19" s="85" t="str">
        <f>IF(I19&gt;(Limits!$D$37*1.4),"Over 140%","No")</f>
        <v>No</v>
      </c>
      <c r="AB19" s="85">
        <f>IF(I19&lt;=HLOOKUP(E19,Limits!$D$29:$K$36,2),30,IF(I19&lt;=HLOOKUP(E19,Limits!$D$29:$K$36,3),40,IF(I19&lt;=HLOOKUP(E19,Limits!$D$29:$K$36,4),50,IF(I19&lt;=HLOOKUP(E19,Limits!$D$29:$K$36,5),60,IF(I19&lt;=(Limits!$D$37*1.4),140,"Over 140%")))))</f>
        <v>140</v>
      </c>
      <c r="AC19" s="123" t="e">
        <f>IF(W19&lt;=HLOOKUP(M19,Limits!#REF!,2),30,IF(W19&lt;=HLOOKUP(M19,Limits!#REF!,3),40,IF(W19&lt;=HLOOKUP(M19,Limits!#REF!,4),50,IF(W19&lt;=HLOOKUP(M19,Limits!#REF!,5),60,"Over 60%"))))</f>
        <v>#REF!</v>
      </c>
      <c r="AD19" s="2"/>
      <c r="AE19" s="85" t="e">
        <f t="shared" si="0"/>
        <v>#REF!</v>
      </c>
    </row>
    <row r="20" spans="1:31">
      <c r="A20" s="117">
        <f>+USR!C20</f>
        <v>113</v>
      </c>
      <c r="B20" s="117"/>
      <c r="C20" s="117" t="str">
        <f>+USR!D20</f>
        <v xml:space="preserve">02/11/2020 </v>
      </c>
      <c r="D20" s="117"/>
      <c r="E20" s="121">
        <f>+USR!N20</f>
        <v>5</v>
      </c>
      <c r="F20" s="122"/>
      <c r="G20" s="122">
        <f>+USR!U20</f>
        <v>0</v>
      </c>
      <c r="H20" s="122"/>
      <c r="I20" s="146">
        <f>+USR!G20</f>
        <v>36720</v>
      </c>
      <c r="J20" s="122"/>
      <c r="K20" s="147" t="b">
        <f>IF(G20=30,HLOOKUP(E20,Limits!$D$29:$K$36,2),IF(G20=40,HLOOKUP(E20,Limits!$D$29:$K$36,3),IF(G20=50,HLOOKUP(E20,Limits!$D$29:$K$36,4),IF(G20=60,HLOOKUP(E20,Limits!$D$29:$K$36,5),IF(G20=80,HLOOKUP(E20,Limits!$D$29:$K$36,6))))))</f>
        <v>0</v>
      </c>
      <c r="L20" s="148"/>
      <c r="M20" s="121">
        <f>+USR!K20</f>
        <v>3</v>
      </c>
      <c r="N20" s="122"/>
      <c r="O20" s="122">
        <f>+USR!V20</f>
        <v>0</v>
      </c>
      <c r="P20" s="122"/>
      <c r="Q20" s="122">
        <f>+USR!H20</f>
        <v>815</v>
      </c>
      <c r="R20" s="122"/>
      <c r="S20" s="122">
        <f>+USR!J20</f>
        <v>0</v>
      </c>
      <c r="T20" s="122"/>
      <c r="U20" s="122">
        <f>IF(M20=0,Limits!$D$8,IF(M20=1,Limits!$E$8,IF(M20=2,Limits!$F$8,IF(M20=3,Limits!$G$8,IF(M20=4,Limits!$H$8,IF(M20=5,Limits!$I$8))))))</f>
        <v>57</v>
      </c>
      <c r="V20" s="122"/>
      <c r="W20" s="122">
        <f t="shared" si="1"/>
        <v>872</v>
      </c>
      <c r="X20" s="122"/>
      <c r="Y20" s="123" t="b">
        <f>IF(O20=30,HLOOKUP(M20,Limits!#REF!,2),IF(O20=40,HLOOKUP(M20,Limits!#REF!,3),IF(O20=50,HLOOKUP(M20,Limits!#REF!,4),IF(O20=60,HLOOKUP(M20,Limits!#REF!,5),IF(O20=80,HLOOKUP(M20,Limits!#REF!,6))))))</f>
        <v>0</v>
      </c>
      <c r="Z20" s="122"/>
      <c r="AA20" s="85" t="str">
        <f>IF(I20&gt;(Limits!$D$37*1.4),"Over 140%","No")</f>
        <v>No</v>
      </c>
      <c r="AB20" s="85">
        <f>IF(I20&lt;=HLOOKUP(E20,Limits!$D$29:$K$36,2),30,IF(I20&lt;=HLOOKUP(E20,Limits!$D$29:$K$36,3),40,IF(I20&lt;=HLOOKUP(E20,Limits!$D$29:$K$36,4),50,IF(I20&lt;=HLOOKUP(E20,Limits!$D$29:$K$36,5),60,IF(I20&lt;=(Limits!$D$37*1.4),140,"Over 140%")))))</f>
        <v>140</v>
      </c>
      <c r="AC20" s="123" t="e">
        <f>IF(W20&lt;=HLOOKUP(M20,Limits!#REF!,2),30,IF(W20&lt;=HLOOKUP(M20,Limits!#REF!,3),40,IF(W20&lt;=HLOOKUP(M20,Limits!#REF!,4),50,IF(W20&lt;=HLOOKUP(M20,Limits!#REF!,5),60,"Over 60%"))))</f>
        <v>#REF!</v>
      </c>
      <c r="AD20" s="2"/>
      <c r="AE20" s="85" t="e">
        <f t="shared" si="0"/>
        <v>#REF!</v>
      </c>
    </row>
    <row r="21" spans="1:31">
      <c r="A21" s="117">
        <f>+USR!C21</f>
        <v>114</v>
      </c>
      <c r="B21" s="117"/>
      <c r="C21" s="117" t="str">
        <f>+USR!D21</f>
        <v xml:space="preserve">06/02/2020 </v>
      </c>
      <c r="D21" s="117"/>
      <c r="E21" s="121">
        <f>+USR!N21</f>
        <v>4</v>
      </c>
      <c r="F21" s="122"/>
      <c r="G21" s="122">
        <f>+USR!U21</f>
        <v>0</v>
      </c>
      <c r="H21" s="122"/>
      <c r="I21" s="146">
        <f>+USR!G21</f>
        <v>38080</v>
      </c>
      <c r="J21" s="122"/>
      <c r="K21" s="147" t="b">
        <f>IF(G21=30,HLOOKUP(E21,Limits!$D$29:$K$36,2),IF(G21=40,HLOOKUP(E21,Limits!$D$29:$K$36,3),IF(G21=50,HLOOKUP(E21,Limits!$D$29:$K$36,4),IF(G21=60,HLOOKUP(E21,Limits!$D$29:$K$36,5),IF(G21=80,HLOOKUP(E21,Limits!$D$29:$K$36,6))))))</f>
        <v>0</v>
      </c>
      <c r="L21" s="148"/>
      <c r="M21" s="121">
        <f>+USR!K21</f>
        <v>3</v>
      </c>
      <c r="N21" s="122"/>
      <c r="O21" s="122">
        <f>+USR!V21</f>
        <v>0</v>
      </c>
      <c r="P21" s="122"/>
      <c r="Q21" s="122">
        <f>+USR!H21</f>
        <v>990</v>
      </c>
      <c r="R21" s="122"/>
      <c r="S21" s="122">
        <f>+USR!J21</f>
        <v>0</v>
      </c>
      <c r="T21" s="122"/>
      <c r="U21" s="122">
        <f>IF(M21=0,Limits!$D$8,IF(M21=1,Limits!$E$8,IF(M21=2,Limits!$F$8,IF(M21=3,Limits!$G$8,IF(M21=4,Limits!$H$8,IF(M21=5,Limits!$I$8))))))</f>
        <v>57</v>
      </c>
      <c r="V21" s="122"/>
      <c r="W21" s="122">
        <f t="shared" si="1"/>
        <v>1047</v>
      </c>
      <c r="X21" s="122"/>
      <c r="Y21" s="123" t="b">
        <f>IF(O21=30,HLOOKUP(M21,Limits!#REF!,2),IF(O21=40,HLOOKUP(M21,Limits!#REF!,3),IF(O21=50,HLOOKUP(M21,Limits!#REF!,4),IF(O21=60,HLOOKUP(M21,Limits!#REF!,5),IF(O21=80,HLOOKUP(M21,Limits!#REF!,6))))))</f>
        <v>0</v>
      </c>
      <c r="Z21" s="122"/>
      <c r="AA21" s="85" t="str">
        <f>IF(I21&gt;(Limits!$D$37*1.4),"Over 140%","No")</f>
        <v>No</v>
      </c>
      <c r="AB21" s="85">
        <f>IF(I21&lt;=HLOOKUP(E21,Limits!$D$29:$K$36,2),30,IF(I21&lt;=HLOOKUP(E21,Limits!$D$29:$K$36,3),40,IF(I21&lt;=HLOOKUP(E21,Limits!$D$29:$K$36,4),50,IF(I21&lt;=HLOOKUP(E21,Limits!$D$29:$K$36,5),60,IF(I21&lt;=(Limits!$D$37*1.4),140,"Over 140%")))))</f>
        <v>140</v>
      </c>
      <c r="AC21" s="123" t="e">
        <f>IF(W21&lt;=HLOOKUP(M21,Limits!#REF!,2),30,IF(W21&lt;=HLOOKUP(M21,Limits!#REF!,3),40,IF(W21&lt;=HLOOKUP(M21,Limits!#REF!,4),50,IF(W21&lt;=HLOOKUP(M21,Limits!#REF!,5),60,"Over 60%"))))</f>
        <v>#REF!</v>
      </c>
      <c r="AD21" s="2"/>
      <c r="AE21" s="85" t="e">
        <f t="shared" si="0"/>
        <v>#REF!</v>
      </c>
    </row>
    <row r="22" spans="1:31">
      <c r="A22" s="117">
        <f>+USR!C22</f>
        <v>115</v>
      </c>
      <c r="B22" s="117"/>
      <c r="C22" s="117" t="str">
        <f>+USR!D22</f>
        <v xml:space="preserve">02/01/2018 </v>
      </c>
      <c r="D22" s="117"/>
      <c r="E22" s="121">
        <f>+USR!N22</f>
        <v>2</v>
      </c>
      <c r="F22" s="122"/>
      <c r="G22" s="122">
        <f>+USR!U22</f>
        <v>0</v>
      </c>
      <c r="H22" s="122"/>
      <c r="I22" s="146">
        <f>+USR!G22</f>
        <v>0.01</v>
      </c>
      <c r="J22" s="122"/>
      <c r="K22" s="147" t="b">
        <f>IF(G22=30,HLOOKUP(E22,Limits!$D$29:$K$36,2),IF(G22=40,HLOOKUP(E22,Limits!$D$29:$K$36,3),IF(G22=50,HLOOKUP(E22,Limits!$D$29:$K$36,4),IF(G22=60,HLOOKUP(E22,Limits!$D$29:$K$36,5),IF(G22=80,HLOOKUP(E22,Limits!$D$29:$K$36,6))))))</f>
        <v>0</v>
      </c>
      <c r="L22" s="148"/>
      <c r="M22" s="121">
        <f>+USR!K22</f>
        <v>2</v>
      </c>
      <c r="N22" s="122"/>
      <c r="O22" s="122">
        <f>+USR!V22</f>
        <v>0</v>
      </c>
      <c r="P22" s="122"/>
      <c r="Q22" s="122">
        <f>+USR!H22</f>
        <v>172</v>
      </c>
      <c r="R22" s="122"/>
      <c r="S22" s="122">
        <f>+USR!J22</f>
        <v>508</v>
      </c>
      <c r="T22" s="122"/>
      <c r="U22" s="122">
        <f>IF(M22=0,Limits!$D$8,IF(M22=1,Limits!$E$8,IF(M22=2,Limits!$F$8,IF(M22=3,Limits!$G$8,IF(M22=4,Limits!$H$8,IF(M22=5,Limits!$I$8))))))</f>
        <v>51</v>
      </c>
      <c r="V22" s="122"/>
      <c r="W22" s="122">
        <f t="shared" si="1"/>
        <v>223</v>
      </c>
      <c r="X22" s="122"/>
      <c r="Y22" s="123" t="b">
        <f>IF(O22=30,HLOOKUP(M22,Limits!#REF!,2),IF(O22=40,HLOOKUP(M22,Limits!#REF!,3),IF(O22=50,HLOOKUP(M22,Limits!#REF!,4),IF(O22=60,HLOOKUP(M22,Limits!#REF!,5),IF(O22=80,HLOOKUP(M22,Limits!#REF!,6))))))</f>
        <v>0</v>
      </c>
      <c r="Z22" s="122"/>
      <c r="AA22" s="85" t="str">
        <f>IF(I22&gt;(Limits!$D$37*1.4),"Over 140%","No")</f>
        <v>No</v>
      </c>
      <c r="AB22" s="85">
        <f>IF(I22&lt;=HLOOKUP(E22,Limits!$D$29:$K$36,2),30,IF(I22&lt;=HLOOKUP(E22,Limits!$D$29:$K$36,3),40,IF(I22&lt;=HLOOKUP(E22,Limits!$D$29:$K$36,4),50,IF(I22&lt;=HLOOKUP(E22,Limits!$D$29:$K$36,5),60,IF(I22&lt;=(Limits!$D$37*1.4),140,"Over 140%")))))</f>
        <v>30</v>
      </c>
      <c r="AC22" s="123" t="e">
        <f>IF(W22&lt;=HLOOKUP(M22,Limits!#REF!,2),30,IF(W22&lt;=HLOOKUP(M22,Limits!#REF!,3),40,IF(W22&lt;=HLOOKUP(M22,Limits!#REF!,4),50,IF(W22&lt;=HLOOKUP(M22,Limits!#REF!,5),60,"Over 60%"))))</f>
        <v>#REF!</v>
      </c>
      <c r="AD22" s="2"/>
      <c r="AE22" s="85" t="e">
        <f t="shared" si="0"/>
        <v>#REF!</v>
      </c>
    </row>
    <row r="23" spans="1:31">
      <c r="A23" s="117">
        <f>+USR!C23</f>
        <v>116</v>
      </c>
      <c r="B23" s="117"/>
      <c r="C23" s="117" t="str">
        <f>+USR!D23</f>
        <v xml:space="preserve">03/01/2016 </v>
      </c>
      <c r="D23" s="117"/>
      <c r="E23" s="121">
        <f>+USR!N23</f>
        <v>1</v>
      </c>
      <c r="F23" s="122"/>
      <c r="G23" s="122">
        <f>+USR!U23</f>
        <v>0</v>
      </c>
      <c r="H23" s="122"/>
      <c r="I23" s="146">
        <f>+USR!G23</f>
        <v>10034</v>
      </c>
      <c r="J23" s="122"/>
      <c r="K23" s="147" t="b">
        <f>IF(G23=30,HLOOKUP(E23,Limits!$D$29:$K$36,2),IF(G23=40,HLOOKUP(E23,Limits!$D$29:$K$36,3),IF(G23=50,HLOOKUP(E23,Limits!$D$29:$K$36,4),IF(G23=60,HLOOKUP(E23,Limits!$D$29:$K$36,5),IF(G23=80,HLOOKUP(E23,Limits!$D$29:$K$36,6))))))</f>
        <v>0</v>
      </c>
      <c r="L23" s="148"/>
      <c r="M23" s="121">
        <f>+USR!K23</f>
        <v>2</v>
      </c>
      <c r="N23" s="122"/>
      <c r="O23" s="122">
        <f>+USR!V23</f>
        <v>0</v>
      </c>
      <c r="P23" s="122"/>
      <c r="Q23" s="122">
        <f>+USR!H23</f>
        <v>318</v>
      </c>
      <c r="R23" s="122"/>
      <c r="S23" s="122">
        <f>+USR!J23</f>
        <v>0</v>
      </c>
      <c r="T23" s="122"/>
      <c r="U23" s="122">
        <f>IF(M23=0,Limits!$D$8,IF(M23=1,Limits!$E$8,IF(M23=2,Limits!$F$8,IF(M23=3,Limits!$G$8,IF(M23=4,Limits!$H$8,IF(M23=5,Limits!$I$8))))))</f>
        <v>51</v>
      </c>
      <c r="V23" s="122"/>
      <c r="W23" s="122">
        <f t="shared" si="1"/>
        <v>369</v>
      </c>
      <c r="X23" s="122"/>
      <c r="Y23" s="123" t="b">
        <f>IF(O23=30,HLOOKUP(M23,Limits!#REF!,2),IF(O23=40,HLOOKUP(M23,Limits!#REF!,3),IF(O23=50,HLOOKUP(M23,Limits!#REF!,4),IF(O23=60,HLOOKUP(M23,Limits!#REF!,5),IF(O23=80,HLOOKUP(M23,Limits!#REF!,6))))))</f>
        <v>0</v>
      </c>
      <c r="Z23" s="122"/>
      <c r="AA23" s="85" t="str">
        <f>IF(I23&gt;(Limits!$D$37*1.4),"Over 140%","No")</f>
        <v>No</v>
      </c>
      <c r="AB23" s="85">
        <f>IF(I23&lt;=HLOOKUP(E23,Limits!$D$29:$K$36,2),30,IF(I23&lt;=HLOOKUP(E23,Limits!$D$29:$K$36,3),40,IF(I23&lt;=HLOOKUP(E23,Limits!$D$29:$K$36,4),50,IF(I23&lt;=HLOOKUP(E23,Limits!$D$29:$K$36,5),60,IF(I23&lt;=(Limits!$D$37*1.4),140,"Over 140%")))))</f>
        <v>40</v>
      </c>
      <c r="AC23" s="123" t="e">
        <f>IF(W23&lt;=HLOOKUP(M23,Limits!#REF!,2),30,IF(W23&lt;=HLOOKUP(M23,Limits!#REF!,3),40,IF(W23&lt;=HLOOKUP(M23,Limits!#REF!,4),50,IF(W23&lt;=HLOOKUP(M23,Limits!#REF!,5),60,"Over 60%"))))</f>
        <v>#REF!</v>
      </c>
      <c r="AD23" s="2"/>
      <c r="AE23" s="85" t="e">
        <f t="shared" si="0"/>
        <v>#REF!</v>
      </c>
    </row>
    <row r="24" spans="1:31">
      <c r="A24" s="117">
        <f>+USR!C24</f>
        <v>201</v>
      </c>
      <c r="B24" s="117"/>
      <c r="C24" s="117" t="str">
        <f>+USR!D24</f>
        <v xml:space="preserve">11/13/2014 </v>
      </c>
      <c r="D24" s="117"/>
      <c r="E24" s="121">
        <f>+USR!N24</f>
        <v>3</v>
      </c>
      <c r="F24" s="122"/>
      <c r="G24" s="122">
        <f>+USR!U24</f>
        <v>0</v>
      </c>
      <c r="H24" s="122"/>
      <c r="I24" s="146">
        <f>+USR!G24</f>
        <v>1</v>
      </c>
      <c r="J24" s="122"/>
      <c r="K24" s="147" t="b">
        <f>IF(G24=30,HLOOKUP(E24,Limits!$D$29:$K$36,2),IF(G24=40,HLOOKUP(E24,Limits!$D$29:$K$36,3),IF(G24=50,HLOOKUP(E24,Limits!$D$29:$K$36,4),IF(G24=60,HLOOKUP(E24,Limits!$D$29:$K$36,5),IF(G24=80,HLOOKUP(E24,Limits!$D$29:$K$36,6))))))</f>
        <v>0</v>
      </c>
      <c r="L24" s="148"/>
      <c r="M24" s="121">
        <f>+USR!K24</f>
        <v>2</v>
      </c>
      <c r="N24" s="122"/>
      <c r="O24" s="122">
        <f>+USR!V24</f>
        <v>0</v>
      </c>
      <c r="P24" s="122"/>
      <c r="Q24" s="122">
        <f>+USR!H24</f>
        <v>0</v>
      </c>
      <c r="R24" s="122"/>
      <c r="S24" s="122">
        <f>+USR!J24</f>
        <v>733</v>
      </c>
      <c r="T24" s="122"/>
      <c r="U24" s="122">
        <f>IF(M24=0,Limits!$D$8,IF(M24=1,Limits!$E$8,IF(M24=2,Limits!$F$8,IF(M24=3,Limits!$G$8,IF(M24=4,Limits!$H$8,IF(M24=5,Limits!$I$8))))))</f>
        <v>51</v>
      </c>
      <c r="V24" s="122"/>
      <c r="W24" s="122">
        <f t="shared" si="1"/>
        <v>51</v>
      </c>
      <c r="X24" s="122"/>
      <c r="Y24" s="123" t="b">
        <f>IF(O24=30,HLOOKUP(M24,Limits!#REF!,2),IF(O24=40,HLOOKUP(M24,Limits!#REF!,3),IF(O24=50,HLOOKUP(M24,Limits!#REF!,4),IF(O24=60,HLOOKUP(M24,Limits!#REF!,5),IF(O24=80,HLOOKUP(M24,Limits!#REF!,6))))))</f>
        <v>0</v>
      </c>
      <c r="Z24" s="122"/>
      <c r="AA24" s="85" t="str">
        <f>IF(I24&gt;(Limits!$D$37*1.4),"Over 140%","No")</f>
        <v>No</v>
      </c>
      <c r="AB24" s="85">
        <f>IF(I24&lt;=HLOOKUP(E24,Limits!$D$29:$K$36,2),30,IF(I24&lt;=HLOOKUP(E24,Limits!$D$29:$K$36,3),40,IF(I24&lt;=HLOOKUP(E24,Limits!$D$29:$K$36,4),50,IF(I24&lt;=HLOOKUP(E24,Limits!$D$29:$K$36,5),60,IF(I24&lt;=(Limits!$D$37*1.4),140,"Over 140%")))))</f>
        <v>30</v>
      </c>
      <c r="AC24" s="123" t="e">
        <f>IF(W24&lt;=HLOOKUP(M24,Limits!#REF!,2),30,IF(W24&lt;=HLOOKUP(M24,Limits!#REF!,3),40,IF(W24&lt;=HLOOKUP(M24,Limits!#REF!,4),50,IF(W24&lt;=HLOOKUP(M24,Limits!#REF!,5),60,"Over 60%"))))</f>
        <v>#REF!</v>
      </c>
      <c r="AD24" s="2"/>
      <c r="AE24" s="85" t="e">
        <f t="shared" si="0"/>
        <v>#REF!</v>
      </c>
    </row>
    <row r="25" spans="1:31">
      <c r="A25" s="117">
        <f>+USR!C25</f>
        <v>202</v>
      </c>
      <c r="B25" s="117"/>
      <c r="C25" s="117" t="str">
        <f>+USR!D25</f>
        <v xml:space="preserve">07/14/2017 </v>
      </c>
      <c r="D25" s="117"/>
      <c r="E25" s="121">
        <f>+USR!N25</f>
        <v>3</v>
      </c>
      <c r="F25" s="122"/>
      <c r="G25" s="122">
        <f>+USR!U25</f>
        <v>0</v>
      </c>
      <c r="H25" s="122"/>
      <c r="I25" s="146">
        <f>+USR!G25</f>
        <v>12759</v>
      </c>
      <c r="J25" s="122"/>
      <c r="K25" s="147" t="b">
        <f>IF(G25=30,HLOOKUP(E25,Limits!$D$29:$K$36,2),IF(G25=40,HLOOKUP(E25,Limits!$D$29:$K$36,3),IF(G25=50,HLOOKUP(E25,Limits!$D$29:$K$36,4),IF(G25=60,HLOOKUP(E25,Limits!$D$29:$K$36,5),IF(G25=80,HLOOKUP(E25,Limits!$D$29:$K$36,6))))))</f>
        <v>0</v>
      </c>
      <c r="L25" s="148"/>
      <c r="M25" s="121">
        <f>+USR!K25</f>
        <v>2</v>
      </c>
      <c r="N25" s="122"/>
      <c r="O25" s="122">
        <f>+USR!V25</f>
        <v>0</v>
      </c>
      <c r="P25" s="122"/>
      <c r="Q25" s="122">
        <f>+USR!H25</f>
        <v>310</v>
      </c>
      <c r="R25" s="122"/>
      <c r="S25" s="122">
        <f>+USR!J25</f>
        <v>0</v>
      </c>
      <c r="T25" s="122"/>
      <c r="U25" s="122">
        <f>IF(M25=0,Limits!$D$8,IF(M25=1,Limits!$E$8,IF(M25=2,Limits!$F$8,IF(M25=3,Limits!$G$8,IF(M25=4,Limits!$H$8,IF(M25=5,Limits!$I$8))))))</f>
        <v>51</v>
      </c>
      <c r="V25" s="122"/>
      <c r="W25" s="122">
        <f t="shared" si="1"/>
        <v>361</v>
      </c>
      <c r="X25" s="122"/>
      <c r="Y25" s="123" t="b">
        <f>IF(O25=30,HLOOKUP(M25,Limits!#REF!,2),IF(O25=40,HLOOKUP(M25,Limits!#REF!,3),IF(O25=50,HLOOKUP(M25,Limits!#REF!,4),IF(O25=60,HLOOKUP(M25,Limits!#REF!,5),IF(O25=80,HLOOKUP(M25,Limits!#REF!,6))))))</f>
        <v>0</v>
      </c>
      <c r="Z25" s="122"/>
      <c r="AA25" s="85" t="str">
        <f>IF(I25&gt;(Limits!$D$37*1.4),"Over 140%","No")</f>
        <v>No</v>
      </c>
      <c r="AB25" s="85">
        <f>IF(I25&lt;=HLOOKUP(E25,Limits!$D$29:$K$36,2),30,IF(I25&lt;=HLOOKUP(E25,Limits!$D$29:$K$36,3),40,IF(I25&lt;=HLOOKUP(E25,Limits!$D$29:$K$36,4),50,IF(I25&lt;=HLOOKUP(E25,Limits!$D$29:$K$36,5),60,IF(I25&lt;=(Limits!$D$37*1.4),140,"Over 140%")))))</f>
        <v>40</v>
      </c>
      <c r="AC25" s="123" t="e">
        <f>IF(W25&lt;=HLOOKUP(M25,Limits!#REF!,2),30,IF(W25&lt;=HLOOKUP(M25,Limits!#REF!,3),40,IF(W25&lt;=HLOOKUP(M25,Limits!#REF!,4),50,IF(W25&lt;=HLOOKUP(M25,Limits!#REF!,5),60,"Over 60%"))))</f>
        <v>#REF!</v>
      </c>
      <c r="AD25" s="2"/>
      <c r="AE25" s="85" t="e">
        <f t="shared" si="0"/>
        <v>#REF!</v>
      </c>
    </row>
    <row r="26" spans="1:31">
      <c r="A26" s="117">
        <f>+USR!C26</f>
        <v>203</v>
      </c>
      <c r="B26" s="117"/>
      <c r="C26" s="117" t="str">
        <f>+USR!D26</f>
        <v xml:space="preserve">09/02/2016 </v>
      </c>
      <c r="D26" s="117"/>
      <c r="E26" s="121">
        <f>+USR!N26</f>
        <v>5</v>
      </c>
      <c r="F26" s="122"/>
      <c r="G26" s="122">
        <f>+USR!U26</f>
        <v>0</v>
      </c>
      <c r="H26" s="122"/>
      <c r="I26" s="146">
        <f>+USR!G26</f>
        <v>35100</v>
      </c>
      <c r="J26" s="122"/>
      <c r="K26" s="147" t="b">
        <f>IF(G26=30,HLOOKUP(E26,Limits!$D$29:$K$36,2),IF(G26=40,HLOOKUP(E26,Limits!$D$29:$K$36,3),IF(G26=50,HLOOKUP(E26,Limits!$D$29:$K$36,4),IF(G26=60,HLOOKUP(E26,Limits!$D$29:$K$36,5),IF(G26=80,HLOOKUP(E26,Limits!$D$29:$K$36,6))))))</f>
        <v>0</v>
      </c>
      <c r="L26" s="148"/>
      <c r="M26" s="121">
        <f>+USR!K26</f>
        <v>3</v>
      </c>
      <c r="N26" s="122"/>
      <c r="O26" s="122">
        <f>+USR!V26</f>
        <v>0</v>
      </c>
      <c r="P26" s="122"/>
      <c r="Q26" s="122">
        <f>+USR!H26</f>
        <v>808</v>
      </c>
      <c r="R26" s="122"/>
      <c r="S26" s="122">
        <f>+USR!J26</f>
        <v>0</v>
      </c>
      <c r="T26" s="122"/>
      <c r="U26" s="122">
        <f>IF(M26=0,Limits!$D$8,IF(M26=1,Limits!$E$8,IF(M26=2,Limits!$F$8,IF(M26=3,Limits!$G$8,IF(M26=4,Limits!$H$8,IF(M26=5,Limits!$I$8))))))</f>
        <v>57</v>
      </c>
      <c r="V26" s="122"/>
      <c r="W26" s="122">
        <f t="shared" si="1"/>
        <v>865</v>
      </c>
      <c r="X26" s="122"/>
      <c r="Y26" s="123" t="b">
        <f>IF(O26=30,HLOOKUP(M26,Limits!#REF!,2),IF(O26=40,HLOOKUP(M26,Limits!#REF!,3),IF(O26=50,HLOOKUP(M26,Limits!#REF!,4),IF(O26=60,HLOOKUP(M26,Limits!#REF!,5),IF(O26=80,HLOOKUP(M26,Limits!#REF!,6))))))</f>
        <v>0</v>
      </c>
      <c r="Z26" s="122"/>
      <c r="AA26" s="85" t="str">
        <f>IF(I26&gt;(Limits!$D$37*1.4),"Over 140%","No")</f>
        <v>No</v>
      </c>
      <c r="AB26" s="85">
        <f>IF(I26&lt;=HLOOKUP(E26,Limits!$D$29:$K$36,2),30,IF(I26&lt;=HLOOKUP(E26,Limits!$D$29:$K$36,3),40,IF(I26&lt;=HLOOKUP(E26,Limits!$D$29:$K$36,4),50,IF(I26&lt;=HLOOKUP(E26,Limits!$D$29:$K$36,5),60,IF(I26&lt;=(Limits!$D$37*1.4),140,"Over 140%")))))</f>
        <v>140</v>
      </c>
      <c r="AC26" s="123" t="e">
        <f>IF(W26&lt;=HLOOKUP(M26,Limits!#REF!,2),30,IF(W26&lt;=HLOOKUP(M26,Limits!#REF!,3),40,IF(W26&lt;=HLOOKUP(M26,Limits!#REF!,4),50,IF(W26&lt;=HLOOKUP(M26,Limits!#REF!,5),60,"Over 60%"))))</f>
        <v>#REF!</v>
      </c>
      <c r="AD26" s="2"/>
      <c r="AE26" s="85" t="e">
        <f t="shared" si="0"/>
        <v>#REF!</v>
      </c>
    </row>
    <row r="27" spans="1:31">
      <c r="A27" s="117">
        <f>+USR!C27</f>
        <v>204</v>
      </c>
      <c r="B27" s="117"/>
      <c r="C27" s="117" t="str">
        <f>+USR!D27</f>
        <v xml:space="preserve">10/10/2019 </v>
      </c>
      <c r="D27" s="117"/>
      <c r="E27" s="121">
        <f>+USR!N27</f>
        <v>4</v>
      </c>
      <c r="F27" s="122"/>
      <c r="G27" s="122">
        <f>+USR!U27</f>
        <v>0</v>
      </c>
      <c r="H27" s="122"/>
      <c r="I27" s="146">
        <f>+USR!G27</f>
        <v>34330</v>
      </c>
      <c r="J27" s="122"/>
      <c r="K27" s="147" t="b">
        <f>IF(G27=30,HLOOKUP(E27,Limits!$D$29:$K$36,2),IF(G27=40,HLOOKUP(E27,Limits!$D$29:$K$36,3),IF(G27=50,HLOOKUP(E27,Limits!$D$29:$K$36,4),IF(G27=60,HLOOKUP(E27,Limits!$D$29:$K$36,5),IF(G27=80,HLOOKUP(E27,Limits!$D$29:$K$36,6))))))</f>
        <v>0</v>
      </c>
      <c r="L27" s="148"/>
      <c r="M27" s="121">
        <f>+USR!K27</f>
        <v>3</v>
      </c>
      <c r="N27" s="122"/>
      <c r="O27" s="122">
        <f>+USR!V27</f>
        <v>0</v>
      </c>
      <c r="P27" s="122"/>
      <c r="Q27" s="122">
        <f>+USR!H27</f>
        <v>754</v>
      </c>
      <c r="R27" s="122"/>
      <c r="S27" s="122">
        <f>+USR!J27</f>
        <v>0</v>
      </c>
      <c r="T27" s="122"/>
      <c r="U27" s="122">
        <f>IF(M27=0,Limits!$D$8,IF(M27=1,Limits!$E$8,IF(M27=2,Limits!$F$8,IF(M27=3,Limits!$G$8,IF(M27=4,Limits!$H$8,IF(M27=5,Limits!$I$8))))))</f>
        <v>57</v>
      </c>
      <c r="V27" s="122"/>
      <c r="W27" s="122">
        <f t="shared" si="1"/>
        <v>811</v>
      </c>
      <c r="X27" s="122"/>
      <c r="Y27" s="123" t="b">
        <f>IF(O27=30,HLOOKUP(M27,Limits!#REF!,2),IF(O27=40,HLOOKUP(M27,Limits!#REF!,3),IF(O27=50,HLOOKUP(M27,Limits!#REF!,4),IF(O27=60,HLOOKUP(M27,Limits!#REF!,5),IF(O27=80,HLOOKUP(M27,Limits!#REF!,6))))))</f>
        <v>0</v>
      </c>
      <c r="Z27" s="122"/>
      <c r="AA27" s="85" t="str">
        <f>IF(I27&gt;(Limits!$D$37*1.4),"Over 140%","No")</f>
        <v>No</v>
      </c>
      <c r="AB27" s="85">
        <f>IF(I27&lt;=HLOOKUP(E27,Limits!$D$29:$K$36,2),30,IF(I27&lt;=HLOOKUP(E27,Limits!$D$29:$K$36,3),40,IF(I27&lt;=HLOOKUP(E27,Limits!$D$29:$K$36,4),50,IF(I27&lt;=HLOOKUP(E27,Limits!$D$29:$K$36,5),60,IF(I27&lt;=(Limits!$D$37*1.4),140,"Over 140%")))))</f>
        <v>140</v>
      </c>
      <c r="AC27" s="123" t="e">
        <f>IF(W27&lt;=HLOOKUP(M27,Limits!#REF!,2),30,IF(W27&lt;=HLOOKUP(M27,Limits!#REF!,3),40,IF(W27&lt;=HLOOKUP(M27,Limits!#REF!,4),50,IF(W27&lt;=HLOOKUP(M27,Limits!#REF!,5),60,"Over 60%"))))</f>
        <v>#REF!</v>
      </c>
      <c r="AD27" s="2"/>
      <c r="AE27" s="85" t="e">
        <f t="shared" si="0"/>
        <v>#REF!</v>
      </c>
    </row>
    <row r="28" spans="1:31">
      <c r="A28" s="117">
        <f>+USR!C28</f>
        <v>205</v>
      </c>
      <c r="B28" s="117"/>
      <c r="C28" s="117" t="str">
        <f>+USR!D28</f>
        <v xml:space="preserve">10/10/2019 </v>
      </c>
      <c r="D28" s="117"/>
      <c r="E28" s="121">
        <f>+USR!N28</f>
        <v>4</v>
      </c>
      <c r="F28" s="122"/>
      <c r="G28" s="122">
        <f>+USR!U28</f>
        <v>0</v>
      </c>
      <c r="H28" s="122"/>
      <c r="I28" s="146">
        <f>+USR!G28</f>
        <v>3433</v>
      </c>
      <c r="J28" s="122"/>
      <c r="K28" s="147" t="b">
        <f>IF(G28=30,HLOOKUP(E28,Limits!$D$29:$K$36,2),IF(G28=40,HLOOKUP(E28,Limits!$D$29:$K$36,3),IF(G28=50,HLOOKUP(E28,Limits!$D$29:$K$36,4),IF(G28=60,HLOOKUP(E28,Limits!$D$29:$K$36,5),IF(G28=80,HLOOKUP(E28,Limits!$D$29:$K$36,6))))))</f>
        <v>0</v>
      </c>
      <c r="L28" s="148"/>
      <c r="M28" s="121">
        <f>+USR!K28</f>
        <v>2</v>
      </c>
      <c r="N28" s="122"/>
      <c r="O28" s="122">
        <f>+USR!V28</f>
        <v>0</v>
      </c>
      <c r="P28" s="122"/>
      <c r="Q28" s="122">
        <f>+USR!H28</f>
        <v>672</v>
      </c>
      <c r="R28" s="122"/>
      <c r="S28" s="122">
        <f>+USR!J28</f>
        <v>0</v>
      </c>
      <c r="T28" s="122"/>
      <c r="U28" s="122">
        <f>IF(M28=0,Limits!$D$8,IF(M28=1,Limits!$E$8,IF(M28=2,Limits!$F$8,IF(M28=3,Limits!$G$8,IF(M28=4,Limits!$H$8,IF(M28=5,Limits!$I$8))))))</f>
        <v>51</v>
      </c>
      <c r="V28" s="122"/>
      <c r="W28" s="122">
        <f t="shared" si="1"/>
        <v>723</v>
      </c>
      <c r="X28" s="122"/>
      <c r="Y28" s="123" t="b">
        <f>IF(O28=30,HLOOKUP(M28,Limits!#REF!,2),IF(O28=40,HLOOKUP(M28,Limits!#REF!,3),IF(O28=50,HLOOKUP(M28,Limits!#REF!,4),IF(O28=60,HLOOKUP(M28,Limits!#REF!,5),IF(O28=80,HLOOKUP(M28,Limits!#REF!,6))))))</f>
        <v>0</v>
      </c>
      <c r="Z28" s="122"/>
      <c r="AA28" s="85" t="str">
        <f>IF(I28&gt;(Limits!$D$37*1.4),"Over 140%","No")</f>
        <v>No</v>
      </c>
      <c r="AB28" s="85">
        <f>IF(I28&lt;=HLOOKUP(E28,Limits!$D$29:$K$36,2),30,IF(I28&lt;=HLOOKUP(E28,Limits!$D$29:$K$36,3),40,IF(I28&lt;=HLOOKUP(E28,Limits!$D$29:$K$36,4),50,IF(I28&lt;=HLOOKUP(E28,Limits!$D$29:$K$36,5),60,IF(I28&lt;=(Limits!$D$37*1.4),140,"Over 140%")))))</f>
        <v>30</v>
      </c>
      <c r="AC28" s="123" t="e">
        <f>IF(W28&lt;=HLOOKUP(M28,Limits!#REF!,2),30,IF(W28&lt;=HLOOKUP(M28,Limits!#REF!,3),40,IF(W28&lt;=HLOOKUP(M28,Limits!#REF!,4),50,IF(W28&lt;=HLOOKUP(M28,Limits!#REF!,5),60,"Over 60%"))))</f>
        <v>#REF!</v>
      </c>
      <c r="AD28" s="2"/>
      <c r="AE28" s="85" t="e">
        <f t="shared" si="0"/>
        <v>#REF!</v>
      </c>
    </row>
    <row r="29" spans="1:31">
      <c r="A29" s="117">
        <f>+USR!C29</f>
        <v>206</v>
      </c>
      <c r="B29" s="117"/>
      <c r="C29" s="117" t="str">
        <f>+USR!D29</f>
        <v xml:space="preserve">03/20/2020 </v>
      </c>
      <c r="D29" s="117"/>
      <c r="E29" s="121">
        <f>+USR!N29</f>
        <v>1</v>
      </c>
      <c r="F29" s="122"/>
      <c r="G29" s="122">
        <f>+USR!U29</f>
        <v>0</v>
      </c>
      <c r="H29" s="122"/>
      <c r="I29" s="146">
        <f>+USR!G29</f>
        <v>24535.16</v>
      </c>
      <c r="J29" s="122"/>
      <c r="K29" s="147" t="b">
        <f>IF(G29=30,HLOOKUP(E29,Limits!$D$29:$K$36,2),IF(G29=40,HLOOKUP(E29,Limits!$D$29:$K$36,3),IF(G29=50,HLOOKUP(E29,Limits!$D$29:$K$36,4),IF(G29=60,HLOOKUP(E29,Limits!$D$29:$K$36,5),IF(G29=80,HLOOKUP(E29,Limits!$D$29:$K$36,6))))))</f>
        <v>0</v>
      </c>
      <c r="L29" s="148"/>
      <c r="M29" s="121">
        <f>+USR!K29</f>
        <v>2</v>
      </c>
      <c r="N29" s="122"/>
      <c r="O29" s="122">
        <f>+USR!V29</f>
        <v>0</v>
      </c>
      <c r="P29" s="122"/>
      <c r="Q29" s="122">
        <f>+USR!H29</f>
        <v>685</v>
      </c>
      <c r="R29" s="122"/>
      <c r="S29" s="122">
        <f>+USR!J29</f>
        <v>0</v>
      </c>
      <c r="T29" s="122"/>
      <c r="U29" s="122">
        <f>IF(M29=0,Limits!$D$8,IF(M29=1,Limits!$E$8,IF(M29=2,Limits!$F$8,IF(M29=3,Limits!$G$8,IF(M29=4,Limits!$H$8,IF(M29=5,Limits!$I$8))))))</f>
        <v>51</v>
      </c>
      <c r="V29" s="122"/>
      <c r="W29" s="122">
        <f t="shared" si="1"/>
        <v>736</v>
      </c>
      <c r="X29" s="122"/>
      <c r="Y29" s="123" t="b">
        <f>IF(O29=30,HLOOKUP(M29,Limits!#REF!,2),IF(O29=40,HLOOKUP(M29,Limits!#REF!,3),IF(O29=50,HLOOKUP(M29,Limits!#REF!,4),IF(O29=60,HLOOKUP(M29,Limits!#REF!,5),IF(O29=80,HLOOKUP(M29,Limits!#REF!,6))))))</f>
        <v>0</v>
      </c>
      <c r="Z29" s="122"/>
      <c r="AA29" s="85" t="str">
        <f>IF(I29&gt;(Limits!$D$37*1.4),"Over 140%","No")</f>
        <v>No</v>
      </c>
      <c r="AB29" s="85">
        <f>IF(I29&lt;=HLOOKUP(E29,Limits!$D$29:$K$36,2),30,IF(I29&lt;=HLOOKUP(E29,Limits!$D$29:$K$36,3),40,IF(I29&lt;=HLOOKUP(E29,Limits!$D$29:$K$36,4),50,IF(I29&lt;=HLOOKUP(E29,Limits!$D$29:$K$36,5),60,IF(I29&lt;=(Limits!$D$37*1.4),140,"Over 140%")))))</f>
        <v>140</v>
      </c>
      <c r="AC29" s="123" t="e">
        <f>IF(W29&lt;=HLOOKUP(M29,Limits!#REF!,2),30,IF(W29&lt;=HLOOKUP(M29,Limits!#REF!,3),40,IF(W29&lt;=HLOOKUP(M29,Limits!#REF!,4),50,IF(W29&lt;=HLOOKUP(M29,Limits!#REF!,5),60,"Over 60%"))))</f>
        <v>#REF!</v>
      </c>
      <c r="AD29" s="2"/>
      <c r="AE29" s="85" t="e">
        <f t="shared" si="0"/>
        <v>#REF!</v>
      </c>
    </row>
    <row r="30" spans="1:31">
      <c r="A30" s="117">
        <f>+USR!C30</f>
        <v>207</v>
      </c>
      <c r="B30" s="117"/>
      <c r="C30" s="117" t="str">
        <f>+USR!D30</f>
        <v xml:space="preserve">09/30/2019 </v>
      </c>
      <c r="D30" s="117"/>
      <c r="E30" s="121">
        <f>+USR!N30</f>
        <v>3</v>
      </c>
      <c r="F30" s="122"/>
      <c r="G30" s="122">
        <f>+USR!U30</f>
        <v>0</v>
      </c>
      <c r="H30" s="122"/>
      <c r="I30" s="146">
        <f>+USR!G30</f>
        <v>27040</v>
      </c>
      <c r="J30" s="122"/>
      <c r="K30" s="147" t="b">
        <f>IF(G30=30,HLOOKUP(E30,Limits!$D$29:$K$36,2),IF(G30=40,HLOOKUP(E30,Limits!$D$29:$K$36,3),IF(G30=50,HLOOKUP(E30,Limits!$D$29:$K$36,4),IF(G30=60,HLOOKUP(E30,Limits!$D$29:$K$36,5),IF(G30=80,HLOOKUP(E30,Limits!$D$29:$K$36,6))))))</f>
        <v>0</v>
      </c>
      <c r="L30" s="148"/>
      <c r="M30" s="121">
        <f>+USR!K30</f>
        <v>3</v>
      </c>
      <c r="N30" s="122"/>
      <c r="O30" s="122">
        <f>+USR!V30</f>
        <v>0</v>
      </c>
      <c r="P30" s="122"/>
      <c r="Q30" s="122">
        <f>+USR!H30</f>
        <v>842</v>
      </c>
      <c r="R30" s="122"/>
      <c r="S30" s="122">
        <f>+USR!J30</f>
        <v>0</v>
      </c>
      <c r="T30" s="122"/>
      <c r="U30" s="122">
        <f>IF(M30=0,Limits!$D$8,IF(M30=1,Limits!$E$8,IF(M30=2,Limits!$F$8,IF(M30=3,Limits!$G$8,IF(M30=4,Limits!$H$8,IF(M30=5,Limits!$I$8))))))</f>
        <v>57</v>
      </c>
      <c r="V30" s="122"/>
      <c r="W30" s="122">
        <f t="shared" si="1"/>
        <v>899</v>
      </c>
      <c r="X30" s="122"/>
      <c r="Y30" s="123" t="b">
        <f>IF(O30=30,HLOOKUP(M30,Limits!#REF!,2),IF(O30=40,HLOOKUP(M30,Limits!#REF!,3),IF(O30=50,HLOOKUP(M30,Limits!#REF!,4),IF(O30=60,HLOOKUP(M30,Limits!#REF!,5),IF(O30=80,HLOOKUP(M30,Limits!#REF!,6))))))</f>
        <v>0</v>
      </c>
      <c r="Z30" s="122"/>
      <c r="AA30" s="85" t="str">
        <f>IF(I30&gt;(Limits!$D$37*1.4),"Over 140%","No")</f>
        <v>No</v>
      </c>
      <c r="AB30" s="85">
        <f>IF(I30&lt;=HLOOKUP(E30,Limits!$D$29:$K$36,2),30,IF(I30&lt;=HLOOKUP(E30,Limits!$D$29:$K$36,3),40,IF(I30&lt;=HLOOKUP(E30,Limits!$D$29:$K$36,4),50,IF(I30&lt;=HLOOKUP(E30,Limits!$D$29:$K$36,5),60,IF(I30&lt;=(Limits!$D$37*1.4),140,"Over 140%")))))</f>
        <v>60</v>
      </c>
      <c r="AC30" s="123" t="e">
        <f>IF(W30&lt;=HLOOKUP(M30,Limits!#REF!,2),30,IF(W30&lt;=HLOOKUP(M30,Limits!#REF!,3),40,IF(W30&lt;=HLOOKUP(M30,Limits!#REF!,4),50,IF(W30&lt;=HLOOKUP(M30,Limits!#REF!,5),60,"Over 60%"))))</f>
        <v>#REF!</v>
      </c>
      <c r="AD30" s="2"/>
      <c r="AE30" s="85" t="e">
        <f t="shared" si="0"/>
        <v>#REF!</v>
      </c>
    </row>
    <row r="31" spans="1:31">
      <c r="A31" s="117">
        <f>+USR!C31</f>
        <v>208</v>
      </c>
      <c r="B31" s="117"/>
      <c r="C31" s="117" t="str">
        <f>+USR!D31</f>
        <v xml:space="preserve">03/08/2018 </v>
      </c>
      <c r="D31" s="117"/>
      <c r="E31" s="121">
        <f>+USR!N31</f>
        <v>3</v>
      </c>
      <c r="F31" s="122"/>
      <c r="G31" s="122">
        <f>+USR!U31</f>
        <v>0</v>
      </c>
      <c r="H31" s="122"/>
      <c r="I31" s="146">
        <f>+USR!G31</f>
        <v>22289</v>
      </c>
      <c r="J31" s="122"/>
      <c r="K31" s="147" t="b">
        <f>IF(G31=30,HLOOKUP(E31,Limits!$D$29:$K$36,2),IF(G31=40,HLOOKUP(E31,Limits!$D$29:$K$36,3),IF(G31=50,HLOOKUP(E31,Limits!$D$29:$K$36,4),IF(G31=60,HLOOKUP(E31,Limits!$D$29:$K$36,5),IF(G31=80,HLOOKUP(E31,Limits!$D$29:$K$36,6))))))</f>
        <v>0</v>
      </c>
      <c r="L31" s="148"/>
      <c r="M31" s="121">
        <f>+USR!K31</f>
        <v>3</v>
      </c>
      <c r="N31" s="122"/>
      <c r="O31" s="122">
        <f>+USR!V31</f>
        <v>0</v>
      </c>
      <c r="P31" s="122"/>
      <c r="Q31" s="122">
        <f>+USR!H31</f>
        <v>815</v>
      </c>
      <c r="R31" s="122"/>
      <c r="S31" s="122">
        <f>+USR!J31</f>
        <v>0</v>
      </c>
      <c r="T31" s="122"/>
      <c r="U31" s="122">
        <f>IF(M31=0,Limits!$D$8,IF(M31=1,Limits!$E$8,IF(M31=2,Limits!$F$8,IF(M31=3,Limits!$G$8,IF(M31=4,Limits!$H$8,IF(M31=5,Limits!$I$8))))))</f>
        <v>57</v>
      </c>
      <c r="V31" s="122"/>
      <c r="W31" s="122">
        <f t="shared" si="1"/>
        <v>872</v>
      </c>
      <c r="X31" s="122"/>
      <c r="Y31" s="123" t="b">
        <f>IF(O31=30,HLOOKUP(M31,Limits!#REF!,2),IF(O31=40,HLOOKUP(M31,Limits!#REF!,3),IF(O31=50,HLOOKUP(M31,Limits!#REF!,4),IF(O31=60,HLOOKUP(M31,Limits!#REF!,5),IF(O31=80,HLOOKUP(M31,Limits!#REF!,6))))))</f>
        <v>0</v>
      </c>
      <c r="Z31" s="122"/>
      <c r="AA31" s="85" t="str">
        <f>IF(I31&gt;(Limits!$D$37*1.4),"Over 140%","No")</f>
        <v>No</v>
      </c>
      <c r="AB31" s="85">
        <f>IF(I31&lt;=HLOOKUP(E31,Limits!$D$29:$K$36,2),30,IF(I31&lt;=HLOOKUP(E31,Limits!$D$29:$K$36,3),40,IF(I31&lt;=HLOOKUP(E31,Limits!$D$29:$K$36,4),50,IF(I31&lt;=HLOOKUP(E31,Limits!$D$29:$K$36,5),60,IF(I31&lt;=(Limits!$D$37*1.4),140,"Over 140%")))))</f>
        <v>50</v>
      </c>
      <c r="AC31" s="123" t="e">
        <f>IF(W31&lt;=HLOOKUP(M31,Limits!#REF!,2),30,IF(W31&lt;=HLOOKUP(M31,Limits!#REF!,3),40,IF(W31&lt;=HLOOKUP(M31,Limits!#REF!,4),50,IF(W31&lt;=HLOOKUP(M31,Limits!#REF!,5),60,"Over 60%"))))</f>
        <v>#REF!</v>
      </c>
      <c r="AD31" s="2"/>
      <c r="AE31" s="85" t="e">
        <f t="shared" si="0"/>
        <v>#REF!</v>
      </c>
    </row>
    <row r="32" spans="1:31">
      <c r="A32" s="117">
        <f>+USR!C32</f>
        <v>209</v>
      </c>
      <c r="B32" s="117"/>
      <c r="C32" s="117" t="str">
        <f>+USR!D32</f>
        <v xml:space="preserve">07/23/2018 </v>
      </c>
      <c r="D32" s="117"/>
      <c r="E32" s="121">
        <f>+USR!N32</f>
        <v>1</v>
      </c>
      <c r="F32" s="122"/>
      <c r="G32" s="122">
        <f>+USR!U32</f>
        <v>0</v>
      </c>
      <c r="H32" s="122"/>
      <c r="I32" s="146">
        <f>+USR!G32</f>
        <v>11249</v>
      </c>
      <c r="J32" s="122"/>
      <c r="K32" s="147" t="b">
        <f>IF(G32=30,HLOOKUP(E32,Limits!$D$29:$K$36,2),IF(G32=40,HLOOKUP(E32,Limits!$D$29:$K$36,3),IF(G32=50,HLOOKUP(E32,Limits!$D$29:$K$36,4),IF(G32=60,HLOOKUP(E32,Limits!$D$29:$K$36,5),IF(G32=80,HLOOKUP(E32,Limits!$D$29:$K$36,6))))))</f>
        <v>0</v>
      </c>
      <c r="L32" s="148"/>
      <c r="M32" s="121">
        <f>+USR!K32</f>
        <v>1</v>
      </c>
      <c r="N32" s="122"/>
      <c r="O32" s="122">
        <f>+USR!V32</f>
        <v>0</v>
      </c>
      <c r="P32" s="122"/>
      <c r="Q32" s="122">
        <f>+USR!H32</f>
        <v>275</v>
      </c>
      <c r="R32" s="122"/>
      <c r="S32" s="122">
        <f>+USR!J32</f>
        <v>0</v>
      </c>
      <c r="T32" s="122"/>
      <c r="U32" s="122">
        <f>IF(M32=0,Limits!$D$8,IF(M32=1,Limits!$E$8,IF(M32=2,Limits!$F$8,IF(M32=3,Limits!$G$8,IF(M32=4,Limits!$H$8,IF(M32=5,Limits!$I$8))))))</f>
        <v>45</v>
      </c>
      <c r="V32" s="122"/>
      <c r="W32" s="122">
        <f t="shared" si="1"/>
        <v>320</v>
      </c>
      <c r="X32" s="122"/>
      <c r="Y32" s="123" t="b">
        <f>IF(O32=30,HLOOKUP(M32,Limits!#REF!,2),IF(O32=40,HLOOKUP(M32,Limits!#REF!,3),IF(O32=50,HLOOKUP(M32,Limits!#REF!,4),IF(O32=60,HLOOKUP(M32,Limits!#REF!,5),IF(O32=80,HLOOKUP(M32,Limits!#REF!,6))))))</f>
        <v>0</v>
      </c>
      <c r="Z32" s="122"/>
      <c r="AA32" s="85" t="str">
        <f>IF(I32&gt;(Limits!$D$37*1.4),"Over 140%","No")</f>
        <v>No</v>
      </c>
      <c r="AB32" s="85">
        <f>IF(I32&lt;=HLOOKUP(E32,Limits!$D$29:$K$36,2),30,IF(I32&lt;=HLOOKUP(E32,Limits!$D$29:$K$36,3),40,IF(I32&lt;=HLOOKUP(E32,Limits!$D$29:$K$36,4),50,IF(I32&lt;=HLOOKUP(E32,Limits!$D$29:$K$36,5),60,IF(I32&lt;=(Limits!$D$37*1.4),140,"Over 140%")))))</f>
        <v>40</v>
      </c>
      <c r="AC32" s="123" t="e">
        <f>IF(W32&lt;=HLOOKUP(M32,Limits!#REF!,2),30,IF(W32&lt;=HLOOKUP(M32,Limits!#REF!,3),40,IF(W32&lt;=HLOOKUP(M32,Limits!#REF!,4),50,IF(W32&lt;=HLOOKUP(M32,Limits!#REF!,5),60,"Over 60%"))))</f>
        <v>#REF!</v>
      </c>
      <c r="AD32" s="2"/>
      <c r="AE32" s="85" t="e">
        <f t="shared" si="0"/>
        <v>#REF!</v>
      </c>
    </row>
    <row r="33" spans="1:31">
      <c r="A33" s="117">
        <f>+USR!C33</f>
        <v>210</v>
      </c>
      <c r="B33" s="117"/>
      <c r="C33" s="117" t="str">
        <f>+USR!D33</f>
        <v xml:space="preserve">02/26/2019 </v>
      </c>
      <c r="D33" s="117"/>
      <c r="E33" s="121">
        <f>+USR!N33</f>
        <v>1</v>
      </c>
      <c r="F33" s="122"/>
      <c r="G33" s="122">
        <f>+USR!U33</f>
        <v>0</v>
      </c>
      <c r="H33" s="122"/>
      <c r="I33" s="146">
        <f>+USR!G33</f>
        <v>9432</v>
      </c>
      <c r="J33" s="122"/>
      <c r="K33" s="147" t="b">
        <f>IF(G33=30,HLOOKUP(E33,Limits!$D$29:$K$36,2),IF(G33=40,HLOOKUP(E33,Limits!$D$29:$K$36,3),IF(G33=50,HLOOKUP(E33,Limits!$D$29:$K$36,4),IF(G33=60,HLOOKUP(E33,Limits!$D$29:$K$36,5),IF(G33=80,HLOOKUP(E33,Limits!$D$29:$K$36,6))))))</f>
        <v>0</v>
      </c>
      <c r="L33" s="148"/>
      <c r="M33" s="121">
        <f>+USR!K33</f>
        <v>1</v>
      </c>
      <c r="N33" s="122"/>
      <c r="O33" s="122">
        <f>+USR!V33</f>
        <v>0</v>
      </c>
      <c r="P33" s="122"/>
      <c r="Q33" s="122">
        <f>+USR!H33</f>
        <v>287</v>
      </c>
      <c r="R33" s="122"/>
      <c r="S33" s="122">
        <f>+USR!J33</f>
        <v>0</v>
      </c>
      <c r="T33" s="122"/>
      <c r="U33" s="122">
        <f>IF(M33=0,Limits!$D$8,IF(M33=1,Limits!$E$8,IF(M33=2,Limits!$F$8,IF(M33=3,Limits!$G$8,IF(M33=4,Limits!$H$8,IF(M33=5,Limits!$I$8))))))</f>
        <v>45</v>
      </c>
      <c r="V33" s="122"/>
      <c r="W33" s="122">
        <f t="shared" si="1"/>
        <v>332</v>
      </c>
      <c r="X33" s="122"/>
      <c r="Y33" s="123" t="b">
        <f>IF(O33=30,HLOOKUP(M33,Limits!#REF!,2),IF(O33=40,HLOOKUP(M33,Limits!#REF!,3),IF(O33=50,HLOOKUP(M33,Limits!#REF!,4),IF(O33=60,HLOOKUP(M33,Limits!#REF!,5),IF(O33=80,HLOOKUP(M33,Limits!#REF!,6))))))</f>
        <v>0</v>
      </c>
      <c r="Z33" s="122"/>
      <c r="AA33" s="85" t="str">
        <f>IF(I33&gt;(Limits!$D$37*1.4),"Over 140%","No")</f>
        <v>No</v>
      </c>
      <c r="AB33" s="85">
        <f>IF(I33&lt;=HLOOKUP(E33,Limits!$D$29:$K$36,2),30,IF(I33&lt;=HLOOKUP(E33,Limits!$D$29:$K$36,3),40,IF(I33&lt;=HLOOKUP(E33,Limits!$D$29:$K$36,4),50,IF(I33&lt;=HLOOKUP(E33,Limits!$D$29:$K$36,5),60,IF(I33&lt;=(Limits!$D$37*1.4),140,"Over 140%")))))</f>
        <v>40</v>
      </c>
      <c r="AC33" s="123" t="e">
        <f>IF(W33&lt;=HLOOKUP(M33,Limits!#REF!,2),30,IF(W33&lt;=HLOOKUP(M33,Limits!#REF!,3),40,IF(W33&lt;=HLOOKUP(M33,Limits!#REF!,4),50,IF(W33&lt;=HLOOKUP(M33,Limits!#REF!,5),60,"Over 60%"))))</f>
        <v>#REF!</v>
      </c>
      <c r="AD33" s="2"/>
      <c r="AE33" s="85" t="e">
        <f t="shared" si="0"/>
        <v>#REF!</v>
      </c>
    </row>
    <row r="34" spans="1:31">
      <c r="A34" s="117">
        <f>+USR!C34</f>
        <v>211</v>
      </c>
      <c r="B34" s="117"/>
      <c r="C34" s="117" t="str">
        <f>+USR!D34</f>
        <v xml:space="preserve">01/04/2019 </v>
      </c>
      <c r="D34" s="117"/>
      <c r="E34" s="121">
        <f>+USR!N34</f>
        <v>3</v>
      </c>
      <c r="F34" s="122"/>
      <c r="G34" s="122">
        <f>+USR!U34</f>
        <v>0</v>
      </c>
      <c r="H34" s="122"/>
      <c r="I34" s="146">
        <f>+USR!G34</f>
        <v>17954.400000000001</v>
      </c>
      <c r="J34" s="122"/>
      <c r="K34" s="147" t="b">
        <f>IF(G34=30,HLOOKUP(E34,Limits!$D$29:$K$36,2),IF(G34=40,HLOOKUP(E34,Limits!$D$29:$K$36,3),IF(G34=50,HLOOKUP(E34,Limits!$D$29:$K$36,4),IF(G34=60,HLOOKUP(E34,Limits!$D$29:$K$36,5),IF(G34=80,HLOOKUP(E34,Limits!$D$29:$K$36,6))))))</f>
        <v>0</v>
      </c>
      <c r="L34" s="148"/>
      <c r="M34" s="121">
        <f>+USR!K34</f>
        <v>2</v>
      </c>
      <c r="N34" s="122"/>
      <c r="O34" s="122">
        <f>+USR!V34</f>
        <v>0</v>
      </c>
      <c r="P34" s="122"/>
      <c r="Q34" s="122">
        <f>+USR!H34</f>
        <v>672</v>
      </c>
      <c r="R34" s="122"/>
      <c r="S34" s="122">
        <f>+USR!J34</f>
        <v>0</v>
      </c>
      <c r="T34" s="122"/>
      <c r="U34" s="122">
        <f>IF(M34=0,Limits!$D$8,IF(M34=1,Limits!$E$8,IF(M34=2,Limits!$F$8,IF(M34=3,Limits!$G$8,IF(M34=4,Limits!$H$8,IF(M34=5,Limits!$I$8))))))</f>
        <v>51</v>
      </c>
      <c r="V34" s="122"/>
      <c r="W34" s="122">
        <f t="shared" si="1"/>
        <v>723</v>
      </c>
      <c r="X34" s="122"/>
      <c r="Y34" s="123" t="b">
        <f>IF(O34=30,HLOOKUP(M34,Limits!#REF!,2),IF(O34=40,HLOOKUP(M34,Limits!#REF!,3),IF(O34=50,HLOOKUP(M34,Limits!#REF!,4),IF(O34=60,HLOOKUP(M34,Limits!#REF!,5),IF(O34=80,HLOOKUP(M34,Limits!#REF!,6))))))</f>
        <v>0</v>
      </c>
      <c r="Z34" s="122"/>
      <c r="AA34" s="85" t="str">
        <f>IF(I34&gt;(Limits!$D$37*1.4),"Over 140%","No")</f>
        <v>No</v>
      </c>
      <c r="AB34" s="85">
        <f>IF(I34&lt;=HLOOKUP(E34,Limits!$D$29:$K$36,2),30,IF(I34&lt;=HLOOKUP(E34,Limits!$D$29:$K$36,3),40,IF(I34&lt;=HLOOKUP(E34,Limits!$D$29:$K$36,4),50,IF(I34&lt;=HLOOKUP(E34,Limits!$D$29:$K$36,5),60,IF(I34&lt;=(Limits!$D$37*1.4),140,"Over 140%")))))</f>
        <v>50</v>
      </c>
      <c r="AC34" s="123" t="e">
        <f>IF(W34&lt;=HLOOKUP(M34,Limits!#REF!,2),30,IF(W34&lt;=HLOOKUP(M34,Limits!#REF!,3),40,IF(W34&lt;=HLOOKUP(M34,Limits!#REF!,4),50,IF(W34&lt;=HLOOKUP(M34,Limits!#REF!,5),60,"Over 60%"))))</f>
        <v>#REF!</v>
      </c>
      <c r="AD34" s="2"/>
      <c r="AE34" s="85" t="e">
        <f t="shared" si="0"/>
        <v>#REF!</v>
      </c>
    </row>
    <row r="35" spans="1:31">
      <c r="A35" s="117">
        <f>+USR!C35</f>
        <v>212</v>
      </c>
      <c r="B35" s="117"/>
      <c r="C35" s="117" t="str">
        <f>+USR!D35</f>
        <v xml:space="preserve">09/23/2019 </v>
      </c>
      <c r="D35" s="117"/>
      <c r="E35" s="121">
        <f>+USR!N35</f>
        <v>3</v>
      </c>
      <c r="F35" s="122"/>
      <c r="G35" s="122">
        <f>+USR!U35</f>
        <v>0</v>
      </c>
      <c r="H35" s="122"/>
      <c r="I35" s="146">
        <f>+USR!G35</f>
        <v>29197</v>
      </c>
      <c r="J35" s="122"/>
      <c r="K35" s="147" t="b">
        <f>IF(G35=30,HLOOKUP(E35,Limits!$D$29:$K$36,2),IF(G35=40,HLOOKUP(E35,Limits!$D$29:$K$36,3),IF(G35=50,HLOOKUP(E35,Limits!$D$29:$K$36,4),IF(G35=60,HLOOKUP(E35,Limits!$D$29:$K$36,5),IF(G35=80,HLOOKUP(E35,Limits!$D$29:$K$36,6))))))</f>
        <v>0</v>
      </c>
      <c r="L35" s="148"/>
      <c r="M35" s="121">
        <f>+USR!K35</f>
        <v>2</v>
      </c>
      <c r="N35" s="122"/>
      <c r="O35" s="122">
        <f>+USR!V35</f>
        <v>0</v>
      </c>
      <c r="P35" s="122"/>
      <c r="Q35" s="122">
        <f>+USR!H35</f>
        <v>672</v>
      </c>
      <c r="R35" s="122"/>
      <c r="S35" s="122">
        <f>+USR!J35</f>
        <v>0</v>
      </c>
      <c r="T35" s="122"/>
      <c r="U35" s="122">
        <f>IF(M35=0,Limits!$D$8,IF(M35=1,Limits!$E$8,IF(M35=2,Limits!$F$8,IF(M35=3,Limits!$G$8,IF(M35=4,Limits!$H$8,IF(M35=5,Limits!$I$8))))))</f>
        <v>51</v>
      </c>
      <c r="V35" s="122"/>
      <c r="W35" s="122">
        <f t="shared" si="1"/>
        <v>723</v>
      </c>
      <c r="X35" s="122"/>
      <c r="Y35" s="123" t="b">
        <f>IF(O35=30,HLOOKUP(M35,Limits!#REF!,2),IF(O35=40,HLOOKUP(M35,Limits!#REF!,3),IF(O35=50,HLOOKUP(M35,Limits!#REF!,4),IF(O35=60,HLOOKUP(M35,Limits!#REF!,5),IF(O35=80,HLOOKUP(M35,Limits!#REF!,6))))))</f>
        <v>0</v>
      </c>
      <c r="Z35" s="122"/>
      <c r="AA35" s="85" t="str">
        <f>IF(I35&gt;(Limits!$D$37*1.4),"Over 140%","No")</f>
        <v>No</v>
      </c>
      <c r="AB35" s="85">
        <f>IF(I35&lt;=HLOOKUP(E35,Limits!$D$29:$K$36,2),30,IF(I35&lt;=HLOOKUP(E35,Limits!$D$29:$K$36,3),40,IF(I35&lt;=HLOOKUP(E35,Limits!$D$29:$K$36,4),50,IF(I35&lt;=HLOOKUP(E35,Limits!$D$29:$K$36,5),60,IF(I35&lt;=(Limits!$D$37*1.4),140,"Over 140%")))))</f>
        <v>140</v>
      </c>
      <c r="AC35" s="123" t="e">
        <f>IF(W35&lt;=HLOOKUP(M35,Limits!#REF!,2),30,IF(W35&lt;=HLOOKUP(M35,Limits!#REF!,3),40,IF(W35&lt;=HLOOKUP(M35,Limits!#REF!,4),50,IF(W35&lt;=HLOOKUP(M35,Limits!#REF!,5),60,"Over 60%"))))</f>
        <v>#REF!</v>
      </c>
      <c r="AD35" s="2"/>
      <c r="AE35" s="85" t="e">
        <f t="shared" si="0"/>
        <v>#REF!</v>
      </c>
    </row>
    <row r="36" spans="1:31">
      <c r="A36" s="117">
        <f>+USR!C36</f>
        <v>213</v>
      </c>
      <c r="B36" s="117"/>
      <c r="C36" s="117" t="str">
        <f>+USR!D36</f>
        <v xml:space="preserve">07/01/2020 </v>
      </c>
      <c r="D36" s="117"/>
      <c r="E36" s="121">
        <f>+USR!N36</f>
        <v>1</v>
      </c>
      <c r="F36" s="122"/>
      <c r="G36" s="122">
        <f>+USR!U36</f>
        <v>0</v>
      </c>
      <c r="H36" s="122"/>
      <c r="I36" s="146">
        <f>+USR!G36</f>
        <v>24440</v>
      </c>
      <c r="J36" s="122"/>
      <c r="K36" s="147" t="b">
        <f>IF(G36=30,HLOOKUP(E36,Limits!$D$29:$K$36,2),IF(G36=40,HLOOKUP(E36,Limits!$D$29:$K$36,3),IF(G36=50,HLOOKUP(E36,Limits!$D$29:$K$36,4),IF(G36=60,HLOOKUP(E36,Limits!$D$29:$K$36,5),IF(G36=80,HLOOKUP(E36,Limits!$D$29:$K$36,6))))))</f>
        <v>0</v>
      </c>
      <c r="L36" s="148"/>
      <c r="M36" s="121">
        <f>+USR!K36</f>
        <v>1</v>
      </c>
      <c r="N36" s="122"/>
      <c r="O36" s="122">
        <f>+USR!V36</f>
        <v>0</v>
      </c>
      <c r="P36" s="122"/>
      <c r="Q36" s="122">
        <f>+USR!H36</f>
        <v>655</v>
      </c>
      <c r="R36" s="122"/>
      <c r="S36" s="122">
        <f>+USR!J36</f>
        <v>0</v>
      </c>
      <c r="T36" s="122"/>
      <c r="U36" s="122">
        <f>IF(M36=0,Limits!$D$8,IF(M36=1,Limits!$E$8,IF(M36=2,Limits!$F$8,IF(M36=3,Limits!$G$8,IF(M36=4,Limits!$H$8,IF(M36=5,Limits!$I$8))))))</f>
        <v>45</v>
      </c>
      <c r="V36" s="122"/>
      <c r="W36" s="122">
        <f t="shared" si="1"/>
        <v>700</v>
      </c>
      <c r="X36" s="122"/>
      <c r="Y36" s="123" t="b">
        <f>IF(O36=30,HLOOKUP(M36,Limits!#REF!,2),IF(O36=40,HLOOKUP(M36,Limits!#REF!,3),IF(O36=50,HLOOKUP(M36,Limits!#REF!,4),IF(O36=60,HLOOKUP(M36,Limits!#REF!,5),IF(O36=80,HLOOKUP(M36,Limits!#REF!,6))))))</f>
        <v>0</v>
      </c>
      <c r="Z36" s="122"/>
      <c r="AA36" s="85" t="str">
        <f>IF(I36&gt;(Limits!$D$37*1.4),"Over 140%","No")</f>
        <v>No</v>
      </c>
      <c r="AB36" s="85">
        <f>IF(I36&lt;=HLOOKUP(E36,Limits!$D$29:$K$36,2),30,IF(I36&lt;=HLOOKUP(E36,Limits!$D$29:$K$36,3),40,IF(I36&lt;=HLOOKUP(E36,Limits!$D$29:$K$36,4),50,IF(I36&lt;=HLOOKUP(E36,Limits!$D$29:$K$36,5),60,IF(I36&lt;=(Limits!$D$37*1.4),140,"Over 140%")))))</f>
        <v>140</v>
      </c>
      <c r="AC36" s="123" t="e">
        <f>IF(W36&lt;=HLOOKUP(M36,Limits!#REF!,2),30,IF(W36&lt;=HLOOKUP(M36,Limits!#REF!,3),40,IF(W36&lt;=HLOOKUP(M36,Limits!#REF!,4),50,IF(W36&lt;=HLOOKUP(M36,Limits!#REF!,5),60,"Over 60%"))))</f>
        <v>#REF!</v>
      </c>
      <c r="AD36" s="2"/>
      <c r="AE36" s="85" t="e">
        <f t="shared" si="0"/>
        <v>#REF!</v>
      </c>
    </row>
    <row r="37" spans="1:31">
      <c r="A37" s="117">
        <f>+USR!C37</f>
        <v>214</v>
      </c>
      <c r="B37" s="117"/>
      <c r="C37" s="117" t="str">
        <f>+USR!D37</f>
        <v xml:space="preserve">08/23/2019 </v>
      </c>
      <c r="D37" s="117"/>
      <c r="E37" s="121">
        <f>+USR!N37</f>
        <v>1</v>
      </c>
      <c r="F37" s="122"/>
      <c r="G37" s="122">
        <f>+USR!U37</f>
        <v>0</v>
      </c>
      <c r="H37" s="122"/>
      <c r="I37" s="146">
        <f>+USR!G37</f>
        <v>23680</v>
      </c>
      <c r="J37" s="122"/>
      <c r="K37" s="147" t="b">
        <f>IF(G37=30,HLOOKUP(E37,Limits!$D$29:$K$36,2),IF(G37=40,HLOOKUP(E37,Limits!$D$29:$K$36,3),IF(G37=50,HLOOKUP(E37,Limits!$D$29:$K$36,4),IF(G37=60,HLOOKUP(E37,Limits!$D$29:$K$36,5),IF(G37=80,HLOOKUP(E37,Limits!$D$29:$K$36,6))))))</f>
        <v>0</v>
      </c>
      <c r="L37" s="148"/>
      <c r="M37" s="121">
        <f>+USR!K37</f>
        <v>1</v>
      </c>
      <c r="N37" s="122"/>
      <c r="O37" s="122">
        <f>+USR!V37</f>
        <v>0</v>
      </c>
      <c r="P37" s="122"/>
      <c r="Q37" s="122">
        <f>+USR!H37</f>
        <v>616</v>
      </c>
      <c r="R37" s="122"/>
      <c r="S37" s="122">
        <f>+USR!J37</f>
        <v>0</v>
      </c>
      <c r="T37" s="122"/>
      <c r="U37" s="122">
        <f>IF(M37=0,Limits!$D$8,IF(M37=1,Limits!$E$8,IF(M37=2,Limits!$F$8,IF(M37=3,Limits!$G$8,IF(M37=4,Limits!$H$8,IF(M37=5,Limits!$I$8))))))</f>
        <v>45</v>
      </c>
      <c r="V37" s="122"/>
      <c r="W37" s="122">
        <f t="shared" si="1"/>
        <v>661</v>
      </c>
      <c r="X37" s="122"/>
      <c r="Y37" s="123" t="b">
        <f>IF(O37=30,HLOOKUP(M37,Limits!#REF!,2),IF(O37=40,HLOOKUP(M37,Limits!#REF!,3),IF(O37=50,HLOOKUP(M37,Limits!#REF!,4),IF(O37=60,HLOOKUP(M37,Limits!#REF!,5),IF(O37=80,HLOOKUP(M37,Limits!#REF!,6))))))</f>
        <v>0</v>
      </c>
      <c r="Z37" s="122"/>
      <c r="AA37" s="85" t="str">
        <f>IF(I37&gt;(Limits!$D$37*1.4),"Over 140%","No")</f>
        <v>No</v>
      </c>
      <c r="AB37" s="85">
        <f>IF(I37&lt;=HLOOKUP(E37,Limits!$D$29:$K$36,2),30,IF(I37&lt;=HLOOKUP(E37,Limits!$D$29:$K$36,3),40,IF(I37&lt;=HLOOKUP(E37,Limits!$D$29:$K$36,4),50,IF(I37&lt;=HLOOKUP(E37,Limits!$D$29:$K$36,5),60,IF(I37&lt;=(Limits!$D$37*1.4),140,"Over 140%")))))</f>
        <v>140</v>
      </c>
      <c r="AC37" s="123" t="e">
        <f>IF(W37&lt;=HLOOKUP(M37,Limits!#REF!,2),30,IF(W37&lt;=HLOOKUP(M37,Limits!#REF!,3),40,IF(W37&lt;=HLOOKUP(M37,Limits!#REF!,4),50,IF(W37&lt;=HLOOKUP(M37,Limits!#REF!,5),60,"Over 60%"))))</f>
        <v>#REF!</v>
      </c>
      <c r="AD37" s="2"/>
      <c r="AE37" s="85" t="e">
        <f t="shared" si="0"/>
        <v>#REF!</v>
      </c>
    </row>
    <row r="38" spans="1:31">
      <c r="A38" s="117">
        <f>+USR!C38</f>
        <v>215</v>
      </c>
      <c r="B38" s="117"/>
      <c r="C38" s="117" t="str">
        <f>+USR!D38</f>
        <v xml:space="preserve">09/20/2019 </v>
      </c>
      <c r="D38" s="117"/>
      <c r="E38" s="121">
        <f>+USR!N38</f>
        <v>4</v>
      </c>
      <c r="F38" s="122"/>
      <c r="G38" s="122">
        <f>+USR!U38</f>
        <v>0</v>
      </c>
      <c r="H38" s="122"/>
      <c r="I38" s="146">
        <f>+USR!G38</f>
        <v>18720</v>
      </c>
      <c r="J38" s="122"/>
      <c r="K38" s="147" t="b">
        <f>IF(G38=30,HLOOKUP(E38,Limits!$D$29:$K$36,2),IF(G38=40,HLOOKUP(E38,Limits!$D$29:$K$36,3),IF(G38=50,HLOOKUP(E38,Limits!$D$29:$K$36,4),IF(G38=60,HLOOKUP(E38,Limits!$D$29:$K$36,5),IF(G38=80,HLOOKUP(E38,Limits!$D$29:$K$36,6))))))</f>
        <v>0</v>
      </c>
      <c r="L38" s="148"/>
      <c r="M38" s="121">
        <f>+USR!K38</f>
        <v>2</v>
      </c>
      <c r="N38" s="122"/>
      <c r="O38" s="122">
        <f>+USR!V38</f>
        <v>0</v>
      </c>
      <c r="P38" s="122"/>
      <c r="Q38" s="122">
        <f>+USR!H38</f>
        <v>672</v>
      </c>
      <c r="R38" s="122"/>
      <c r="S38" s="122">
        <f>+USR!J38</f>
        <v>0</v>
      </c>
      <c r="T38" s="122"/>
      <c r="U38" s="122">
        <f>IF(M38=0,Limits!$D$8,IF(M38=1,Limits!$E$8,IF(M38=2,Limits!$F$8,IF(M38=3,Limits!$G$8,IF(M38=4,Limits!$H$8,IF(M38=5,Limits!$I$8))))))</f>
        <v>51</v>
      </c>
      <c r="V38" s="122"/>
      <c r="W38" s="122">
        <f t="shared" si="1"/>
        <v>723</v>
      </c>
      <c r="X38" s="122"/>
      <c r="Y38" s="123" t="b">
        <f>IF(O38=30,HLOOKUP(M38,Limits!#REF!,2),IF(O38=40,HLOOKUP(M38,Limits!#REF!,3),IF(O38=50,HLOOKUP(M38,Limits!#REF!,4),IF(O38=60,HLOOKUP(M38,Limits!#REF!,5),IF(O38=80,HLOOKUP(M38,Limits!#REF!,6))))))</f>
        <v>0</v>
      </c>
      <c r="Z38" s="122"/>
      <c r="AA38" s="85" t="str">
        <f>IF(I38&gt;(Limits!$D$37*1.4),"Over 140%","No")</f>
        <v>No</v>
      </c>
      <c r="AB38" s="85">
        <f>IF(I38&lt;=HLOOKUP(E38,Limits!$D$29:$K$36,2),30,IF(I38&lt;=HLOOKUP(E38,Limits!$D$29:$K$36,3),40,IF(I38&lt;=HLOOKUP(E38,Limits!$D$29:$K$36,4),50,IF(I38&lt;=HLOOKUP(E38,Limits!$D$29:$K$36,5),60,IF(I38&lt;=(Limits!$D$37*1.4),140,"Over 140%")))))</f>
        <v>50</v>
      </c>
      <c r="AC38" s="123" t="e">
        <f>IF(W38&lt;=HLOOKUP(M38,Limits!#REF!,2),30,IF(W38&lt;=HLOOKUP(M38,Limits!#REF!,3),40,IF(W38&lt;=HLOOKUP(M38,Limits!#REF!,4),50,IF(W38&lt;=HLOOKUP(M38,Limits!#REF!,5),60,"Over 60%"))))</f>
        <v>#REF!</v>
      </c>
      <c r="AD38" s="2"/>
      <c r="AE38" s="85" t="e">
        <f t="shared" si="0"/>
        <v>#REF!</v>
      </c>
    </row>
    <row r="39" spans="1:31">
      <c r="A39" s="117">
        <f>+USR!C39</f>
        <v>216</v>
      </c>
      <c r="B39" s="117"/>
      <c r="C39" s="117" t="str">
        <f>+USR!D39</f>
        <v xml:space="preserve">06/27/2020 </v>
      </c>
      <c r="D39" s="117"/>
      <c r="E39" s="121">
        <f>+USR!N39</f>
        <v>2</v>
      </c>
      <c r="F39" s="122"/>
      <c r="G39" s="122">
        <f>+USR!U39</f>
        <v>0</v>
      </c>
      <c r="H39" s="122"/>
      <c r="I39" s="146">
        <f>+USR!G39</f>
        <v>23280</v>
      </c>
      <c r="J39" s="122"/>
      <c r="K39" s="147" t="b">
        <f>IF(G39=30,HLOOKUP(E39,Limits!$D$29:$K$36,2),IF(G39=40,HLOOKUP(E39,Limits!$D$29:$K$36,3),IF(G39=50,HLOOKUP(E39,Limits!$D$29:$K$36,4),IF(G39=60,HLOOKUP(E39,Limits!$D$29:$K$36,5),IF(G39=80,HLOOKUP(E39,Limits!$D$29:$K$36,6))))))</f>
        <v>0</v>
      </c>
      <c r="L39" s="148"/>
      <c r="M39" s="121">
        <f>+USR!K39</f>
        <v>2</v>
      </c>
      <c r="N39" s="122"/>
      <c r="O39" s="122">
        <f>+USR!V39</f>
        <v>0</v>
      </c>
      <c r="P39" s="122"/>
      <c r="Q39" s="122">
        <f>+USR!H39</f>
        <v>750</v>
      </c>
      <c r="R39" s="122"/>
      <c r="S39" s="122">
        <f>+USR!J39</f>
        <v>0</v>
      </c>
      <c r="T39" s="122"/>
      <c r="U39" s="122">
        <f>IF(M39=0,Limits!$D$8,IF(M39=1,Limits!$E$8,IF(M39=2,Limits!$F$8,IF(M39=3,Limits!$G$8,IF(M39=4,Limits!$H$8,IF(M39=5,Limits!$I$8))))))</f>
        <v>51</v>
      </c>
      <c r="V39" s="122"/>
      <c r="W39" s="122">
        <f t="shared" si="1"/>
        <v>801</v>
      </c>
      <c r="X39" s="122"/>
      <c r="Y39" s="123" t="b">
        <f>IF(O39=30,HLOOKUP(M39,Limits!#REF!,2),IF(O39=40,HLOOKUP(M39,Limits!#REF!,3),IF(O39=50,HLOOKUP(M39,Limits!#REF!,4),IF(O39=60,HLOOKUP(M39,Limits!#REF!,5),IF(O39=80,HLOOKUP(M39,Limits!#REF!,6))))))</f>
        <v>0</v>
      </c>
      <c r="Z39" s="122"/>
      <c r="AA39" s="85" t="str">
        <f>IF(I39&gt;(Limits!$D$37*1.4),"Over 140%","No")</f>
        <v>No</v>
      </c>
      <c r="AB39" s="85">
        <f>IF(I39&lt;=HLOOKUP(E39,Limits!$D$29:$K$36,2),30,IF(I39&lt;=HLOOKUP(E39,Limits!$D$29:$K$36,3),40,IF(I39&lt;=HLOOKUP(E39,Limits!$D$29:$K$36,4),50,IF(I39&lt;=HLOOKUP(E39,Limits!$D$29:$K$36,5),60,IF(I39&lt;=(Limits!$D$37*1.4),140,"Over 140%")))))</f>
        <v>60</v>
      </c>
      <c r="AC39" s="123" t="e">
        <f>IF(W39&lt;=HLOOKUP(M39,Limits!#REF!,2),30,IF(W39&lt;=HLOOKUP(M39,Limits!#REF!,3),40,IF(W39&lt;=HLOOKUP(M39,Limits!#REF!,4),50,IF(W39&lt;=HLOOKUP(M39,Limits!#REF!,5),60,"Over 60%"))))</f>
        <v>#REF!</v>
      </c>
      <c r="AD39" s="2"/>
      <c r="AE39" s="85" t="e">
        <f t="shared" si="0"/>
        <v>#REF!</v>
      </c>
    </row>
    <row r="40" spans="1:31" ht="15" customHeight="1">
      <c r="A40" s="117">
        <f>+USR!C40</f>
        <v>301</v>
      </c>
      <c r="B40" s="117"/>
      <c r="C40" s="117" t="str">
        <f>+USR!D40</f>
        <v xml:space="preserve">10/12/2018 </v>
      </c>
      <c r="D40" s="117"/>
      <c r="E40" s="121">
        <f>+USR!N40</f>
        <v>4</v>
      </c>
      <c r="F40" s="122"/>
      <c r="G40" s="122">
        <f>+USR!U40</f>
        <v>0</v>
      </c>
      <c r="H40" s="122"/>
      <c r="I40" s="146">
        <f>+USR!G40</f>
        <v>23300</v>
      </c>
      <c r="J40" s="122"/>
      <c r="K40" s="147" t="b">
        <f>IF(G40=30,HLOOKUP(E40,Limits!$D$29:$K$36,2),IF(G40=40,HLOOKUP(E40,Limits!$D$29:$K$36,3),IF(G40=50,HLOOKUP(E40,Limits!$D$29:$K$36,4),IF(G40=60,HLOOKUP(E40,Limits!$D$29:$K$36,5),IF(G40=80,HLOOKUP(E40,Limits!$D$29:$K$36,6))))))</f>
        <v>0</v>
      </c>
      <c r="L40" s="148"/>
      <c r="M40" s="121">
        <f>+USR!K40</f>
        <v>2</v>
      </c>
      <c r="N40" s="122"/>
      <c r="O40" s="122">
        <f>+USR!V40</f>
        <v>0</v>
      </c>
      <c r="P40" s="122"/>
      <c r="Q40" s="122">
        <f>+USR!H40</f>
        <v>733</v>
      </c>
      <c r="R40" s="122"/>
      <c r="S40" s="122">
        <f>+USR!J40</f>
        <v>0</v>
      </c>
      <c r="T40" s="122"/>
      <c r="U40" s="122">
        <f>IF(M40=0,Limits!$D$8,IF(M40=1,Limits!$E$8,IF(M40=2,Limits!$F$8,IF(M40=3,Limits!$G$8,IF(M40=4,Limits!$H$8,IF(M40=5,Limits!$I$8))))))</f>
        <v>51</v>
      </c>
      <c r="V40" s="122"/>
      <c r="W40" s="122">
        <f t="shared" si="1"/>
        <v>784</v>
      </c>
      <c r="X40" s="122"/>
      <c r="Y40" s="123" t="b">
        <f>IF(O40=30,HLOOKUP(M40,Limits!#REF!,2),IF(O40=40,HLOOKUP(M40,Limits!#REF!,3),IF(O40=50,HLOOKUP(M40,Limits!#REF!,4),IF(O40=60,HLOOKUP(M40,Limits!#REF!,5),IF(O40=80,HLOOKUP(M40,Limits!#REF!,6))))))</f>
        <v>0</v>
      </c>
      <c r="Z40" s="122"/>
      <c r="AA40" s="85" t="str">
        <f>IF(I40&gt;(Limits!$D$37*1.4),"Over 140%","No")</f>
        <v>No</v>
      </c>
      <c r="AB40" s="85">
        <f>IF(I40&lt;=HLOOKUP(E40,Limits!$D$29:$K$36,2),30,IF(I40&lt;=HLOOKUP(E40,Limits!$D$29:$K$36,3),40,IF(I40&lt;=HLOOKUP(E40,Limits!$D$29:$K$36,4),50,IF(I40&lt;=HLOOKUP(E40,Limits!$D$29:$K$36,5),60,IF(I40&lt;=(Limits!$D$37*1.4),140,"Over 140%")))))</f>
        <v>50</v>
      </c>
      <c r="AC40" s="123" t="e">
        <f>IF(W40&lt;=HLOOKUP(M40,Limits!#REF!,2),30,IF(W40&lt;=HLOOKUP(M40,Limits!#REF!,3),40,IF(W40&lt;=HLOOKUP(M40,Limits!#REF!,4),50,IF(W40&lt;=HLOOKUP(M40,Limits!#REF!,5),60,"Over 60%"))))</f>
        <v>#REF!</v>
      </c>
      <c r="AD40" s="2"/>
      <c r="AE40" s="85" t="e">
        <f t="shared" si="0"/>
        <v>#REF!</v>
      </c>
    </row>
    <row r="41" spans="1:31">
      <c r="A41" s="117">
        <f>+USR!C41</f>
        <v>302</v>
      </c>
      <c r="B41" s="117"/>
      <c r="C41" s="117" t="str">
        <f>+USR!D41</f>
        <v xml:space="preserve">06/29/2016 </v>
      </c>
      <c r="D41" s="117"/>
      <c r="E41" s="121">
        <f>+USR!N41</f>
        <v>1</v>
      </c>
      <c r="F41" s="122"/>
      <c r="G41" s="122">
        <f>+USR!U41</f>
        <v>0</v>
      </c>
      <c r="H41" s="122"/>
      <c r="I41" s="146">
        <f>+USR!G41</f>
        <v>9205</v>
      </c>
      <c r="J41" s="122"/>
      <c r="K41" s="147" t="b">
        <f>IF(G41=30,HLOOKUP(E41,Limits!$D$29:$K$36,2),IF(G41=40,HLOOKUP(E41,Limits!$D$29:$K$36,3),IF(G41=50,HLOOKUP(E41,Limits!$D$29:$K$36,4),IF(G41=60,HLOOKUP(E41,Limits!$D$29:$K$36,5),IF(G41=80,HLOOKUP(E41,Limits!$D$29:$K$36,6))))))</f>
        <v>0</v>
      </c>
      <c r="L41" s="148"/>
      <c r="M41" s="121">
        <f>+USR!K41</f>
        <v>2</v>
      </c>
      <c r="N41" s="122"/>
      <c r="O41" s="122">
        <f>+USR!V41</f>
        <v>0</v>
      </c>
      <c r="P41" s="122"/>
      <c r="Q41" s="122">
        <f>+USR!H41</f>
        <v>270</v>
      </c>
      <c r="R41" s="122"/>
      <c r="S41" s="122">
        <f>+USR!J41</f>
        <v>41</v>
      </c>
      <c r="T41" s="122"/>
      <c r="U41" s="122">
        <f>IF(M41=0,Limits!$D$8,IF(M41=1,Limits!$E$8,IF(M41=2,Limits!$F$8,IF(M41=3,Limits!$G$8,IF(M41=4,Limits!$H$8,IF(M41=5,Limits!$I$8))))))</f>
        <v>51</v>
      </c>
      <c r="V41" s="122"/>
      <c r="W41" s="122">
        <f t="shared" si="1"/>
        <v>321</v>
      </c>
      <c r="X41" s="122"/>
      <c r="Y41" s="123" t="b">
        <f>IF(O41=30,HLOOKUP(M41,Limits!#REF!,2),IF(O41=40,HLOOKUP(M41,Limits!#REF!,3),IF(O41=50,HLOOKUP(M41,Limits!#REF!,4),IF(O41=60,HLOOKUP(M41,Limits!#REF!,5),IF(O41=80,HLOOKUP(M41,Limits!#REF!,6))))))</f>
        <v>0</v>
      </c>
      <c r="Z41" s="122"/>
      <c r="AA41" s="85" t="str">
        <f>IF(I41&gt;(Limits!$D$37*1.4),"Over 140%","No")</f>
        <v>No</v>
      </c>
      <c r="AB41" s="85">
        <f>IF(I41&lt;=HLOOKUP(E41,Limits!$D$29:$K$36,2),30,IF(I41&lt;=HLOOKUP(E41,Limits!$D$29:$K$36,3),40,IF(I41&lt;=HLOOKUP(E41,Limits!$D$29:$K$36,4),50,IF(I41&lt;=HLOOKUP(E41,Limits!$D$29:$K$36,5),60,IF(I41&lt;=(Limits!$D$37*1.4),140,"Over 140%")))))</f>
        <v>40</v>
      </c>
      <c r="AC41" s="123" t="e">
        <f>IF(W41&lt;=HLOOKUP(M41,Limits!#REF!,2),30,IF(W41&lt;=HLOOKUP(M41,Limits!#REF!,3),40,IF(W41&lt;=HLOOKUP(M41,Limits!#REF!,4),50,IF(W41&lt;=HLOOKUP(M41,Limits!#REF!,5),60,"Over 60%"))))</f>
        <v>#REF!</v>
      </c>
      <c r="AD41" s="2"/>
      <c r="AE41" s="85" t="e">
        <f t="shared" si="0"/>
        <v>#REF!</v>
      </c>
    </row>
    <row r="42" spans="1:31">
      <c r="A42" s="117">
        <f>+USR!C42</f>
        <v>303</v>
      </c>
      <c r="B42" s="117"/>
      <c r="C42" s="117" t="str">
        <f>+USR!D42</f>
        <v xml:space="preserve">09/25/2013 </v>
      </c>
      <c r="D42" s="117"/>
      <c r="E42" s="121">
        <f>+USR!N42</f>
        <v>1</v>
      </c>
      <c r="F42" s="122"/>
      <c r="G42" s="122">
        <f>+USR!U42</f>
        <v>0</v>
      </c>
      <c r="H42" s="122"/>
      <c r="I42" s="146">
        <f>+USR!G42</f>
        <v>8520</v>
      </c>
      <c r="J42" s="122"/>
      <c r="K42" s="147" t="b">
        <f>IF(G42=30,HLOOKUP(E42,Limits!$D$29:$K$36,2),IF(G42=40,HLOOKUP(E42,Limits!$D$29:$K$36,3),IF(G42=50,HLOOKUP(E42,Limits!$D$29:$K$36,4),IF(G42=60,HLOOKUP(E42,Limits!$D$29:$K$36,5),IF(G42=80,HLOOKUP(E42,Limits!$D$29:$K$36,6))))))</f>
        <v>0</v>
      </c>
      <c r="L42" s="148"/>
      <c r="M42" s="121">
        <f>+USR!K42</f>
        <v>2</v>
      </c>
      <c r="N42" s="122"/>
      <c r="O42" s="122">
        <f>+USR!V42</f>
        <v>0</v>
      </c>
      <c r="P42" s="122"/>
      <c r="Q42" s="122">
        <f>+USR!H42</f>
        <v>310</v>
      </c>
      <c r="R42" s="122"/>
      <c r="S42" s="122">
        <f>+USR!J42</f>
        <v>0</v>
      </c>
      <c r="T42" s="122"/>
      <c r="U42" s="122">
        <f>IF(M42=0,Limits!$D$8,IF(M42=1,Limits!$E$8,IF(M42=2,Limits!$F$8,IF(M42=3,Limits!$G$8,IF(M42=4,Limits!$H$8,IF(M42=5,Limits!$I$8))))))</f>
        <v>51</v>
      </c>
      <c r="V42" s="122"/>
      <c r="W42" s="122">
        <f t="shared" si="1"/>
        <v>361</v>
      </c>
      <c r="X42" s="122"/>
      <c r="Y42" s="123" t="b">
        <f>IF(O42=30,HLOOKUP(M42,Limits!#REF!,2),IF(O42=40,HLOOKUP(M42,Limits!#REF!,3),IF(O42=50,HLOOKUP(M42,Limits!#REF!,4),IF(O42=60,HLOOKUP(M42,Limits!#REF!,5),IF(O42=80,HLOOKUP(M42,Limits!#REF!,6))))))</f>
        <v>0</v>
      </c>
      <c r="Z42" s="122"/>
      <c r="AA42" s="85" t="str">
        <f>IF(I42&gt;(Limits!$D$37*1.4),"Over 140%","No")</f>
        <v>No</v>
      </c>
      <c r="AB42" s="85">
        <f>IF(I42&lt;=HLOOKUP(E42,Limits!$D$29:$K$36,2),30,IF(I42&lt;=HLOOKUP(E42,Limits!$D$29:$K$36,3),40,IF(I42&lt;=HLOOKUP(E42,Limits!$D$29:$K$36,4),50,IF(I42&lt;=HLOOKUP(E42,Limits!$D$29:$K$36,5),60,IF(I42&lt;=(Limits!$D$37*1.4),140,"Over 140%")))))</f>
        <v>30</v>
      </c>
      <c r="AC42" s="123" t="e">
        <f>IF(W42&lt;=HLOOKUP(M42,Limits!#REF!,2),30,IF(W42&lt;=HLOOKUP(M42,Limits!#REF!,3),40,IF(W42&lt;=HLOOKUP(M42,Limits!#REF!,4),50,IF(W42&lt;=HLOOKUP(M42,Limits!#REF!,5),60,"Over 60%"))))</f>
        <v>#REF!</v>
      </c>
      <c r="AD42" s="2"/>
      <c r="AE42" s="85" t="e">
        <f t="shared" si="0"/>
        <v>#REF!</v>
      </c>
    </row>
    <row r="43" spans="1:31">
      <c r="A43" s="117">
        <f>+USR!C43</f>
        <v>304</v>
      </c>
      <c r="B43" s="117"/>
      <c r="C43" s="117" t="str">
        <f>+USR!D43</f>
        <v xml:space="preserve">02/03/2017 </v>
      </c>
      <c r="D43" s="117"/>
      <c r="E43" s="121">
        <f>+USR!N43</f>
        <v>2</v>
      </c>
      <c r="F43" s="122"/>
      <c r="G43" s="122">
        <f>+USR!U43</f>
        <v>0</v>
      </c>
      <c r="H43" s="122"/>
      <c r="I43" s="146">
        <f>+USR!G43</f>
        <v>1</v>
      </c>
      <c r="J43" s="122"/>
      <c r="K43" s="147" t="b">
        <f>IF(G43=30,HLOOKUP(E43,Limits!$D$29:$K$36,2),IF(G43=40,HLOOKUP(E43,Limits!$D$29:$K$36,3),IF(G43=50,HLOOKUP(E43,Limits!$D$29:$K$36,4),IF(G43=60,HLOOKUP(E43,Limits!$D$29:$K$36,5),IF(G43=80,HLOOKUP(E43,Limits!$D$29:$K$36,6))))))</f>
        <v>0</v>
      </c>
      <c r="L43" s="148"/>
      <c r="M43" s="121">
        <f>+USR!K43</f>
        <v>2</v>
      </c>
      <c r="N43" s="122"/>
      <c r="O43" s="122">
        <f>+USR!V43</f>
        <v>0</v>
      </c>
      <c r="P43" s="122"/>
      <c r="Q43" s="122">
        <f>+USR!H43</f>
        <v>298</v>
      </c>
      <c r="R43" s="122"/>
      <c r="S43" s="122">
        <f>+USR!J43</f>
        <v>435</v>
      </c>
      <c r="T43" s="122"/>
      <c r="U43" s="122">
        <f>IF(M43=0,Limits!$D$8,IF(M43=1,Limits!$E$8,IF(M43=2,Limits!$F$8,IF(M43=3,Limits!$G$8,IF(M43=4,Limits!$H$8,IF(M43=5,Limits!$I$8))))))</f>
        <v>51</v>
      </c>
      <c r="V43" s="122"/>
      <c r="W43" s="122">
        <f t="shared" si="1"/>
        <v>349</v>
      </c>
      <c r="X43" s="122"/>
      <c r="Y43" s="123" t="b">
        <f>IF(O43=30,HLOOKUP(M43,Limits!#REF!,2),IF(O43=40,HLOOKUP(M43,Limits!#REF!,3),IF(O43=50,HLOOKUP(M43,Limits!#REF!,4),IF(O43=60,HLOOKUP(M43,Limits!#REF!,5),IF(O43=80,HLOOKUP(M43,Limits!#REF!,6))))))</f>
        <v>0</v>
      </c>
      <c r="Z43" s="122"/>
      <c r="AA43" s="85" t="str">
        <f>IF(I43&gt;(Limits!$D$37*1.4),"Over 140%","No")</f>
        <v>No</v>
      </c>
      <c r="AB43" s="85">
        <f>IF(I43&lt;=HLOOKUP(E43,Limits!$D$29:$K$36,2),30,IF(I43&lt;=HLOOKUP(E43,Limits!$D$29:$K$36,3),40,IF(I43&lt;=HLOOKUP(E43,Limits!$D$29:$K$36,4),50,IF(I43&lt;=HLOOKUP(E43,Limits!$D$29:$K$36,5),60,IF(I43&lt;=(Limits!$D$37*1.4),140,"Over 140%")))))</f>
        <v>30</v>
      </c>
      <c r="AC43" s="123" t="e">
        <f>IF(W43&lt;=HLOOKUP(M43,Limits!#REF!,2),30,IF(W43&lt;=HLOOKUP(M43,Limits!#REF!,3),40,IF(W43&lt;=HLOOKUP(M43,Limits!#REF!,4),50,IF(W43&lt;=HLOOKUP(M43,Limits!#REF!,5),60,"Over 60%"))))</f>
        <v>#REF!</v>
      </c>
      <c r="AD43" s="2"/>
      <c r="AE43" s="85" t="e">
        <f t="shared" si="0"/>
        <v>#REF!</v>
      </c>
    </row>
    <row r="44" spans="1:31">
      <c r="A44" s="117">
        <f>+USR!C44</f>
        <v>305</v>
      </c>
      <c r="B44" s="117"/>
      <c r="C44" s="117" t="str">
        <f>+USR!D44</f>
        <v xml:space="preserve">07/18/2017 </v>
      </c>
      <c r="D44" s="117"/>
      <c r="E44" s="121">
        <f>+USR!N44</f>
        <v>1</v>
      </c>
      <c r="F44" s="122"/>
      <c r="G44" s="122">
        <f>+USR!U44</f>
        <v>0</v>
      </c>
      <c r="H44" s="122"/>
      <c r="I44" s="146">
        <f>+USR!G44</f>
        <v>20580</v>
      </c>
      <c r="J44" s="122"/>
      <c r="K44" s="147" t="b">
        <f>IF(G44=30,HLOOKUP(E44,Limits!$D$29:$K$36,2),IF(G44=40,HLOOKUP(E44,Limits!$D$29:$K$36,3),IF(G44=50,HLOOKUP(E44,Limits!$D$29:$K$36,4),IF(G44=60,HLOOKUP(E44,Limits!$D$29:$K$36,5),IF(G44=80,HLOOKUP(E44,Limits!$D$29:$K$36,6))))))</f>
        <v>0</v>
      </c>
      <c r="L44" s="148"/>
      <c r="M44" s="121">
        <f>+USR!K44</f>
        <v>2</v>
      </c>
      <c r="N44" s="122"/>
      <c r="O44" s="122">
        <f>+USR!V44</f>
        <v>0</v>
      </c>
      <c r="P44" s="122"/>
      <c r="Q44" s="122">
        <f>+USR!H44</f>
        <v>688</v>
      </c>
      <c r="R44" s="122"/>
      <c r="S44" s="122">
        <f>+USR!J44</f>
        <v>0</v>
      </c>
      <c r="T44" s="122"/>
      <c r="U44" s="122">
        <f>IF(M44=0,Limits!$D$8,IF(M44=1,Limits!$E$8,IF(M44=2,Limits!$F$8,IF(M44=3,Limits!$G$8,IF(M44=4,Limits!$H$8,IF(M44=5,Limits!$I$8))))))</f>
        <v>51</v>
      </c>
      <c r="V44" s="122"/>
      <c r="W44" s="122">
        <f t="shared" si="1"/>
        <v>739</v>
      </c>
      <c r="X44" s="122"/>
      <c r="Y44" s="123" t="b">
        <f>IF(O44=30,HLOOKUP(M44,Limits!#REF!,2),IF(O44=40,HLOOKUP(M44,Limits!#REF!,3),IF(O44=50,HLOOKUP(M44,Limits!#REF!,4),IF(O44=60,HLOOKUP(M44,Limits!#REF!,5),IF(O44=80,HLOOKUP(M44,Limits!#REF!,6))))))</f>
        <v>0</v>
      </c>
      <c r="Z44" s="122"/>
      <c r="AA44" s="85" t="str">
        <f>IF(I44&gt;(Limits!$D$37*1.4),"Over 140%","No")</f>
        <v>No</v>
      </c>
      <c r="AB44" s="85">
        <f>IF(I44&lt;=HLOOKUP(E44,Limits!$D$29:$K$36,2),30,IF(I44&lt;=HLOOKUP(E44,Limits!$D$29:$K$36,3),40,IF(I44&lt;=HLOOKUP(E44,Limits!$D$29:$K$36,4),50,IF(I44&lt;=HLOOKUP(E44,Limits!$D$29:$K$36,5),60,IF(I44&lt;=(Limits!$D$37*1.4),140,"Over 140%")))))</f>
        <v>60</v>
      </c>
      <c r="AC44" s="123" t="e">
        <f>IF(W44&lt;=HLOOKUP(M44,Limits!#REF!,2),30,IF(W44&lt;=HLOOKUP(M44,Limits!#REF!,3),40,IF(W44&lt;=HLOOKUP(M44,Limits!#REF!,4),50,IF(W44&lt;=HLOOKUP(M44,Limits!#REF!,5),60,"Over 60%"))))</f>
        <v>#REF!</v>
      </c>
      <c r="AD44" s="2"/>
      <c r="AE44" s="85" t="e">
        <f t="shared" si="0"/>
        <v>#REF!</v>
      </c>
    </row>
    <row r="45" spans="1:31">
      <c r="A45" s="117">
        <f>+USR!C45</f>
        <v>306</v>
      </c>
      <c r="B45" s="117"/>
      <c r="C45" s="117" t="str">
        <f>+USR!D45</f>
        <v xml:space="preserve">08/01/2019 </v>
      </c>
      <c r="D45" s="117"/>
      <c r="E45" s="121">
        <f>+USR!N45</f>
        <v>1</v>
      </c>
      <c r="F45" s="122"/>
      <c r="G45" s="122">
        <f>+USR!U45</f>
        <v>0</v>
      </c>
      <c r="H45" s="122"/>
      <c r="I45" s="146">
        <f>+USR!G45</f>
        <v>9816</v>
      </c>
      <c r="J45" s="122"/>
      <c r="K45" s="147" t="b">
        <f>IF(G45=30,HLOOKUP(E45,Limits!$D$29:$K$36,2),IF(G45=40,HLOOKUP(E45,Limits!$D$29:$K$36,3),IF(G45=50,HLOOKUP(E45,Limits!$D$29:$K$36,4),IF(G45=60,HLOOKUP(E45,Limits!$D$29:$K$36,5),IF(G45=80,HLOOKUP(E45,Limits!$D$29:$K$36,6))))))</f>
        <v>0</v>
      </c>
      <c r="L45" s="148"/>
      <c r="M45" s="121">
        <f>+USR!K45</f>
        <v>2</v>
      </c>
      <c r="N45" s="122"/>
      <c r="O45" s="122">
        <f>+USR!V45</f>
        <v>0</v>
      </c>
      <c r="P45" s="122"/>
      <c r="Q45" s="122">
        <f>+USR!H45</f>
        <v>324</v>
      </c>
      <c r="R45" s="122"/>
      <c r="S45" s="122">
        <f>+USR!J45</f>
        <v>0</v>
      </c>
      <c r="T45" s="122"/>
      <c r="U45" s="122">
        <f>IF(M45=0,Limits!$D$8,IF(M45=1,Limits!$E$8,IF(M45=2,Limits!$F$8,IF(M45=3,Limits!$G$8,IF(M45=4,Limits!$H$8,IF(M45=5,Limits!$I$8))))))</f>
        <v>51</v>
      </c>
      <c r="V45" s="122"/>
      <c r="W45" s="122">
        <f t="shared" si="1"/>
        <v>375</v>
      </c>
      <c r="X45" s="122"/>
      <c r="Y45" s="123" t="b">
        <f>IF(O45=30,HLOOKUP(M45,Limits!#REF!,2),IF(O45=40,HLOOKUP(M45,Limits!#REF!,3),IF(O45=50,HLOOKUP(M45,Limits!#REF!,4),IF(O45=60,HLOOKUP(M45,Limits!#REF!,5),IF(O45=80,HLOOKUP(M45,Limits!#REF!,6))))))</f>
        <v>0</v>
      </c>
      <c r="Z45" s="122"/>
      <c r="AA45" s="85" t="str">
        <f>IF(I45&gt;(Limits!$D$37*1.4),"Over 140%","No")</f>
        <v>No</v>
      </c>
      <c r="AB45" s="85">
        <f>IF(I45&lt;=HLOOKUP(E45,Limits!$D$29:$K$36,2),30,IF(I45&lt;=HLOOKUP(E45,Limits!$D$29:$K$36,3),40,IF(I45&lt;=HLOOKUP(E45,Limits!$D$29:$K$36,4),50,IF(I45&lt;=HLOOKUP(E45,Limits!$D$29:$K$36,5),60,IF(I45&lt;=(Limits!$D$37*1.4),140,"Over 140%")))))</f>
        <v>40</v>
      </c>
      <c r="AC45" s="123" t="e">
        <f>IF(W45&lt;=HLOOKUP(M45,Limits!#REF!,2),30,IF(W45&lt;=HLOOKUP(M45,Limits!#REF!,3),40,IF(W45&lt;=HLOOKUP(M45,Limits!#REF!,4),50,IF(W45&lt;=HLOOKUP(M45,Limits!#REF!,5),60,"Over 60%"))))</f>
        <v>#REF!</v>
      </c>
      <c r="AD45" s="2"/>
      <c r="AE45" s="85" t="e">
        <f t="shared" si="0"/>
        <v>#REF!</v>
      </c>
    </row>
    <row r="46" spans="1:31">
      <c r="A46" s="117">
        <f>+USR!C46</f>
        <v>307</v>
      </c>
      <c r="B46" s="117"/>
      <c r="C46" s="117" t="str">
        <f>+USR!D46</f>
        <v xml:space="preserve">12/08/2017 </v>
      </c>
      <c r="D46" s="117"/>
      <c r="E46" s="121">
        <f>+USR!N46</f>
        <v>2</v>
      </c>
      <c r="F46" s="122"/>
      <c r="G46" s="122">
        <f>+USR!U46</f>
        <v>0</v>
      </c>
      <c r="H46" s="122"/>
      <c r="I46" s="146">
        <f>+USR!G46</f>
        <v>25570</v>
      </c>
      <c r="J46" s="122"/>
      <c r="K46" s="147" t="b">
        <f>IF(G46=30,HLOOKUP(E46,Limits!$D$29:$K$36,2),IF(G46=40,HLOOKUP(E46,Limits!$D$29:$K$36,3),IF(G46=50,HLOOKUP(E46,Limits!$D$29:$K$36,4),IF(G46=60,HLOOKUP(E46,Limits!$D$29:$K$36,5),IF(G46=80,HLOOKUP(E46,Limits!$D$29:$K$36,6))))))</f>
        <v>0</v>
      </c>
      <c r="L46" s="148"/>
      <c r="M46" s="121">
        <f>+USR!K46</f>
        <v>2</v>
      </c>
      <c r="N46" s="122"/>
      <c r="O46" s="122">
        <f>+USR!V46</f>
        <v>0</v>
      </c>
      <c r="P46" s="122"/>
      <c r="Q46" s="122">
        <f>+USR!H46</f>
        <v>705</v>
      </c>
      <c r="R46" s="122"/>
      <c r="S46" s="122">
        <f>+USR!J46</f>
        <v>0</v>
      </c>
      <c r="T46" s="122"/>
      <c r="U46" s="122">
        <f>IF(M46=0,Limits!$D$8,IF(M46=1,Limits!$E$8,IF(M46=2,Limits!$F$8,IF(M46=3,Limits!$G$8,IF(M46=4,Limits!$H$8,IF(M46=5,Limits!$I$8))))))</f>
        <v>51</v>
      </c>
      <c r="V46" s="122"/>
      <c r="W46" s="122">
        <f t="shared" si="1"/>
        <v>756</v>
      </c>
      <c r="X46" s="122"/>
      <c r="Y46" s="123" t="b">
        <f>IF(O46=30,HLOOKUP(M46,Limits!#REF!,2),IF(O46=40,HLOOKUP(M46,Limits!#REF!,3),IF(O46=50,HLOOKUP(M46,Limits!#REF!,4),IF(O46=60,HLOOKUP(M46,Limits!#REF!,5),IF(O46=80,HLOOKUP(M46,Limits!#REF!,6))))))</f>
        <v>0</v>
      </c>
      <c r="Z46" s="122"/>
      <c r="AA46" s="85" t="str">
        <f>IF(I46&gt;(Limits!$D$37*1.4),"Over 140%","No")</f>
        <v>No</v>
      </c>
      <c r="AB46" s="85">
        <f>IF(I46&lt;=HLOOKUP(E46,Limits!$D$29:$K$36,2),30,IF(I46&lt;=HLOOKUP(E46,Limits!$D$29:$K$36,3),40,IF(I46&lt;=HLOOKUP(E46,Limits!$D$29:$K$36,4),50,IF(I46&lt;=HLOOKUP(E46,Limits!$D$29:$K$36,5),60,IF(I46&lt;=(Limits!$D$37*1.4),140,"Over 140%")))))</f>
        <v>140</v>
      </c>
      <c r="AC46" s="123" t="e">
        <f>IF(W46&lt;=HLOOKUP(M46,Limits!#REF!,2),30,IF(W46&lt;=HLOOKUP(M46,Limits!#REF!,3),40,IF(W46&lt;=HLOOKUP(M46,Limits!#REF!,4),50,IF(W46&lt;=HLOOKUP(M46,Limits!#REF!,5),60,"Over 60%"))))</f>
        <v>#REF!</v>
      </c>
      <c r="AD46" s="2"/>
      <c r="AE46" s="85" t="e">
        <f t="shared" si="0"/>
        <v>#REF!</v>
      </c>
    </row>
    <row r="47" spans="1:31">
      <c r="A47" s="117">
        <f>+USR!C47</f>
        <v>308</v>
      </c>
      <c r="B47" s="117"/>
      <c r="C47" s="117" t="str">
        <f>+USR!D47</f>
        <v xml:space="preserve">04/16/2019 </v>
      </c>
      <c r="D47" s="117"/>
      <c r="E47" s="121">
        <f>+USR!N47</f>
        <v>3</v>
      </c>
      <c r="F47" s="122"/>
      <c r="G47" s="122">
        <f>+USR!U47</f>
        <v>0</v>
      </c>
      <c r="H47" s="122"/>
      <c r="I47" s="146">
        <f>+USR!G47</f>
        <v>14300</v>
      </c>
      <c r="J47" s="122"/>
      <c r="K47" s="147" t="b">
        <f>IF(G47=30,HLOOKUP(E47,Limits!$D$29:$K$36,2),IF(G47=40,HLOOKUP(E47,Limits!$D$29:$K$36,3),IF(G47=50,HLOOKUP(E47,Limits!$D$29:$K$36,4),IF(G47=60,HLOOKUP(E47,Limits!$D$29:$K$36,5),IF(G47=80,HLOOKUP(E47,Limits!$D$29:$K$36,6))))))</f>
        <v>0</v>
      </c>
      <c r="L47" s="148"/>
      <c r="M47" s="121">
        <f>+USR!K47</f>
        <v>2</v>
      </c>
      <c r="N47" s="122"/>
      <c r="O47" s="122">
        <f>+USR!V47</f>
        <v>0</v>
      </c>
      <c r="P47" s="122"/>
      <c r="Q47" s="122">
        <f>+USR!H47</f>
        <v>318</v>
      </c>
      <c r="R47" s="122"/>
      <c r="S47" s="122">
        <f>+USR!J47</f>
        <v>0</v>
      </c>
      <c r="T47" s="122"/>
      <c r="U47" s="122">
        <f>IF(M47=0,Limits!$D$8,IF(M47=1,Limits!$E$8,IF(M47=2,Limits!$F$8,IF(M47=3,Limits!$G$8,IF(M47=4,Limits!$H$8,IF(M47=5,Limits!$I$8))))))</f>
        <v>51</v>
      </c>
      <c r="V47" s="122"/>
      <c r="W47" s="122">
        <f t="shared" si="1"/>
        <v>369</v>
      </c>
      <c r="X47" s="122"/>
      <c r="Y47" s="123" t="b">
        <f>IF(O47=30,HLOOKUP(M47,Limits!#REF!,2),IF(O47=40,HLOOKUP(M47,Limits!#REF!,3),IF(O47=50,HLOOKUP(M47,Limits!#REF!,4),IF(O47=60,HLOOKUP(M47,Limits!#REF!,5),IF(O47=80,HLOOKUP(M47,Limits!#REF!,6))))))</f>
        <v>0</v>
      </c>
      <c r="Z47" s="122"/>
      <c r="AA47" s="85" t="str">
        <f>IF(I47&gt;(Limits!$D$37*1.4),"Over 140%","No")</f>
        <v>No</v>
      </c>
      <c r="AB47" s="85">
        <f>IF(I47&lt;=HLOOKUP(E47,Limits!$D$29:$K$36,2),30,IF(I47&lt;=HLOOKUP(E47,Limits!$D$29:$K$36,3),40,IF(I47&lt;=HLOOKUP(E47,Limits!$D$29:$K$36,4),50,IF(I47&lt;=HLOOKUP(E47,Limits!$D$29:$K$36,5),60,IF(I47&lt;=(Limits!$D$37*1.4),140,"Over 140%")))))</f>
        <v>40</v>
      </c>
      <c r="AC47" s="123" t="e">
        <f>IF(W47&lt;=HLOOKUP(M47,Limits!#REF!,2),30,IF(W47&lt;=HLOOKUP(M47,Limits!#REF!,3),40,IF(W47&lt;=HLOOKUP(M47,Limits!#REF!,4),50,IF(W47&lt;=HLOOKUP(M47,Limits!#REF!,5),60,"Over 60%"))))</f>
        <v>#REF!</v>
      </c>
      <c r="AD47" s="2"/>
      <c r="AE47" s="85" t="e">
        <f t="shared" si="0"/>
        <v>#REF!</v>
      </c>
    </row>
    <row r="48" spans="1:31">
      <c r="A48" s="117">
        <f>+USR!C48</f>
        <v>309</v>
      </c>
      <c r="B48" s="117"/>
      <c r="C48" s="117" t="str">
        <f>+USR!D48</f>
        <v xml:space="preserve">12/11/2018 </v>
      </c>
      <c r="D48" s="117"/>
      <c r="E48" s="121">
        <f>+USR!N48</f>
        <v>1</v>
      </c>
      <c r="F48" s="122"/>
      <c r="G48" s="122">
        <f>+USR!U48</f>
        <v>0</v>
      </c>
      <c r="H48" s="122"/>
      <c r="I48" s="146">
        <f>+USR!G48</f>
        <v>18000</v>
      </c>
      <c r="J48" s="122"/>
      <c r="K48" s="147" t="b">
        <f>IF(G48=30,HLOOKUP(E48,Limits!$D$29:$K$36,2),IF(G48=40,HLOOKUP(E48,Limits!$D$29:$K$36,3),IF(G48=50,HLOOKUP(E48,Limits!$D$29:$K$36,4),IF(G48=60,HLOOKUP(E48,Limits!$D$29:$K$36,5),IF(G48=80,HLOOKUP(E48,Limits!$D$29:$K$36,6))))))</f>
        <v>0</v>
      </c>
      <c r="L48" s="148"/>
      <c r="M48" s="121">
        <f>+USR!K48</f>
        <v>2</v>
      </c>
      <c r="N48" s="122"/>
      <c r="O48" s="122">
        <f>+USR!V48</f>
        <v>0</v>
      </c>
      <c r="P48" s="122"/>
      <c r="Q48" s="122">
        <f>+USR!H48</f>
        <v>705</v>
      </c>
      <c r="R48" s="122"/>
      <c r="S48" s="122">
        <f>+USR!J48</f>
        <v>0</v>
      </c>
      <c r="T48" s="122"/>
      <c r="U48" s="122">
        <f>IF(M48=0,Limits!$D$8,IF(M48=1,Limits!$E$8,IF(M48=2,Limits!$F$8,IF(M48=3,Limits!$G$8,IF(M48=4,Limits!$H$8,IF(M48=5,Limits!$I$8))))))</f>
        <v>51</v>
      </c>
      <c r="V48" s="122"/>
      <c r="W48" s="122">
        <f t="shared" si="1"/>
        <v>756</v>
      </c>
      <c r="X48" s="122"/>
      <c r="Y48" s="123" t="b">
        <f>IF(O48=30,HLOOKUP(M48,Limits!#REF!,2),IF(O48=40,HLOOKUP(M48,Limits!#REF!,3),IF(O48=50,HLOOKUP(M48,Limits!#REF!,4),IF(O48=60,HLOOKUP(M48,Limits!#REF!,5),IF(O48=80,HLOOKUP(M48,Limits!#REF!,6))))))</f>
        <v>0</v>
      </c>
      <c r="Z48" s="122"/>
      <c r="AA48" s="85" t="str">
        <f>IF(I48&gt;(Limits!$D$37*1.4),"Over 140%","No")</f>
        <v>No</v>
      </c>
      <c r="AB48" s="85">
        <f>IF(I48&lt;=HLOOKUP(E48,Limits!$D$29:$K$36,2),30,IF(I48&lt;=HLOOKUP(E48,Limits!$D$29:$K$36,3),40,IF(I48&lt;=HLOOKUP(E48,Limits!$D$29:$K$36,4),50,IF(I48&lt;=HLOOKUP(E48,Limits!$D$29:$K$36,5),60,IF(I48&lt;=(Limits!$D$37*1.4),140,"Over 140%")))))</f>
        <v>60</v>
      </c>
      <c r="AC48" s="123" t="e">
        <f>IF(W48&lt;=HLOOKUP(M48,Limits!#REF!,2),30,IF(W48&lt;=HLOOKUP(M48,Limits!#REF!,3),40,IF(W48&lt;=HLOOKUP(M48,Limits!#REF!,4),50,IF(W48&lt;=HLOOKUP(M48,Limits!#REF!,5),60,"Over 60%"))))</f>
        <v>#REF!</v>
      </c>
      <c r="AD48" s="2"/>
      <c r="AE48" s="85" t="e">
        <f t="shared" si="0"/>
        <v>#REF!</v>
      </c>
    </row>
    <row r="49" spans="1:31">
      <c r="A49" s="117">
        <f>+USR!C49</f>
        <v>310</v>
      </c>
      <c r="B49" s="117"/>
      <c r="C49" s="117" t="str">
        <f>+USR!D49</f>
        <v xml:space="preserve">02/24/2020 </v>
      </c>
      <c r="D49" s="117"/>
      <c r="E49" s="121">
        <f>+USR!N49</f>
        <v>2</v>
      </c>
      <c r="F49" s="122"/>
      <c r="G49" s="122">
        <f>+USR!U49</f>
        <v>0</v>
      </c>
      <c r="H49" s="122"/>
      <c r="I49" s="146">
        <f>+USR!G49</f>
        <v>21000</v>
      </c>
      <c r="J49" s="122"/>
      <c r="K49" s="147" t="b">
        <f>IF(G49=30,HLOOKUP(E49,Limits!$D$29:$K$36,2),IF(G49=40,HLOOKUP(E49,Limits!$D$29:$K$36,3),IF(G49=50,HLOOKUP(E49,Limits!$D$29:$K$36,4),IF(G49=60,HLOOKUP(E49,Limits!$D$29:$K$36,5),IF(G49=80,HLOOKUP(E49,Limits!$D$29:$K$36,6))))))</f>
        <v>0</v>
      </c>
      <c r="L49" s="148"/>
      <c r="M49" s="121">
        <f>+USR!K49</f>
        <v>2</v>
      </c>
      <c r="N49" s="122"/>
      <c r="O49" s="122">
        <f>+USR!V49</f>
        <v>0</v>
      </c>
      <c r="P49" s="122"/>
      <c r="Q49" s="122">
        <f>+USR!H49</f>
        <v>633</v>
      </c>
      <c r="R49" s="122"/>
      <c r="S49" s="122">
        <f>+USR!J49</f>
        <v>0</v>
      </c>
      <c r="T49" s="122"/>
      <c r="U49" s="122">
        <f>IF(M49=0,Limits!$D$8,IF(M49=1,Limits!$E$8,IF(M49=2,Limits!$F$8,IF(M49=3,Limits!$G$8,IF(M49=4,Limits!$H$8,IF(M49=5,Limits!$I$8))))))</f>
        <v>51</v>
      </c>
      <c r="V49" s="122"/>
      <c r="W49" s="122">
        <f t="shared" si="1"/>
        <v>684</v>
      </c>
      <c r="X49" s="122"/>
      <c r="Y49" s="123" t="b">
        <f>IF(O49=30,HLOOKUP(M49,Limits!#REF!,2),IF(O49=40,HLOOKUP(M49,Limits!#REF!,3),IF(O49=50,HLOOKUP(M49,Limits!#REF!,4),IF(O49=60,HLOOKUP(M49,Limits!#REF!,5),IF(O49=80,HLOOKUP(M49,Limits!#REF!,6))))))</f>
        <v>0</v>
      </c>
      <c r="Z49" s="122"/>
      <c r="AA49" s="85" t="str">
        <f>IF(I49&gt;(Limits!$D$37*1.4),"Over 140%","No")</f>
        <v>No</v>
      </c>
      <c r="AB49" s="85">
        <f>IF(I49&lt;=HLOOKUP(E49,Limits!$D$29:$K$36,2),30,IF(I49&lt;=HLOOKUP(E49,Limits!$D$29:$K$36,3),40,IF(I49&lt;=HLOOKUP(E49,Limits!$D$29:$K$36,4),50,IF(I49&lt;=HLOOKUP(E49,Limits!$D$29:$K$36,5),60,IF(I49&lt;=(Limits!$D$37*1.4),140,"Over 140%")))))</f>
        <v>60</v>
      </c>
      <c r="AC49" s="123" t="e">
        <f>IF(W49&lt;=HLOOKUP(M49,Limits!#REF!,2),30,IF(W49&lt;=HLOOKUP(M49,Limits!#REF!,3),40,IF(W49&lt;=HLOOKUP(M49,Limits!#REF!,4),50,IF(W49&lt;=HLOOKUP(M49,Limits!#REF!,5),60,"Over 60%"))))</f>
        <v>#REF!</v>
      </c>
      <c r="AD49" s="2"/>
      <c r="AE49" s="85" t="e">
        <f t="shared" si="0"/>
        <v>#REF!</v>
      </c>
    </row>
    <row r="50" spans="1:31">
      <c r="A50" s="117">
        <f>+USR!C50</f>
        <v>311</v>
      </c>
      <c r="B50" s="117"/>
      <c r="C50" s="117" t="str">
        <f>+USR!D50</f>
        <v xml:space="preserve">09/14/2018 </v>
      </c>
      <c r="D50" s="117"/>
      <c r="E50" s="121">
        <f>+USR!N50</f>
        <v>3</v>
      </c>
      <c r="F50" s="122"/>
      <c r="G50" s="122">
        <f>+USR!U50</f>
        <v>0</v>
      </c>
      <c r="H50" s="122"/>
      <c r="I50" s="146">
        <f>+USR!G50</f>
        <v>12040</v>
      </c>
      <c r="J50" s="122"/>
      <c r="K50" s="147" t="b">
        <f>IF(G50=30,HLOOKUP(E50,Limits!$D$29:$K$36,2),IF(G50=40,HLOOKUP(E50,Limits!$D$29:$K$36,3),IF(G50=50,HLOOKUP(E50,Limits!$D$29:$K$36,4),IF(G50=60,HLOOKUP(E50,Limits!$D$29:$K$36,5),IF(G50=80,HLOOKUP(E50,Limits!$D$29:$K$36,6))))))</f>
        <v>0</v>
      </c>
      <c r="L50" s="148"/>
      <c r="M50" s="121">
        <f>+USR!K50</f>
        <v>2</v>
      </c>
      <c r="N50" s="122"/>
      <c r="O50" s="122">
        <f>+USR!V50</f>
        <v>0</v>
      </c>
      <c r="P50" s="122"/>
      <c r="Q50" s="122">
        <f>+USR!H50</f>
        <v>310</v>
      </c>
      <c r="R50" s="122"/>
      <c r="S50" s="122">
        <f>+USR!J50</f>
        <v>0</v>
      </c>
      <c r="T50" s="122"/>
      <c r="U50" s="122">
        <f>IF(M50=0,Limits!$D$8,IF(M50=1,Limits!$E$8,IF(M50=2,Limits!$F$8,IF(M50=3,Limits!$G$8,IF(M50=4,Limits!$H$8,IF(M50=5,Limits!$I$8))))))</f>
        <v>51</v>
      </c>
      <c r="V50" s="122"/>
      <c r="W50" s="122">
        <f t="shared" si="1"/>
        <v>361</v>
      </c>
      <c r="X50" s="122"/>
      <c r="Y50" s="123" t="b">
        <f>IF(O50=30,HLOOKUP(M50,Limits!#REF!,2),IF(O50=40,HLOOKUP(M50,Limits!#REF!,3),IF(O50=50,HLOOKUP(M50,Limits!#REF!,4),IF(O50=60,HLOOKUP(M50,Limits!#REF!,5),IF(O50=80,HLOOKUP(M50,Limits!#REF!,6))))))</f>
        <v>0</v>
      </c>
      <c r="Z50" s="122"/>
      <c r="AA50" s="85" t="str">
        <f>IF(I50&gt;(Limits!$D$37*1.4),"Over 140%","No")</f>
        <v>No</v>
      </c>
      <c r="AB50" s="85">
        <f>IF(I50&lt;=HLOOKUP(E50,Limits!$D$29:$K$36,2),30,IF(I50&lt;=HLOOKUP(E50,Limits!$D$29:$K$36,3),40,IF(I50&lt;=HLOOKUP(E50,Limits!$D$29:$K$36,4),50,IF(I50&lt;=HLOOKUP(E50,Limits!$D$29:$K$36,5),60,IF(I50&lt;=(Limits!$D$37*1.4),140,"Over 140%")))))</f>
        <v>40</v>
      </c>
      <c r="AC50" s="123" t="e">
        <f>IF(W50&lt;=HLOOKUP(M50,Limits!#REF!,2),30,IF(W50&lt;=HLOOKUP(M50,Limits!#REF!,3),40,IF(W50&lt;=HLOOKUP(M50,Limits!#REF!,4),50,IF(W50&lt;=HLOOKUP(M50,Limits!#REF!,5),60,"Over 60%"))))</f>
        <v>#REF!</v>
      </c>
      <c r="AD50" s="2"/>
      <c r="AE50" s="85" t="e">
        <f t="shared" si="0"/>
        <v>#REF!</v>
      </c>
    </row>
    <row r="51" spans="1:31">
      <c r="A51" s="117">
        <f>+USR!C51</f>
        <v>312</v>
      </c>
      <c r="B51" s="117"/>
      <c r="C51" s="117" t="str">
        <f>+USR!D51</f>
        <v xml:space="preserve">03/15/2019 </v>
      </c>
      <c r="D51" s="117"/>
      <c r="E51" s="121">
        <f>+USR!N51</f>
        <v>2</v>
      </c>
      <c r="F51" s="122"/>
      <c r="G51" s="122">
        <f>+USR!U51</f>
        <v>0</v>
      </c>
      <c r="H51" s="122"/>
      <c r="I51" s="146">
        <f>+USR!G51</f>
        <v>19797</v>
      </c>
      <c r="J51" s="122"/>
      <c r="K51" s="147" t="b">
        <f>IF(G51=30,HLOOKUP(E51,Limits!$D$29:$K$36,2),IF(G51=40,HLOOKUP(E51,Limits!$D$29:$K$36,3),IF(G51=50,HLOOKUP(E51,Limits!$D$29:$K$36,4),IF(G51=60,HLOOKUP(E51,Limits!$D$29:$K$36,5),IF(G51=80,HLOOKUP(E51,Limits!$D$29:$K$36,6))))))</f>
        <v>0</v>
      </c>
      <c r="L51" s="148"/>
      <c r="M51" s="121">
        <f>+USR!K51</f>
        <v>2</v>
      </c>
      <c r="N51" s="122"/>
      <c r="O51" s="122">
        <f>+USR!V51</f>
        <v>0</v>
      </c>
      <c r="P51" s="122"/>
      <c r="Q51" s="122">
        <f>+USR!H51</f>
        <v>685</v>
      </c>
      <c r="R51" s="122"/>
      <c r="S51" s="122">
        <f>+USR!J51</f>
        <v>0</v>
      </c>
      <c r="T51" s="122"/>
      <c r="U51" s="122">
        <f>IF(M51=0,Limits!$D$8,IF(M51=1,Limits!$E$8,IF(M51=2,Limits!$F$8,IF(M51=3,Limits!$G$8,IF(M51=4,Limits!$H$8,IF(M51=5,Limits!$I$8))))))</f>
        <v>51</v>
      </c>
      <c r="V51" s="122"/>
      <c r="W51" s="122">
        <f t="shared" si="1"/>
        <v>736</v>
      </c>
      <c r="X51" s="122"/>
      <c r="Y51" s="123" t="b">
        <f>IF(O51=30,HLOOKUP(M51,Limits!#REF!,2),IF(O51=40,HLOOKUP(M51,Limits!#REF!,3),IF(O51=50,HLOOKUP(M51,Limits!#REF!,4),IF(O51=60,HLOOKUP(M51,Limits!#REF!,5),IF(O51=80,HLOOKUP(M51,Limits!#REF!,6))))))</f>
        <v>0</v>
      </c>
      <c r="Z51" s="122"/>
      <c r="AA51" s="85" t="str">
        <f>IF(I51&gt;(Limits!$D$37*1.4),"Over 140%","No")</f>
        <v>No</v>
      </c>
      <c r="AB51" s="85">
        <f>IF(I51&lt;=HLOOKUP(E51,Limits!$D$29:$K$36,2),30,IF(I51&lt;=HLOOKUP(E51,Limits!$D$29:$K$36,3),40,IF(I51&lt;=HLOOKUP(E51,Limits!$D$29:$K$36,4),50,IF(I51&lt;=HLOOKUP(E51,Limits!$D$29:$K$36,5),60,IF(I51&lt;=(Limits!$D$37*1.4),140,"Over 140%")))))</f>
        <v>50</v>
      </c>
      <c r="AC51" s="123" t="e">
        <f>IF(W51&lt;=HLOOKUP(M51,Limits!#REF!,2),30,IF(W51&lt;=HLOOKUP(M51,Limits!#REF!,3),40,IF(W51&lt;=HLOOKUP(M51,Limits!#REF!,4),50,IF(W51&lt;=HLOOKUP(M51,Limits!#REF!,5),60,"Over 60%"))))</f>
        <v>#REF!</v>
      </c>
      <c r="AD51" s="2"/>
      <c r="AE51" s="85" t="e">
        <f t="shared" si="0"/>
        <v>#REF!</v>
      </c>
    </row>
    <row r="52" spans="1:31">
      <c r="A52" s="117">
        <f>+USR!C52</f>
        <v>401</v>
      </c>
      <c r="B52" s="117"/>
      <c r="C52" s="117" t="str">
        <f>+USR!D52</f>
        <v xml:space="preserve">02/27/2017 </v>
      </c>
      <c r="D52" s="117"/>
      <c r="E52" s="121">
        <f>+USR!N52</f>
        <v>2</v>
      </c>
      <c r="F52" s="122"/>
      <c r="G52" s="122">
        <f>+USR!U52</f>
        <v>0</v>
      </c>
      <c r="H52" s="122"/>
      <c r="I52" s="146">
        <f>+USR!G52</f>
        <v>1</v>
      </c>
      <c r="J52" s="122"/>
      <c r="K52" s="147" t="b">
        <f>IF(G52=30,HLOOKUP(E52,Limits!$D$29:$K$36,2),IF(G52=40,HLOOKUP(E52,Limits!$D$29:$K$36,3),IF(G52=50,HLOOKUP(E52,Limits!$D$29:$K$36,4),IF(G52=60,HLOOKUP(E52,Limits!$D$29:$K$36,5),IF(G52=80,HLOOKUP(E52,Limits!$D$29:$K$36,6))))))</f>
        <v>0</v>
      </c>
      <c r="L52" s="148"/>
      <c r="M52" s="121">
        <f>+USR!K52</f>
        <v>2</v>
      </c>
      <c r="N52" s="122"/>
      <c r="O52" s="122">
        <f>+USR!V52</f>
        <v>0</v>
      </c>
      <c r="P52" s="122"/>
      <c r="Q52" s="122">
        <f>+USR!H52</f>
        <v>413</v>
      </c>
      <c r="R52" s="122"/>
      <c r="S52" s="122">
        <f>+USR!J52</f>
        <v>320</v>
      </c>
      <c r="T52" s="122"/>
      <c r="U52" s="122">
        <f>IF(M52=0,Limits!$D$8,IF(M52=1,Limits!$E$8,IF(M52=2,Limits!$F$8,IF(M52=3,Limits!$G$8,IF(M52=4,Limits!$H$8,IF(M52=5,Limits!$I$8))))))</f>
        <v>51</v>
      </c>
      <c r="V52" s="122"/>
      <c r="W52" s="122">
        <f t="shared" si="1"/>
        <v>464</v>
      </c>
      <c r="X52" s="122"/>
      <c r="Y52" s="123" t="b">
        <f>IF(O52=30,HLOOKUP(M52,Limits!#REF!,2),IF(O52=40,HLOOKUP(M52,Limits!#REF!,3),IF(O52=50,HLOOKUP(M52,Limits!#REF!,4),IF(O52=60,HLOOKUP(M52,Limits!#REF!,5),IF(O52=80,HLOOKUP(M52,Limits!#REF!,6))))))</f>
        <v>0</v>
      </c>
      <c r="Z52" s="122"/>
      <c r="AA52" s="85" t="str">
        <f>IF(I52&gt;(Limits!$D$37*1.4),"Over 140%","No")</f>
        <v>No</v>
      </c>
      <c r="AB52" s="85">
        <f>IF(I52&lt;=HLOOKUP(E52,Limits!$D$29:$K$36,2),30,IF(I52&lt;=HLOOKUP(E52,Limits!$D$29:$K$36,3),40,IF(I52&lt;=HLOOKUP(E52,Limits!$D$29:$K$36,4),50,IF(I52&lt;=HLOOKUP(E52,Limits!$D$29:$K$36,5),60,IF(I52&lt;=(Limits!$D$37*1.4),140,"Over 140%")))))</f>
        <v>30</v>
      </c>
      <c r="AC52" s="123" t="e">
        <f>IF(W52&lt;=HLOOKUP(M52,Limits!#REF!,2),30,IF(W52&lt;=HLOOKUP(M52,Limits!#REF!,3),40,IF(W52&lt;=HLOOKUP(M52,Limits!#REF!,4),50,IF(W52&lt;=HLOOKUP(M52,Limits!#REF!,5),60,"Over 60%"))))</f>
        <v>#REF!</v>
      </c>
      <c r="AD52" s="2"/>
      <c r="AE52" s="85" t="e">
        <f t="shared" si="0"/>
        <v>#REF!</v>
      </c>
    </row>
    <row r="53" spans="1:31">
      <c r="A53" s="117">
        <f>+USR!C53</f>
        <v>402</v>
      </c>
      <c r="B53" s="117"/>
      <c r="C53" s="117" t="str">
        <f>+USR!D53</f>
        <v xml:space="preserve">04/08/2016 </v>
      </c>
      <c r="D53" s="117"/>
      <c r="E53" s="121">
        <f>+USR!N53</f>
        <v>2</v>
      </c>
      <c r="F53" s="122"/>
      <c r="G53" s="122">
        <f>+USR!U53</f>
        <v>0</v>
      </c>
      <c r="H53" s="122"/>
      <c r="I53" s="146">
        <f>+USR!G53</f>
        <v>21600</v>
      </c>
      <c r="J53" s="122"/>
      <c r="K53" s="147" t="b">
        <f>IF(G53=30,HLOOKUP(E53,Limits!$D$29:$K$36,2),IF(G53=40,HLOOKUP(E53,Limits!$D$29:$K$36,3),IF(G53=50,HLOOKUP(E53,Limits!$D$29:$K$36,4),IF(G53=60,HLOOKUP(E53,Limits!$D$29:$K$36,5),IF(G53=80,HLOOKUP(E53,Limits!$D$29:$K$36,6))))))</f>
        <v>0</v>
      </c>
      <c r="L53" s="148"/>
      <c r="M53" s="121">
        <f>+USR!K53</f>
        <v>2</v>
      </c>
      <c r="N53" s="122"/>
      <c r="O53" s="122">
        <f>+USR!V53</f>
        <v>0</v>
      </c>
      <c r="P53" s="122"/>
      <c r="Q53" s="122">
        <f>+USR!H53</f>
        <v>688</v>
      </c>
      <c r="R53" s="122"/>
      <c r="S53" s="122">
        <f>+USR!J53</f>
        <v>0</v>
      </c>
      <c r="T53" s="122"/>
      <c r="U53" s="122">
        <f>IF(M53=0,Limits!$D$8,IF(M53=1,Limits!$E$8,IF(M53=2,Limits!$F$8,IF(M53=3,Limits!$G$8,IF(M53=4,Limits!$H$8,IF(M53=5,Limits!$I$8))))))</f>
        <v>51</v>
      </c>
      <c r="V53" s="122"/>
      <c r="W53" s="122">
        <f t="shared" si="1"/>
        <v>739</v>
      </c>
      <c r="X53" s="122"/>
      <c r="Y53" s="123" t="b">
        <f>IF(O53=30,HLOOKUP(M53,Limits!#REF!,2),IF(O53=40,HLOOKUP(M53,Limits!#REF!,3),IF(O53=50,HLOOKUP(M53,Limits!#REF!,4),IF(O53=60,HLOOKUP(M53,Limits!#REF!,5),IF(O53=80,HLOOKUP(M53,Limits!#REF!,6))))))</f>
        <v>0</v>
      </c>
      <c r="Z53" s="122"/>
      <c r="AA53" s="85" t="str">
        <f>IF(I53&gt;(Limits!$D$37*1.4),"Over 140%","No")</f>
        <v>No</v>
      </c>
      <c r="AB53" s="85">
        <f>IF(I53&lt;=HLOOKUP(E53,Limits!$D$29:$K$36,2),30,IF(I53&lt;=HLOOKUP(E53,Limits!$D$29:$K$36,3),40,IF(I53&lt;=HLOOKUP(E53,Limits!$D$29:$K$36,4),50,IF(I53&lt;=HLOOKUP(E53,Limits!$D$29:$K$36,5),60,IF(I53&lt;=(Limits!$D$37*1.4),140,"Over 140%")))))</f>
        <v>60</v>
      </c>
      <c r="AC53" s="123" t="e">
        <f>IF(W53&lt;=HLOOKUP(M53,Limits!#REF!,2),30,IF(W53&lt;=HLOOKUP(M53,Limits!#REF!,3),40,IF(W53&lt;=HLOOKUP(M53,Limits!#REF!,4),50,IF(W53&lt;=HLOOKUP(M53,Limits!#REF!,5),60,"Over 60%"))))</f>
        <v>#REF!</v>
      </c>
      <c r="AD53" s="2"/>
      <c r="AE53" s="85" t="e">
        <f t="shared" si="0"/>
        <v>#REF!</v>
      </c>
    </row>
    <row r="54" spans="1:31">
      <c r="A54" s="117">
        <f>+USR!C54</f>
        <v>403</v>
      </c>
      <c r="B54" s="117"/>
      <c r="C54" s="117" t="str">
        <f>+USR!D54</f>
        <v xml:space="preserve">07/21/2019 </v>
      </c>
      <c r="D54" s="117"/>
      <c r="E54" s="121">
        <f>+USR!N54</f>
        <v>1</v>
      </c>
      <c r="F54" s="122"/>
      <c r="G54" s="122">
        <f>+USR!U54</f>
        <v>0</v>
      </c>
      <c r="H54" s="122"/>
      <c r="I54" s="146">
        <f>+USR!G54</f>
        <v>8484</v>
      </c>
      <c r="J54" s="122"/>
      <c r="K54" s="147" t="b">
        <f>IF(G54=30,HLOOKUP(E54,Limits!$D$29:$K$36,2),IF(G54=40,HLOOKUP(E54,Limits!$D$29:$K$36,3),IF(G54=50,HLOOKUP(E54,Limits!$D$29:$K$36,4),IF(G54=60,HLOOKUP(E54,Limits!$D$29:$K$36,5),IF(G54=80,HLOOKUP(E54,Limits!$D$29:$K$36,6))))))</f>
        <v>0</v>
      </c>
      <c r="L54" s="148"/>
      <c r="M54" s="121">
        <f>+USR!K54</f>
        <v>1</v>
      </c>
      <c r="N54" s="122"/>
      <c r="O54" s="122">
        <f>+USR!V54</f>
        <v>0</v>
      </c>
      <c r="P54" s="122"/>
      <c r="Q54" s="122">
        <f>+USR!H54</f>
        <v>275</v>
      </c>
      <c r="R54" s="122"/>
      <c r="S54" s="122">
        <f>+USR!J54</f>
        <v>0</v>
      </c>
      <c r="T54" s="122"/>
      <c r="U54" s="122">
        <f>IF(M54=0,Limits!$D$8,IF(M54=1,Limits!$E$8,IF(M54=2,Limits!$F$8,IF(M54=3,Limits!$G$8,IF(M54=4,Limits!$H$8,IF(M54=5,Limits!$I$8))))))</f>
        <v>45</v>
      </c>
      <c r="V54" s="122"/>
      <c r="W54" s="122">
        <f t="shared" si="1"/>
        <v>320</v>
      </c>
      <c r="X54" s="122"/>
      <c r="Y54" s="123" t="b">
        <f>IF(O54=30,HLOOKUP(M54,Limits!#REF!,2),IF(O54=40,HLOOKUP(M54,Limits!#REF!,3),IF(O54=50,HLOOKUP(M54,Limits!#REF!,4),IF(O54=60,HLOOKUP(M54,Limits!#REF!,5),IF(O54=80,HLOOKUP(M54,Limits!#REF!,6))))))</f>
        <v>0</v>
      </c>
      <c r="Z54" s="122"/>
      <c r="AA54" s="85" t="str">
        <f>IF(I54&gt;(Limits!$D$37*1.4),"Over 140%","No")</f>
        <v>No</v>
      </c>
      <c r="AB54" s="85">
        <f>IF(I54&lt;=HLOOKUP(E54,Limits!$D$29:$K$36,2),30,IF(I54&lt;=HLOOKUP(E54,Limits!$D$29:$K$36,3),40,IF(I54&lt;=HLOOKUP(E54,Limits!$D$29:$K$36,4),50,IF(I54&lt;=HLOOKUP(E54,Limits!$D$29:$K$36,5),60,IF(I54&lt;=(Limits!$D$37*1.4),140,"Over 140%")))))</f>
        <v>30</v>
      </c>
      <c r="AC54" s="123" t="e">
        <f>IF(W54&lt;=HLOOKUP(M54,Limits!#REF!,2),30,IF(W54&lt;=HLOOKUP(M54,Limits!#REF!,3),40,IF(W54&lt;=HLOOKUP(M54,Limits!#REF!,4),50,IF(W54&lt;=HLOOKUP(M54,Limits!#REF!,5),60,"Over 60%"))))</f>
        <v>#REF!</v>
      </c>
      <c r="AD54" s="2"/>
      <c r="AE54" s="85" t="e">
        <f t="shared" si="0"/>
        <v>#REF!</v>
      </c>
    </row>
    <row r="55" spans="1:31">
      <c r="A55" s="117">
        <f>+USR!C55</f>
        <v>404</v>
      </c>
      <c r="B55" s="117"/>
      <c r="C55" s="117" t="str">
        <f>+USR!D55</f>
        <v xml:space="preserve">06/16/2020 </v>
      </c>
      <c r="D55" s="117"/>
      <c r="E55" s="121">
        <f>+USR!N55</f>
        <v>1</v>
      </c>
      <c r="F55" s="122"/>
      <c r="G55" s="122">
        <f>+USR!U55</f>
        <v>0</v>
      </c>
      <c r="H55" s="122"/>
      <c r="I55" s="146">
        <f>+USR!G55</f>
        <v>9463</v>
      </c>
      <c r="J55" s="122"/>
      <c r="K55" s="147" t="b">
        <f>IF(G55=30,HLOOKUP(E55,Limits!$D$29:$K$36,2),IF(G55=40,HLOOKUP(E55,Limits!$D$29:$K$36,3),IF(G55=50,HLOOKUP(E55,Limits!$D$29:$K$36,4),IF(G55=60,HLOOKUP(E55,Limits!$D$29:$K$36,5),IF(G55=80,HLOOKUP(E55,Limits!$D$29:$K$36,6))))))</f>
        <v>0</v>
      </c>
      <c r="L55" s="148"/>
      <c r="M55" s="121">
        <f>+USR!K55</f>
        <v>1</v>
      </c>
      <c r="N55" s="122"/>
      <c r="O55" s="122">
        <f>+USR!V55</f>
        <v>0</v>
      </c>
      <c r="P55" s="122"/>
      <c r="Q55" s="122">
        <f>+USR!H55</f>
        <v>305</v>
      </c>
      <c r="R55" s="122"/>
      <c r="S55" s="122">
        <f>+USR!J55</f>
        <v>0</v>
      </c>
      <c r="T55" s="122"/>
      <c r="U55" s="122">
        <f>IF(M55=0,Limits!$D$8,IF(M55=1,Limits!$E$8,IF(M55=2,Limits!$F$8,IF(M55=3,Limits!$G$8,IF(M55=4,Limits!$H$8,IF(M55=5,Limits!$I$8))))))</f>
        <v>45</v>
      </c>
      <c r="V55" s="122"/>
      <c r="W55" s="122">
        <f t="shared" si="1"/>
        <v>350</v>
      </c>
      <c r="X55" s="122"/>
      <c r="Y55" s="123" t="b">
        <f>IF(O55=30,HLOOKUP(M55,Limits!#REF!,2),IF(O55=40,HLOOKUP(M55,Limits!#REF!,3),IF(O55=50,HLOOKUP(M55,Limits!#REF!,4),IF(O55=60,HLOOKUP(M55,Limits!#REF!,5),IF(O55=80,HLOOKUP(M55,Limits!#REF!,6))))))</f>
        <v>0</v>
      </c>
      <c r="Z55" s="122"/>
      <c r="AA55" s="85" t="str">
        <f>IF(I55&gt;(Limits!$D$37*1.4),"Over 140%","No")</f>
        <v>No</v>
      </c>
      <c r="AB55" s="85">
        <f>IF(I55&lt;=HLOOKUP(E55,Limits!$D$29:$K$36,2),30,IF(I55&lt;=HLOOKUP(E55,Limits!$D$29:$K$36,3),40,IF(I55&lt;=HLOOKUP(E55,Limits!$D$29:$K$36,4),50,IF(I55&lt;=HLOOKUP(E55,Limits!$D$29:$K$36,5),60,IF(I55&lt;=(Limits!$D$37*1.4),140,"Over 140%")))))</f>
        <v>40</v>
      </c>
      <c r="AC55" s="123" t="e">
        <f>IF(W55&lt;=HLOOKUP(M55,Limits!#REF!,2),30,IF(W55&lt;=HLOOKUP(M55,Limits!#REF!,3),40,IF(W55&lt;=HLOOKUP(M55,Limits!#REF!,4),50,IF(W55&lt;=HLOOKUP(M55,Limits!#REF!,5),60,"Over 60%"))))</f>
        <v>#REF!</v>
      </c>
      <c r="AD55" s="2"/>
      <c r="AE55" s="85" t="e">
        <f t="shared" si="0"/>
        <v>#REF!</v>
      </c>
    </row>
    <row r="56" spans="1:31">
      <c r="A56" s="117">
        <f>+USR!C56</f>
        <v>405</v>
      </c>
      <c r="B56" s="117"/>
      <c r="C56" s="117" t="str">
        <f>+USR!D56</f>
        <v xml:space="preserve">07/02/2018 </v>
      </c>
      <c r="D56" s="117"/>
      <c r="E56" s="121">
        <f>+USR!N56</f>
        <v>2</v>
      </c>
      <c r="F56" s="122"/>
      <c r="G56" s="122">
        <f>+USR!U56</f>
        <v>0</v>
      </c>
      <c r="H56" s="122"/>
      <c r="I56" s="146">
        <f>+USR!G56</f>
        <v>24097</v>
      </c>
      <c r="J56" s="122"/>
      <c r="K56" s="147" t="b">
        <f>IF(G56=30,HLOOKUP(E56,Limits!$D$29:$K$36,2),IF(G56=40,HLOOKUP(E56,Limits!$D$29:$K$36,3),IF(G56=50,HLOOKUP(E56,Limits!$D$29:$K$36,4),IF(G56=60,HLOOKUP(E56,Limits!$D$29:$K$36,5),IF(G56=80,HLOOKUP(E56,Limits!$D$29:$K$36,6))))))</f>
        <v>0</v>
      </c>
      <c r="L56" s="148"/>
      <c r="M56" s="121">
        <f>+USR!K56</f>
        <v>2</v>
      </c>
      <c r="N56" s="122"/>
      <c r="O56" s="122">
        <f>+USR!V56</f>
        <v>0</v>
      </c>
      <c r="P56" s="122"/>
      <c r="Q56" s="122">
        <f>+USR!H56</f>
        <v>755</v>
      </c>
      <c r="R56" s="122"/>
      <c r="S56" s="122">
        <f>+USR!J56</f>
        <v>0</v>
      </c>
      <c r="T56" s="122"/>
      <c r="U56" s="122">
        <f>IF(M56=0,Limits!$D$8,IF(M56=1,Limits!$E$8,IF(M56=2,Limits!$F$8,IF(M56=3,Limits!$G$8,IF(M56=4,Limits!$H$8,IF(M56=5,Limits!$I$8))))))</f>
        <v>51</v>
      </c>
      <c r="V56" s="122"/>
      <c r="W56" s="122">
        <f t="shared" si="1"/>
        <v>806</v>
      </c>
      <c r="X56" s="122"/>
      <c r="Y56" s="123" t="b">
        <f>IF(O56=30,HLOOKUP(M56,Limits!#REF!,2),IF(O56=40,HLOOKUP(M56,Limits!#REF!,3),IF(O56=50,HLOOKUP(M56,Limits!#REF!,4),IF(O56=60,HLOOKUP(M56,Limits!#REF!,5),IF(O56=80,HLOOKUP(M56,Limits!#REF!,6))))))</f>
        <v>0</v>
      </c>
      <c r="Z56" s="122"/>
      <c r="AA56" s="85" t="str">
        <f>IF(I56&gt;(Limits!$D$37*1.4),"Over 140%","No")</f>
        <v>No</v>
      </c>
      <c r="AB56" s="85">
        <f>IF(I56&lt;=HLOOKUP(E56,Limits!$D$29:$K$36,2),30,IF(I56&lt;=HLOOKUP(E56,Limits!$D$29:$K$36,3),40,IF(I56&lt;=HLOOKUP(E56,Limits!$D$29:$K$36,4),50,IF(I56&lt;=HLOOKUP(E56,Limits!$D$29:$K$36,5),60,IF(I56&lt;=(Limits!$D$37*1.4),140,"Over 140%")))))</f>
        <v>60</v>
      </c>
      <c r="AC56" s="123" t="e">
        <f>IF(W56&lt;=HLOOKUP(M56,Limits!#REF!,2),30,IF(W56&lt;=HLOOKUP(M56,Limits!#REF!,3),40,IF(W56&lt;=HLOOKUP(M56,Limits!#REF!,4),50,IF(W56&lt;=HLOOKUP(M56,Limits!#REF!,5),60,"Over 60%"))))</f>
        <v>#REF!</v>
      </c>
      <c r="AD56" s="2"/>
      <c r="AE56" s="85" t="e">
        <f t="shared" si="0"/>
        <v>#REF!</v>
      </c>
    </row>
    <row r="57" spans="1:31">
      <c r="A57" s="117">
        <f>+USR!C57</f>
        <v>406</v>
      </c>
      <c r="B57" s="117"/>
      <c r="C57" s="117" t="str">
        <f>+USR!D57</f>
        <v xml:space="preserve">10/14/2019 </v>
      </c>
      <c r="D57" s="117"/>
      <c r="E57" s="121">
        <f>+USR!N57</f>
        <v>1</v>
      </c>
      <c r="F57" s="122"/>
      <c r="G57" s="122">
        <f>+USR!U57</f>
        <v>0</v>
      </c>
      <c r="H57" s="122"/>
      <c r="I57" s="146">
        <f>+USR!G57</f>
        <v>10316.5</v>
      </c>
      <c r="J57" s="122"/>
      <c r="K57" s="147" t="b">
        <f>IF(G57=30,HLOOKUP(E57,Limits!$D$29:$K$36,2),IF(G57=40,HLOOKUP(E57,Limits!$D$29:$K$36,3),IF(G57=50,HLOOKUP(E57,Limits!$D$29:$K$36,4),IF(G57=60,HLOOKUP(E57,Limits!$D$29:$K$36,5),IF(G57=80,HLOOKUP(E57,Limits!$D$29:$K$36,6))))))</f>
        <v>0</v>
      </c>
      <c r="L57" s="148"/>
      <c r="M57" s="121">
        <f>+USR!K57</f>
        <v>2</v>
      </c>
      <c r="N57" s="122"/>
      <c r="O57" s="122">
        <f>+USR!V57</f>
        <v>0</v>
      </c>
      <c r="P57" s="122"/>
      <c r="Q57" s="122">
        <f>+USR!H57</f>
        <v>324</v>
      </c>
      <c r="R57" s="122"/>
      <c r="S57" s="122">
        <f>+USR!J57</f>
        <v>0</v>
      </c>
      <c r="T57" s="122"/>
      <c r="U57" s="122">
        <f>IF(M57=0,Limits!$D$8,IF(M57=1,Limits!$E$8,IF(M57=2,Limits!$F$8,IF(M57=3,Limits!$G$8,IF(M57=4,Limits!$H$8,IF(M57=5,Limits!$I$8))))))</f>
        <v>51</v>
      </c>
      <c r="V57" s="122"/>
      <c r="W57" s="122">
        <f t="shared" si="1"/>
        <v>375</v>
      </c>
      <c r="X57" s="122"/>
      <c r="Y57" s="123" t="b">
        <f>IF(O57=30,HLOOKUP(M57,Limits!#REF!,2),IF(O57=40,HLOOKUP(M57,Limits!#REF!,3),IF(O57=50,HLOOKUP(M57,Limits!#REF!,4),IF(O57=60,HLOOKUP(M57,Limits!#REF!,5),IF(O57=80,HLOOKUP(M57,Limits!#REF!,6))))))</f>
        <v>0</v>
      </c>
      <c r="Z57" s="122"/>
      <c r="AA57" s="85" t="str">
        <f>IF(I57&gt;(Limits!$D$37*1.4),"Over 140%","No")</f>
        <v>No</v>
      </c>
      <c r="AB57" s="85">
        <f>IF(I57&lt;=HLOOKUP(E57,Limits!$D$29:$K$36,2),30,IF(I57&lt;=HLOOKUP(E57,Limits!$D$29:$K$36,3),40,IF(I57&lt;=HLOOKUP(E57,Limits!$D$29:$K$36,4),50,IF(I57&lt;=HLOOKUP(E57,Limits!$D$29:$K$36,5),60,IF(I57&lt;=(Limits!$D$37*1.4),140,"Over 140%")))))</f>
        <v>40</v>
      </c>
      <c r="AC57" s="123" t="e">
        <f>IF(W57&lt;=HLOOKUP(M57,Limits!#REF!,2),30,IF(W57&lt;=HLOOKUP(M57,Limits!#REF!,3),40,IF(W57&lt;=HLOOKUP(M57,Limits!#REF!,4),50,IF(W57&lt;=HLOOKUP(M57,Limits!#REF!,5),60,"Over 60%"))))</f>
        <v>#REF!</v>
      </c>
      <c r="AD57" s="2"/>
      <c r="AE57" s="85" t="e">
        <f t="shared" si="0"/>
        <v>#REF!</v>
      </c>
    </row>
    <row r="58" spans="1:31">
      <c r="A58" s="117">
        <f>+USR!C58</f>
        <v>407</v>
      </c>
      <c r="B58" s="117"/>
      <c r="C58" s="117" t="str">
        <f>+USR!D58</f>
        <v xml:space="preserve">06/14/2019 </v>
      </c>
      <c r="D58" s="117"/>
      <c r="E58" s="121">
        <f>+USR!N58</f>
        <v>1</v>
      </c>
      <c r="F58" s="122"/>
      <c r="G58" s="122">
        <f>+USR!U58</f>
        <v>0</v>
      </c>
      <c r="H58" s="122"/>
      <c r="I58" s="146">
        <f>+USR!G58</f>
        <v>24462</v>
      </c>
      <c r="J58" s="122"/>
      <c r="K58" s="147" t="b">
        <f>IF(G58=30,HLOOKUP(E58,Limits!$D$29:$K$36,2),IF(G58=40,HLOOKUP(E58,Limits!$D$29:$K$36,3),IF(G58=50,HLOOKUP(E58,Limits!$D$29:$K$36,4),IF(G58=60,HLOOKUP(E58,Limits!$D$29:$K$36,5),IF(G58=80,HLOOKUP(E58,Limits!$D$29:$K$36,6))))))</f>
        <v>0</v>
      </c>
      <c r="L58" s="148"/>
      <c r="M58" s="121">
        <f>+USR!K58</f>
        <v>1</v>
      </c>
      <c r="N58" s="122"/>
      <c r="O58" s="122">
        <f>+USR!V58</f>
        <v>0</v>
      </c>
      <c r="P58" s="122"/>
      <c r="Q58" s="122">
        <f>+USR!H58</f>
        <v>636</v>
      </c>
      <c r="R58" s="122"/>
      <c r="S58" s="122">
        <f>+USR!J58</f>
        <v>0</v>
      </c>
      <c r="T58" s="122"/>
      <c r="U58" s="122">
        <f>IF(M58=0,Limits!$D$8,IF(M58=1,Limits!$E$8,IF(M58=2,Limits!$F$8,IF(M58=3,Limits!$G$8,IF(M58=4,Limits!$H$8,IF(M58=5,Limits!$I$8))))))</f>
        <v>45</v>
      </c>
      <c r="V58" s="122"/>
      <c r="W58" s="122">
        <f t="shared" si="1"/>
        <v>681</v>
      </c>
      <c r="X58" s="122"/>
      <c r="Y58" s="123" t="b">
        <f>IF(O58=30,HLOOKUP(M58,Limits!#REF!,2),IF(O58=40,HLOOKUP(M58,Limits!#REF!,3),IF(O58=50,HLOOKUP(M58,Limits!#REF!,4),IF(O58=60,HLOOKUP(M58,Limits!#REF!,5),IF(O58=80,HLOOKUP(M58,Limits!#REF!,6))))))</f>
        <v>0</v>
      </c>
      <c r="Z58" s="122"/>
      <c r="AA58" s="85" t="str">
        <f>IF(I58&gt;(Limits!$D$37*1.4),"Over 140%","No")</f>
        <v>No</v>
      </c>
      <c r="AB58" s="85">
        <f>IF(I58&lt;=HLOOKUP(E58,Limits!$D$29:$K$36,2),30,IF(I58&lt;=HLOOKUP(E58,Limits!$D$29:$K$36,3),40,IF(I58&lt;=HLOOKUP(E58,Limits!$D$29:$K$36,4),50,IF(I58&lt;=HLOOKUP(E58,Limits!$D$29:$K$36,5),60,IF(I58&lt;=(Limits!$D$37*1.4),140,"Over 140%")))))</f>
        <v>140</v>
      </c>
      <c r="AC58" s="123" t="e">
        <f>IF(W58&lt;=HLOOKUP(M58,Limits!#REF!,2),30,IF(W58&lt;=HLOOKUP(M58,Limits!#REF!,3),40,IF(W58&lt;=HLOOKUP(M58,Limits!#REF!,4),50,IF(W58&lt;=HLOOKUP(M58,Limits!#REF!,5),60,"Over 60%"))))</f>
        <v>#REF!</v>
      </c>
      <c r="AD58" s="2"/>
      <c r="AE58" s="85" t="e">
        <f t="shared" si="0"/>
        <v>#REF!</v>
      </c>
    </row>
    <row r="59" spans="1:31">
      <c r="A59" s="117">
        <f>+USR!C59</f>
        <v>408</v>
      </c>
      <c r="B59" s="117"/>
      <c r="C59" s="117" t="str">
        <f>+USR!D59</f>
        <v xml:space="preserve">07/01/2020 </v>
      </c>
      <c r="D59" s="117"/>
      <c r="E59" s="121">
        <f>+USR!N59</f>
        <v>2</v>
      </c>
      <c r="F59" s="122"/>
      <c r="G59" s="122">
        <f>+USR!U59</f>
        <v>0</v>
      </c>
      <c r="H59" s="122"/>
      <c r="I59" s="146">
        <f>+USR!G59</f>
        <v>18720</v>
      </c>
      <c r="J59" s="122"/>
      <c r="K59" s="147" t="b">
        <f>IF(G59=30,HLOOKUP(E59,Limits!$D$29:$K$36,2),IF(G59=40,HLOOKUP(E59,Limits!$D$29:$K$36,3),IF(G59=50,HLOOKUP(E59,Limits!$D$29:$K$36,4),IF(G59=60,HLOOKUP(E59,Limits!$D$29:$K$36,5),IF(G59=80,HLOOKUP(E59,Limits!$D$29:$K$36,6))))))</f>
        <v>0</v>
      </c>
      <c r="L59" s="148"/>
      <c r="M59" s="121">
        <f>+USR!K59</f>
        <v>1</v>
      </c>
      <c r="N59" s="122"/>
      <c r="O59" s="122">
        <f>+USR!V59</f>
        <v>0</v>
      </c>
      <c r="P59" s="122"/>
      <c r="Q59" s="122">
        <f>+USR!H59</f>
        <v>655</v>
      </c>
      <c r="R59" s="122"/>
      <c r="S59" s="122">
        <f>+USR!J59</f>
        <v>0</v>
      </c>
      <c r="T59" s="122"/>
      <c r="U59" s="122">
        <f>IF(M59=0,Limits!$D$8,IF(M59=1,Limits!$E$8,IF(M59=2,Limits!$F$8,IF(M59=3,Limits!$G$8,IF(M59=4,Limits!$H$8,IF(M59=5,Limits!$I$8))))))</f>
        <v>45</v>
      </c>
      <c r="V59" s="122"/>
      <c r="W59" s="122">
        <f t="shared" si="1"/>
        <v>700</v>
      </c>
      <c r="X59" s="122"/>
      <c r="Y59" s="123" t="b">
        <f>IF(O59=30,HLOOKUP(M59,Limits!#REF!,2),IF(O59=40,HLOOKUP(M59,Limits!#REF!,3),IF(O59=50,HLOOKUP(M59,Limits!#REF!,4),IF(O59=60,HLOOKUP(M59,Limits!#REF!,5),IF(O59=80,HLOOKUP(M59,Limits!#REF!,6))))))</f>
        <v>0</v>
      </c>
      <c r="Z59" s="122"/>
      <c r="AA59" s="85" t="str">
        <f>IF(I59&gt;(Limits!$D$37*1.4),"Over 140%","No")</f>
        <v>No</v>
      </c>
      <c r="AB59" s="85">
        <f>IF(I59&lt;=HLOOKUP(E59,Limits!$D$29:$K$36,2),30,IF(I59&lt;=HLOOKUP(E59,Limits!$D$29:$K$36,3),40,IF(I59&lt;=HLOOKUP(E59,Limits!$D$29:$K$36,4),50,IF(I59&lt;=HLOOKUP(E59,Limits!$D$29:$K$36,5),60,IF(I59&lt;=(Limits!$D$37*1.4),140,"Over 140%")))))</f>
        <v>50</v>
      </c>
      <c r="AC59" s="123" t="e">
        <f>IF(W59&lt;=HLOOKUP(M59,Limits!#REF!,2),30,IF(W59&lt;=HLOOKUP(M59,Limits!#REF!,3),40,IF(W59&lt;=HLOOKUP(M59,Limits!#REF!,4),50,IF(W59&lt;=HLOOKUP(M59,Limits!#REF!,5),60,"Over 60%"))))</f>
        <v>#REF!</v>
      </c>
      <c r="AD59" s="2"/>
      <c r="AE59" s="85" t="e">
        <f t="shared" si="0"/>
        <v>#REF!</v>
      </c>
    </row>
    <row r="60" spans="1:31">
      <c r="A60" s="117">
        <f>+USR!C60</f>
        <v>409</v>
      </c>
      <c r="B60" s="117"/>
      <c r="C60" s="117" t="str">
        <f>+USR!D60</f>
        <v xml:space="preserve">03/09/2018 </v>
      </c>
      <c r="D60" s="117"/>
      <c r="E60" s="121">
        <f>+USR!N60</f>
        <v>2</v>
      </c>
      <c r="F60" s="122"/>
      <c r="G60" s="122">
        <f>+USR!U60</f>
        <v>0</v>
      </c>
      <c r="H60" s="122"/>
      <c r="I60" s="146">
        <f>+USR!G60</f>
        <v>13118</v>
      </c>
      <c r="J60" s="122"/>
      <c r="K60" s="147" t="b">
        <f>IF(G60=30,HLOOKUP(E60,Limits!$D$29:$K$36,2),IF(G60=40,HLOOKUP(E60,Limits!$D$29:$K$36,3),IF(G60=50,HLOOKUP(E60,Limits!$D$29:$K$36,4),IF(G60=60,HLOOKUP(E60,Limits!$D$29:$K$36,5),IF(G60=80,HLOOKUP(E60,Limits!$D$29:$K$36,6))))))</f>
        <v>0</v>
      </c>
      <c r="L60" s="148"/>
      <c r="M60" s="121">
        <f>+USR!K60</f>
        <v>3</v>
      </c>
      <c r="N60" s="122"/>
      <c r="O60" s="122">
        <f>+USR!V60</f>
        <v>0</v>
      </c>
      <c r="P60" s="122"/>
      <c r="Q60" s="122">
        <f>+USR!H60</f>
        <v>360</v>
      </c>
      <c r="R60" s="122"/>
      <c r="S60" s="122">
        <f>+USR!J60</f>
        <v>0</v>
      </c>
      <c r="T60" s="122"/>
      <c r="U60" s="122">
        <f>IF(M60=0,Limits!$D$8,IF(M60=1,Limits!$E$8,IF(M60=2,Limits!$F$8,IF(M60=3,Limits!$G$8,IF(M60=4,Limits!$H$8,IF(M60=5,Limits!$I$8))))))</f>
        <v>57</v>
      </c>
      <c r="V60" s="122"/>
      <c r="W60" s="122">
        <f t="shared" si="1"/>
        <v>417</v>
      </c>
      <c r="X60" s="122"/>
      <c r="Y60" s="123" t="b">
        <f>IF(O60=30,HLOOKUP(M60,Limits!#REF!,2),IF(O60=40,HLOOKUP(M60,Limits!#REF!,3),IF(O60=50,HLOOKUP(M60,Limits!#REF!,4),IF(O60=60,HLOOKUP(M60,Limits!#REF!,5),IF(O60=80,HLOOKUP(M60,Limits!#REF!,6))))))</f>
        <v>0</v>
      </c>
      <c r="Z60" s="122"/>
      <c r="AA60" s="85" t="str">
        <f>IF(I60&gt;(Limits!$D$37*1.4),"Over 140%","No")</f>
        <v>No</v>
      </c>
      <c r="AB60" s="85">
        <f>IF(I60&lt;=HLOOKUP(E60,Limits!$D$29:$K$36,2),30,IF(I60&lt;=HLOOKUP(E60,Limits!$D$29:$K$36,3),40,IF(I60&lt;=HLOOKUP(E60,Limits!$D$29:$K$36,4),50,IF(I60&lt;=HLOOKUP(E60,Limits!$D$29:$K$36,5),60,IF(I60&lt;=(Limits!$D$37*1.4),140,"Over 140%")))))</f>
        <v>40</v>
      </c>
      <c r="AC60" s="123" t="e">
        <f>IF(W60&lt;=HLOOKUP(M60,Limits!#REF!,2),30,IF(W60&lt;=HLOOKUP(M60,Limits!#REF!,3),40,IF(W60&lt;=HLOOKUP(M60,Limits!#REF!,4),50,IF(W60&lt;=HLOOKUP(M60,Limits!#REF!,5),60,"Over 60%"))))</f>
        <v>#REF!</v>
      </c>
      <c r="AD60" s="2"/>
      <c r="AE60" s="85" t="e">
        <f t="shared" si="0"/>
        <v>#REF!</v>
      </c>
    </row>
    <row r="61" spans="1:31">
      <c r="A61" s="117">
        <f>+USR!C61</f>
        <v>410</v>
      </c>
      <c r="B61" s="117"/>
      <c r="C61" s="117" t="str">
        <f>+USR!D61</f>
        <v xml:space="preserve">03/17/2017 </v>
      </c>
      <c r="D61" s="117"/>
      <c r="E61" s="121">
        <f>+USR!N61</f>
        <v>4</v>
      </c>
      <c r="F61" s="122"/>
      <c r="G61" s="122">
        <f>+USR!U61</f>
        <v>0</v>
      </c>
      <c r="H61" s="122"/>
      <c r="I61" s="146">
        <f>+USR!G61</f>
        <v>32006</v>
      </c>
      <c r="J61" s="122"/>
      <c r="K61" s="147" t="b">
        <f>IF(G61=30,HLOOKUP(E61,Limits!$D$29:$K$36,2),IF(G61=40,HLOOKUP(E61,Limits!$D$29:$K$36,3),IF(G61=50,HLOOKUP(E61,Limits!$D$29:$K$36,4),IF(G61=60,HLOOKUP(E61,Limits!$D$29:$K$36,5),IF(G61=80,HLOOKUP(E61,Limits!$D$29:$K$36,6))))))</f>
        <v>0</v>
      </c>
      <c r="L61" s="148"/>
      <c r="M61" s="121">
        <f>+USR!K61</f>
        <v>3</v>
      </c>
      <c r="N61" s="122"/>
      <c r="O61" s="122">
        <f>+USR!V61</f>
        <v>0</v>
      </c>
      <c r="P61" s="122"/>
      <c r="Q61" s="122">
        <f>+USR!H61</f>
        <v>789</v>
      </c>
      <c r="R61" s="122"/>
      <c r="S61" s="122">
        <f>+USR!J61</f>
        <v>0</v>
      </c>
      <c r="T61" s="122"/>
      <c r="U61" s="122">
        <f>IF(M61=0,Limits!$D$8,IF(M61=1,Limits!$E$8,IF(M61=2,Limits!$F$8,IF(M61=3,Limits!$G$8,IF(M61=4,Limits!$H$8,IF(M61=5,Limits!$I$8))))))</f>
        <v>57</v>
      </c>
      <c r="V61" s="122"/>
      <c r="W61" s="122">
        <f t="shared" si="1"/>
        <v>846</v>
      </c>
      <c r="X61" s="122"/>
      <c r="Y61" s="123" t="b">
        <f>IF(O61=30,HLOOKUP(M61,Limits!#REF!,2),IF(O61=40,HLOOKUP(M61,Limits!#REF!,3),IF(O61=50,HLOOKUP(M61,Limits!#REF!,4),IF(O61=60,HLOOKUP(M61,Limits!#REF!,5),IF(O61=80,HLOOKUP(M61,Limits!#REF!,6))))))</f>
        <v>0</v>
      </c>
      <c r="Z61" s="122"/>
      <c r="AA61" s="85" t="str">
        <f>IF(I61&gt;(Limits!$D$37*1.4),"Over 140%","No")</f>
        <v>No</v>
      </c>
      <c r="AB61" s="85">
        <f>IF(I61&lt;=HLOOKUP(E61,Limits!$D$29:$K$36,2),30,IF(I61&lt;=HLOOKUP(E61,Limits!$D$29:$K$36,3),40,IF(I61&lt;=HLOOKUP(E61,Limits!$D$29:$K$36,4),50,IF(I61&lt;=HLOOKUP(E61,Limits!$D$29:$K$36,5),60,IF(I61&lt;=(Limits!$D$37*1.4),140,"Over 140%")))))</f>
        <v>140</v>
      </c>
      <c r="AC61" s="123" t="e">
        <f>IF(W61&lt;=HLOOKUP(M61,Limits!#REF!,2),30,IF(W61&lt;=HLOOKUP(M61,Limits!#REF!,3),40,IF(W61&lt;=HLOOKUP(M61,Limits!#REF!,4),50,IF(W61&lt;=HLOOKUP(M61,Limits!#REF!,5),60,"Over 60%"))))</f>
        <v>#REF!</v>
      </c>
      <c r="AD61" s="2"/>
      <c r="AE61" s="85" t="e">
        <f t="shared" si="0"/>
        <v>#REF!</v>
      </c>
    </row>
    <row r="62" spans="1:31">
      <c r="A62" s="117">
        <f>+USR!C62</f>
        <v>411</v>
      </c>
      <c r="B62" s="117"/>
      <c r="C62" s="117" t="str">
        <f>+USR!D62</f>
        <v xml:space="preserve">05/31/2014 </v>
      </c>
      <c r="D62" s="117"/>
      <c r="E62" s="121">
        <f>+USR!N62</f>
        <v>2</v>
      </c>
      <c r="F62" s="122"/>
      <c r="G62" s="122">
        <f>+USR!U62</f>
        <v>0</v>
      </c>
      <c r="H62" s="122"/>
      <c r="I62" s="146">
        <f>+USR!G62</f>
        <v>21911</v>
      </c>
      <c r="J62" s="122"/>
      <c r="K62" s="147" t="b">
        <f>IF(G62=30,HLOOKUP(E62,Limits!$D$29:$K$36,2),IF(G62=40,HLOOKUP(E62,Limits!$D$29:$K$36,3),IF(G62=50,HLOOKUP(E62,Limits!$D$29:$K$36,4),IF(G62=60,HLOOKUP(E62,Limits!$D$29:$K$36,5),IF(G62=80,HLOOKUP(E62,Limits!$D$29:$K$36,6))))))</f>
        <v>0</v>
      </c>
      <c r="L62" s="148"/>
      <c r="M62" s="121">
        <f>+USR!K62</f>
        <v>2</v>
      </c>
      <c r="N62" s="122"/>
      <c r="O62" s="122">
        <f>+USR!V62</f>
        <v>0</v>
      </c>
      <c r="P62" s="122"/>
      <c r="Q62" s="122">
        <f>+USR!H62</f>
        <v>705</v>
      </c>
      <c r="R62" s="122"/>
      <c r="S62" s="122">
        <f>+USR!J62</f>
        <v>0</v>
      </c>
      <c r="T62" s="122"/>
      <c r="U62" s="122">
        <f>IF(M62=0,Limits!$D$8,IF(M62=1,Limits!$E$8,IF(M62=2,Limits!$F$8,IF(M62=3,Limits!$G$8,IF(M62=4,Limits!$H$8,IF(M62=5,Limits!$I$8))))))</f>
        <v>51</v>
      </c>
      <c r="V62" s="122"/>
      <c r="W62" s="122">
        <f t="shared" si="1"/>
        <v>756</v>
      </c>
      <c r="X62" s="122"/>
      <c r="Y62" s="123" t="b">
        <f>IF(O62=30,HLOOKUP(M62,Limits!#REF!,2),IF(O62=40,HLOOKUP(M62,Limits!#REF!,3),IF(O62=50,HLOOKUP(M62,Limits!#REF!,4),IF(O62=60,HLOOKUP(M62,Limits!#REF!,5),IF(O62=80,HLOOKUP(M62,Limits!#REF!,6))))))</f>
        <v>0</v>
      </c>
      <c r="Z62" s="122"/>
      <c r="AA62" s="85" t="str">
        <f>IF(I62&gt;(Limits!$D$37*1.4),"Over 140%","No")</f>
        <v>No</v>
      </c>
      <c r="AB62" s="85">
        <f>IF(I62&lt;=HLOOKUP(E62,Limits!$D$29:$K$36,2),30,IF(I62&lt;=HLOOKUP(E62,Limits!$D$29:$K$36,3),40,IF(I62&lt;=HLOOKUP(E62,Limits!$D$29:$K$36,4),50,IF(I62&lt;=HLOOKUP(E62,Limits!$D$29:$K$36,5),60,IF(I62&lt;=(Limits!$D$37*1.4),140,"Over 140%")))))</f>
        <v>60</v>
      </c>
      <c r="AC62" s="123" t="e">
        <f>IF(W62&lt;=HLOOKUP(M62,Limits!#REF!,2),30,IF(W62&lt;=HLOOKUP(M62,Limits!#REF!,3),40,IF(W62&lt;=HLOOKUP(M62,Limits!#REF!,4),50,IF(W62&lt;=HLOOKUP(M62,Limits!#REF!,5),60,"Over 60%"))))</f>
        <v>#REF!</v>
      </c>
      <c r="AD62" s="2"/>
      <c r="AE62" s="85" t="e">
        <f t="shared" si="0"/>
        <v>#REF!</v>
      </c>
    </row>
    <row r="63" spans="1:31">
      <c r="A63" s="117">
        <f>+USR!C63</f>
        <v>412</v>
      </c>
      <c r="B63" s="117"/>
      <c r="C63" s="117" t="str">
        <f>+USR!D63</f>
        <v xml:space="preserve">02/04/2020 </v>
      </c>
      <c r="D63" s="117"/>
      <c r="E63" s="121">
        <f>+USR!N63</f>
        <v>2</v>
      </c>
      <c r="F63" s="122"/>
      <c r="G63" s="122">
        <f>+USR!U63</f>
        <v>0</v>
      </c>
      <c r="H63" s="122"/>
      <c r="I63" s="146">
        <f>+USR!G63</f>
        <v>30456</v>
      </c>
      <c r="J63" s="122"/>
      <c r="K63" s="147" t="b">
        <f>IF(G63=30,HLOOKUP(E63,Limits!$D$29:$K$36,2),IF(G63=40,HLOOKUP(E63,Limits!$D$29:$K$36,3),IF(G63=50,HLOOKUP(E63,Limits!$D$29:$K$36,4),IF(G63=60,HLOOKUP(E63,Limits!$D$29:$K$36,5),IF(G63=80,HLOOKUP(E63,Limits!$D$29:$K$36,6))))))</f>
        <v>0</v>
      </c>
      <c r="L63" s="148"/>
      <c r="M63" s="121">
        <f>+USR!K63</f>
        <v>2</v>
      </c>
      <c r="N63" s="122"/>
      <c r="O63" s="122">
        <f>+USR!V63</f>
        <v>0</v>
      </c>
      <c r="P63" s="122"/>
      <c r="Q63" s="122">
        <f>+USR!H63</f>
        <v>733</v>
      </c>
      <c r="R63" s="122"/>
      <c r="S63" s="122">
        <f>+USR!J63</f>
        <v>0</v>
      </c>
      <c r="T63" s="122"/>
      <c r="U63" s="122">
        <f>IF(M63=0,Limits!$D$8,IF(M63=1,Limits!$E$8,IF(M63=2,Limits!$F$8,IF(M63=3,Limits!$G$8,IF(M63=4,Limits!$H$8,IF(M63=5,Limits!$I$8))))))</f>
        <v>51</v>
      </c>
      <c r="V63" s="122"/>
      <c r="W63" s="122">
        <f t="shared" si="1"/>
        <v>784</v>
      </c>
      <c r="X63" s="122"/>
      <c r="Y63" s="123" t="b">
        <f>IF(O63=30,HLOOKUP(M63,Limits!#REF!,2),IF(O63=40,HLOOKUP(M63,Limits!#REF!,3),IF(O63=50,HLOOKUP(M63,Limits!#REF!,4),IF(O63=60,HLOOKUP(M63,Limits!#REF!,5),IF(O63=80,HLOOKUP(M63,Limits!#REF!,6))))))</f>
        <v>0</v>
      </c>
      <c r="Z63" s="122"/>
      <c r="AA63" s="85" t="str">
        <f>IF(I63&gt;(Limits!$D$37*1.4),"Over 140%","No")</f>
        <v>No</v>
      </c>
      <c r="AB63" s="85">
        <f>IF(I63&lt;=HLOOKUP(E63,Limits!$D$29:$K$36,2),30,IF(I63&lt;=HLOOKUP(E63,Limits!$D$29:$K$36,3),40,IF(I63&lt;=HLOOKUP(E63,Limits!$D$29:$K$36,4),50,IF(I63&lt;=HLOOKUP(E63,Limits!$D$29:$K$36,5),60,IF(I63&lt;=(Limits!$D$37*1.4),140,"Over 140%")))))</f>
        <v>140</v>
      </c>
      <c r="AC63" s="123" t="e">
        <f>IF(W63&lt;=HLOOKUP(M63,Limits!#REF!,2),30,IF(W63&lt;=HLOOKUP(M63,Limits!#REF!,3),40,IF(W63&lt;=HLOOKUP(M63,Limits!#REF!,4),50,IF(W63&lt;=HLOOKUP(M63,Limits!#REF!,5),60,"Over 60%"))))</f>
        <v>#REF!</v>
      </c>
      <c r="AD63" s="2"/>
      <c r="AE63" s="85" t="e">
        <f t="shared" si="0"/>
        <v>#REF!</v>
      </c>
    </row>
    <row r="64" spans="1:31">
      <c r="A64" s="117">
        <f>+USR!C64</f>
        <v>413</v>
      </c>
      <c r="B64" s="117"/>
      <c r="C64" s="117" t="str">
        <f>+USR!D64</f>
        <v xml:space="preserve">04/26/2019 </v>
      </c>
      <c r="D64" s="117"/>
      <c r="E64" s="121">
        <f>+USR!N64</f>
        <v>4</v>
      </c>
      <c r="F64" s="122"/>
      <c r="G64" s="122">
        <f>+USR!U64</f>
        <v>0</v>
      </c>
      <c r="H64" s="122"/>
      <c r="I64" s="146">
        <f>+USR!G64</f>
        <v>30977</v>
      </c>
      <c r="J64" s="122"/>
      <c r="K64" s="147" t="b">
        <f>IF(G64=30,HLOOKUP(E64,Limits!$D$29:$K$36,2),IF(G64=40,HLOOKUP(E64,Limits!$D$29:$K$36,3),IF(G64=50,HLOOKUP(E64,Limits!$D$29:$K$36,4),IF(G64=60,HLOOKUP(E64,Limits!$D$29:$K$36,5),IF(G64=80,HLOOKUP(E64,Limits!$D$29:$K$36,6))))))</f>
        <v>0</v>
      </c>
      <c r="L64" s="148"/>
      <c r="M64" s="121">
        <f>+USR!K64</f>
        <v>3</v>
      </c>
      <c r="N64" s="122"/>
      <c r="O64" s="122">
        <f>+USR!V64</f>
        <v>0</v>
      </c>
      <c r="P64" s="122"/>
      <c r="Q64" s="122">
        <f>+USR!H64</f>
        <v>808</v>
      </c>
      <c r="R64" s="122"/>
      <c r="S64" s="122">
        <f>+USR!J64</f>
        <v>0</v>
      </c>
      <c r="T64" s="122"/>
      <c r="U64" s="122">
        <f>IF(M64=0,Limits!$D$8,IF(M64=1,Limits!$E$8,IF(M64=2,Limits!$F$8,IF(M64=3,Limits!$G$8,IF(M64=4,Limits!$H$8,IF(M64=5,Limits!$I$8))))))</f>
        <v>57</v>
      </c>
      <c r="V64" s="122"/>
      <c r="W64" s="122">
        <f t="shared" si="1"/>
        <v>865</v>
      </c>
      <c r="X64" s="122"/>
      <c r="Y64" s="123" t="b">
        <f>IF(O64=30,HLOOKUP(M64,Limits!#REF!,2),IF(O64=40,HLOOKUP(M64,Limits!#REF!,3),IF(O64=50,HLOOKUP(M64,Limits!#REF!,4),IF(O64=60,HLOOKUP(M64,Limits!#REF!,5),IF(O64=80,HLOOKUP(M64,Limits!#REF!,6))))))</f>
        <v>0</v>
      </c>
      <c r="Z64" s="122"/>
      <c r="AA64" s="85" t="str">
        <f>IF(I64&gt;(Limits!$D$37*1.4),"Over 140%","No")</f>
        <v>No</v>
      </c>
      <c r="AB64" s="85">
        <f>IF(I64&lt;=HLOOKUP(E64,Limits!$D$29:$K$36,2),30,IF(I64&lt;=HLOOKUP(E64,Limits!$D$29:$K$36,3),40,IF(I64&lt;=HLOOKUP(E64,Limits!$D$29:$K$36,4),50,IF(I64&lt;=HLOOKUP(E64,Limits!$D$29:$K$36,5),60,IF(I64&lt;=(Limits!$D$37*1.4),140,"Over 140%")))))</f>
        <v>60</v>
      </c>
      <c r="AC64" s="123" t="e">
        <f>IF(W64&lt;=HLOOKUP(M64,Limits!#REF!,2),30,IF(W64&lt;=HLOOKUP(M64,Limits!#REF!,3),40,IF(W64&lt;=HLOOKUP(M64,Limits!#REF!,4),50,IF(W64&lt;=HLOOKUP(M64,Limits!#REF!,5),60,"Over 60%"))))</f>
        <v>#REF!</v>
      </c>
      <c r="AD64" s="2"/>
      <c r="AE64" s="85" t="e">
        <f t="shared" si="0"/>
        <v>#REF!</v>
      </c>
    </row>
    <row r="65" spans="1:31">
      <c r="A65" s="117">
        <f>+USR!C65</f>
        <v>414</v>
      </c>
      <c r="B65" s="117"/>
      <c r="C65" s="117" t="str">
        <f>+USR!D65</f>
        <v xml:space="preserve">06/03/2016 </v>
      </c>
      <c r="D65" s="117"/>
      <c r="E65" s="121">
        <f>+USR!N65</f>
        <v>5</v>
      </c>
      <c r="F65" s="122"/>
      <c r="G65" s="122">
        <f>+USR!U65</f>
        <v>0</v>
      </c>
      <c r="H65" s="122"/>
      <c r="I65" s="146">
        <f>+USR!G65</f>
        <v>20792</v>
      </c>
      <c r="J65" s="122"/>
      <c r="K65" s="147" t="b">
        <f>IF(G65=30,HLOOKUP(E65,Limits!$D$29:$K$36,2),IF(G65=40,HLOOKUP(E65,Limits!$D$29:$K$36,3),IF(G65=50,HLOOKUP(E65,Limits!$D$29:$K$36,4),IF(G65=60,HLOOKUP(E65,Limits!$D$29:$K$36,5),IF(G65=80,HLOOKUP(E65,Limits!$D$29:$K$36,6))))))</f>
        <v>0</v>
      </c>
      <c r="L65" s="148"/>
      <c r="M65" s="121">
        <f>+USR!K65</f>
        <v>3</v>
      </c>
      <c r="N65" s="122"/>
      <c r="O65" s="122">
        <f>+USR!V65</f>
        <v>0</v>
      </c>
      <c r="P65" s="122"/>
      <c r="Q65" s="122">
        <f>+USR!H65</f>
        <v>858</v>
      </c>
      <c r="R65" s="122"/>
      <c r="S65" s="122">
        <f>+USR!J65</f>
        <v>0</v>
      </c>
      <c r="T65" s="122"/>
      <c r="U65" s="122">
        <f>IF(M65=0,Limits!$D$8,IF(M65=1,Limits!$E$8,IF(M65=2,Limits!$F$8,IF(M65=3,Limits!$G$8,IF(M65=4,Limits!$H$8,IF(M65=5,Limits!$I$8))))))</f>
        <v>57</v>
      </c>
      <c r="V65" s="122"/>
      <c r="W65" s="122">
        <f t="shared" si="1"/>
        <v>915</v>
      </c>
      <c r="X65" s="122"/>
      <c r="Y65" s="123" t="b">
        <f>IF(O65=30,HLOOKUP(M65,Limits!#REF!,2),IF(O65=40,HLOOKUP(M65,Limits!#REF!,3),IF(O65=50,HLOOKUP(M65,Limits!#REF!,4),IF(O65=60,HLOOKUP(M65,Limits!#REF!,5),IF(O65=80,HLOOKUP(M65,Limits!#REF!,6))))))</f>
        <v>0</v>
      </c>
      <c r="Z65" s="122"/>
      <c r="AA65" s="85" t="str">
        <f>IF(I65&gt;(Limits!$D$37*1.4),"Over 140%","No")</f>
        <v>No</v>
      </c>
      <c r="AB65" s="85">
        <f>IF(I65&lt;=HLOOKUP(E65,Limits!$D$29:$K$36,2),30,IF(I65&lt;=HLOOKUP(E65,Limits!$D$29:$K$36,3),40,IF(I65&lt;=HLOOKUP(E65,Limits!$D$29:$K$36,4),50,IF(I65&lt;=HLOOKUP(E65,Limits!$D$29:$K$36,5),60,IF(I65&lt;=(Limits!$D$37*1.4),140,"Over 140%")))))</f>
        <v>50</v>
      </c>
      <c r="AC65" s="123" t="e">
        <f>IF(W65&lt;=HLOOKUP(M65,Limits!#REF!,2),30,IF(W65&lt;=HLOOKUP(M65,Limits!#REF!,3),40,IF(W65&lt;=HLOOKUP(M65,Limits!#REF!,4),50,IF(W65&lt;=HLOOKUP(M65,Limits!#REF!,5),60,"Over 60%"))))</f>
        <v>#REF!</v>
      </c>
      <c r="AD65" s="2"/>
      <c r="AE65" s="85" t="e">
        <f t="shared" si="0"/>
        <v>#REF!</v>
      </c>
    </row>
    <row r="66" spans="1:31">
      <c r="A66" s="117">
        <f>+USR!C66</f>
        <v>415</v>
      </c>
      <c r="B66" s="117"/>
      <c r="C66" s="117" t="str">
        <f>+USR!D66</f>
        <v xml:space="preserve">05/12/2020 </v>
      </c>
      <c r="D66" s="117"/>
      <c r="E66" s="121">
        <f>+USR!N66</f>
        <v>3</v>
      </c>
      <c r="F66" s="122"/>
      <c r="G66" s="122">
        <f>+USR!U66</f>
        <v>0</v>
      </c>
      <c r="H66" s="122"/>
      <c r="I66" s="146">
        <f>+USR!G66</f>
        <v>33853</v>
      </c>
      <c r="J66" s="122"/>
      <c r="K66" s="147" t="b">
        <f>IF(G66=30,HLOOKUP(E66,Limits!$D$29:$K$36,2),IF(G66=40,HLOOKUP(E66,Limits!$D$29:$K$36,3),IF(G66=50,HLOOKUP(E66,Limits!$D$29:$K$36,4),IF(G66=60,HLOOKUP(E66,Limits!$D$29:$K$36,5),IF(G66=80,HLOOKUP(E66,Limits!$D$29:$K$36,6))))))</f>
        <v>0</v>
      </c>
      <c r="L66" s="148"/>
      <c r="M66" s="121">
        <f>+USR!K66</f>
        <v>2</v>
      </c>
      <c r="N66" s="122"/>
      <c r="O66" s="122">
        <f>+USR!V66</f>
        <v>0</v>
      </c>
      <c r="P66" s="122"/>
      <c r="Q66" s="122">
        <f>+USR!H66</f>
        <v>765</v>
      </c>
      <c r="R66" s="122"/>
      <c r="S66" s="122">
        <f>+USR!J66</f>
        <v>0</v>
      </c>
      <c r="T66" s="122"/>
      <c r="U66" s="122">
        <f>IF(M66=0,Limits!$D$8,IF(M66=1,Limits!$E$8,IF(M66=2,Limits!$F$8,IF(M66=3,Limits!$G$8,IF(M66=4,Limits!$H$8,IF(M66=5,Limits!$I$8))))))</f>
        <v>51</v>
      </c>
      <c r="V66" s="122"/>
      <c r="W66" s="122">
        <f t="shared" si="1"/>
        <v>816</v>
      </c>
      <c r="X66" s="122"/>
      <c r="Y66" s="123" t="b">
        <f>IF(O66=30,HLOOKUP(M66,Limits!#REF!,2),IF(O66=40,HLOOKUP(M66,Limits!#REF!,3),IF(O66=50,HLOOKUP(M66,Limits!#REF!,4),IF(O66=60,HLOOKUP(M66,Limits!#REF!,5),IF(O66=80,HLOOKUP(M66,Limits!#REF!,6))))))</f>
        <v>0</v>
      </c>
      <c r="Z66" s="122"/>
      <c r="AA66" s="85" t="str">
        <f>IF(I66&gt;(Limits!$D$37*1.4),"Over 140%","No")</f>
        <v>No</v>
      </c>
      <c r="AB66" s="85">
        <f>IF(I66&lt;=HLOOKUP(E66,Limits!$D$29:$K$36,2),30,IF(I66&lt;=HLOOKUP(E66,Limits!$D$29:$K$36,3),40,IF(I66&lt;=HLOOKUP(E66,Limits!$D$29:$K$36,4),50,IF(I66&lt;=HLOOKUP(E66,Limits!$D$29:$K$36,5),60,IF(I66&lt;=(Limits!$D$37*1.4),140,"Over 140%")))))</f>
        <v>140</v>
      </c>
      <c r="AC66" s="123" t="e">
        <f>IF(W66&lt;=HLOOKUP(M66,Limits!#REF!,2),30,IF(W66&lt;=HLOOKUP(M66,Limits!#REF!,3),40,IF(W66&lt;=HLOOKUP(M66,Limits!#REF!,4),50,IF(W66&lt;=HLOOKUP(M66,Limits!#REF!,5),60,"Over 60%"))))</f>
        <v>#REF!</v>
      </c>
      <c r="AD66" s="2"/>
      <c r="AE66" s="85" t="e">
        <f t="shared" si="0"/>
        <v>#REF!</v>
      </c>
    </row>
    <row r="67" spans="1:31">
      <c r="A67" s="117">
        <f>+USR!C67</f>
        <v>416</v>
      </c>
      <c r="B67" s="117"/>
      <c r="C67" s="117" t="str">
        <f>+USR!D67</f>
        <v xml:space="preserve">12/01/2018 </v>
      </c>
      <c r="D67" s="117"/>
      <c r="E67" s="121">
        <f>+USR!N67</f>
        <v>3</v>
      </c>
      <c r="F67" s="122"/>
      <c r="G67" s="122">
        <f>+USR!U67</f>
        <v>0</v>
      </c>
      <c r="H67" s="122"/>
      <c r="I67" s="146">
        <f>+USR!G67</f>
        <v>24004</v>
      </c>
      <c r="J67" s="122"/>
      <c r="K67" s="147" t="b">
        <f>IF(G67=30,HLOOKUP(E67,Limits!$D$29:$K$36,2),IF(G67=40,HLOOKUP(E67,Limits!$D$29:$K$36,3),IF(G67=50,HLOOKUP(E67,Limits!$D$29:$K$36,4),IF(G67=60,HLOOKUP(E67,Limits!$D$29:$K$36,5),IF(G67=80,HLOOKUP(E67,Limits!$D$29:$K$36,6))))))</f>
        <v>0</v>
      </c>
      <c r="L67" s="148"/>
      <c r="M67" s="121">
        <f>+USR!K67</f>
        <v>2</v>
      </c>
      <c r="N67" s="122"/>
      <c r="O67" s="122">
        <f>+USR!V67</f>
        <v>0</v>
      </c>
      <c r="P67" s="122"/>
      <c r="Q67" s="122">
        <f>+USR!H67</f>
        <v>705</v>
      </c>
      <c r="R67" s="122"/>
      <c r="S67" s="122">
        <f>+USR!J67</f>
        <v>0</v>
      </c>
      <c r="T67" s="122"/>
      <c r="U67" s="122">
        <f>IF(M67=0,Limits!$D$8,IF(M67=1,Limits!$E$8,IF(M67=2,Limits!$F$8,IF(M67=3,Limits!$G$8,IF(M67=4,Limits!$H$8,IF(M67=5,Limits!$I$8))))))</f>
        <v>51</v>
      </c>
      <c r="V67" s="122"/>
      <c r="W67" s="122">
        <f t="shared" si="1"/>
        <v>756</v>
      </c>
      <c r="X67" s="122"/>
      <c r="Y67" s="123" t="b">
        <f>IF(O67=30,HLOOKUP(M67,Limits!#REF!,2),IF(O67=40,HLOOKUP(M67,Limits!#REF!,3),IF(O67=50,HLOOKUP(M67,Limits!#REF!,4),IF(O67=60,HLOOKUP(M67,Limits!#REF!,5),IF(O67=80,HLOOKUP(M67,Limits!#REF!,6))))))</f>
        <v>0</v>
      </c>
      <c r="Z67" s="122"/>
      <c r="AA67" s="85" t="str">
        <f>IF(I67&gt;(Limits!$D$37*1.4),"Over 140%","No")</f>
        <v>No</v>
      </c>
      <c r="AB67" s="85">
        <f>IF(I67&lt;=HLOOKUP(E67,Limits!$D$29:$K$36,2),30,IF(I67&lt;=HLOOKUP(E67,Limits!$D$29:$K$36,3),40,IF(I67&lt;=HLOOKUP(E67,Limits!$D$29:$K$36,4),50,IF(I67&lt;=HLOOKUP(E67,Limits!$D$29:$K$36,5),60,IF(I67&lt;=(Limits!$D$37*1.4),140,"Over 140%")))))</f>
        <v>60</v>
      </c>
      <c r="AC67" s="123" t="e">
        <f>IF(W67&lt;=HLOOKUP(M67,Limits!#REF!,2),30,IF(W67&lt;=HLOOKUP(M67,Limits!#REF!,3),40,IF(W67&lt;=HLOOKUP(M67,Limits!#REF!,4),50,IF(W67&lt;=HLOOKUP(M67,Limits!#REF!,5),60,"Over 60%"))))</f>
        <v>#REF!</v>
      </c>
      <c r="AD67" s="2"/>
      <c r="AE67" s="85" t="e">
        <f t="shared" si="0"/>
        <v>#REF!</v>
      </c>
    </row>
    <row r="68" spans="1:31">
      <c r="A68" s="117">
        <f>+USR!C68</f>
        <v>501</v>
      </c>
      <c r="B68" s="117"/>
      <c r="C68" s="117" t="str">
        <f>+USR!D68</f>
        <v xml:space="preserve">01/29/2019 </v>
      </c>
      <c r="D68" s="117"/>
      <c r="E68" s="121">
        <f>+USR!N68</f>
        <v>1</v>
      </c>
      <c r="F68" s="122"/>
      <c r="G68" s="122">
        <f>+USR!U68</f>
        <v>0</v>
      </c>
      <c r="H68" s="122"/>
      <c r="I68" s="146">
        <f>+USR!G68</f>
        <v>23692</v>
      </c>
      <c r="J68" s="122"/>
      <c r="K68" s="147" t="b">
        <f>IF(G68=30,HLOOKUP(E68,Limits!$D$29:$K$36,2),IF(G68=40,HLOOKUP(E68,Limits!$D$29:$K$36,3),IF(G68=50,HLOOKUP(E68,Limits!$D$29:$K$36,4),IF(G68=60,HLOOKUP(E68,Limits!$D$29:$K$36,5),IF(G68=80,HLOOKUP(E68,Limits!$D$29:$K$36,6))))))</f>
        <v>0</v>
      </c>
      <c r="L68" s="148"/>
      <c r="M68" s="121">
        <f>+USR!K68</f>
        <v>2</v>
      </c>
      <c r="N68" s="122"/>
      <c r="O68" s="122">
        <f>+USR!V68</f>
        <v>0</v>
      </c>
      <c r="P68" s="122"/>
      <c r="Q68" s="122">
        <f>+USR!H68</f>
        <v>733</v>
      </c>
      <c r="R68" s="122"/>
      <c r="S68" s="122">
        <f>+USR!J68</f>
        <v>0</v>
      </c>
      <c r="T68" s="122"/>
      <c r="U68" s="122">
        <f>IF(M68=0,Limits!$D$8,IF(M68=1,Limits!$E$8,IF(M68=2,Limits!$F$8,IF(M68=3,Limits!$G$8,IF(M68=4,Limits!$H$8,IF(M68=5,Limits!$I$8))))))</f>
        <v>51</v>
      </c>
      <c r="V68" s="122"/>
      <c r="W68" s="122">
        <f t="shared" si="1"/>
        <v>784</v>
      </c>
      <c r="X68" s="122"/>
      <c r="Y68" s="123" t="b">
        <f>IF(O68=30,HLOOKUP(M68,Limits!#REF!,2),IF(O68=40,HLOOKUP(M68,Limits!#REF!,3),IF(O68=50,HLOOKUP(M68,Limits!#REF!,4),IF(O68=60,HLOOKUP(M68,Limits!#REF!,5),IF(O68=80,HLOOKUP(M68,Limits!#REF!,6))))))</f>
        <v>0</v>
      </c>
      <c r="Z68" s="122"/>
      <c r="AA68" s="85" t="str">
        <f>IF(I68&gt;(Limits!$D$37*1.4),"Over 140%","No")</f>
        <v>No</v>
      </c>
      <c r="AB68" s="85">
        <f>IF(I68&lt;=HLOOKUP(E68,Limits!$D$29:$K$36,2),30,IF(I68&lt;=HLOOKUP(E68,Limits!$D$29:$K$36,3),40,IF(I68&lt;=HLOOKUP(E68,Limits!$D$29:$K$36,4),50,IF(I68&lt;=HLOOKUP(E68,Limits!$D$29:$K$36,5),60,IF(I68&lt;=(Limits!$D$37*1.4),140,"Over 140%")))))</f>
        <v>140</v>
      </c>
      <c r="AC68" s="123" t="e">
        <f>IF(W68&lt;=HLOOKUP(M68,Limits!#REF!,2),30,IF(W68&lt;=HLOOKUP(M68,Limits!#REF!,3),40,IF(W68&lt;=HLOOKUP(M68,Limits!#REF!,4),50,IF(W68&lt;=HLOOKUP(M68,Limits!#REF!,5),60,"Over 60%"))))</f>
        <v>#REF!</v>
      </c>
      <c r="AD68" s="2"/>
      <c r="AE68" s="85" t="e">
        <f t="shared" si="0"/>
        <v>#REF!</v>
      </c>
    </row>
    <row r="69" spans="1:31">
      <c r="A69" s="117">
        <f>+USR!C69</f>
        <v>502</v>
      </c>
      <c r="B69" s="117"/>
      <c r="C69" s="117" t="str">
        <f>+USR!D69</f>
        <v xml:space="preserve">10/10/2014 </v>
      </c>
      <c r="D69" s="117"/>
      <c r="E69" s="121">
        <f>+USR!N69</f>
        <v>3</v>
      </c>
      <c r="F69" s="122"/>
      <c r="G69" s="122">
        <f>+USR!U69</f>
        <v>0</v>
      </c>
      <c r="H69" s="122"/>
      <c r="I69" s="146">
        <f>+USR!G69</f>
        <v>18950</v>
      </c>
      <c r="J69" s="122"/>
      <c r="K69" s="147" t="b">
        <f>IF(G69=30,HLOOKUP(E69,Limits!$D$29:$K$36,2),IF(G69=40,HLOOKUP(E69,Limits!$D$29:$K$36,3),IF(G69=50,HLOOKUP(E69,Limits!$D$29:$K$36,4),IF(G69=60,HLOOKUP(E69,Limits!$D$29:$K$36,5),IF(G69=80,HLOOKUP(E69,Limits!$D$29:$K$36,6))))))</f>
        <v>0</v>
      </c>
      <c r="L69" s="148"/>
      <c r="M69" s="121">
        <f>+USR!K69</f>
        <v>2</v>
      </c>
      <c r="N69" s="122"/>
      <c r="O69" s="122">
        <f>+USR!V69</f>
        <v>0</v>
      </c>
      <c r="P69" s="122"/>
      <c r="Q69" s="122">
        <f>+USR!H69</f>
        <v>705</v>
      </c>
      <c r="R69" s="122"/>
      <c r="S69" s="122">
        <f>+USR!J69</f>
        <v>0</v>
      </c>
      <c r="T69" s="122"/>
      <c r="U69" s="122">
        <f>IF(M69=0,Limits!$D$8,IF(M69=1,Limits!$E$8,IF(M69=2,Limits!$F$8,IF(M69=3,Limits!$G$8,IF(M69=4,Limits!$H$8,IF(M69=5,Limits!$I$8))))))</f>
        <v>51</v>
      </c>
      <c r="V69" s="122"/>
      <c r="W69" s="122">
        <f t="shared" si="1"/>
        <v>756</v>
      </c>
      <c r="X69" s="122"/>
      <c r="Y69" s="123" t="b">
        <f>IF(O69=30,HLOOKUP(M69,Limits!#REF!,2),IF(O69=40,HLOOKUP(M69,Limits!#REF!,3),IF(O69=50,HLOOKUP(M69,Limits!#REF!,4),IF(O69=60,HLOOKUP(M69,Limits!#REF!,5),IF(O69=80,HLOOKUP(M69,Limits!#REF!,6))))))</f>
        <v>0</v>
      </c>
      <c r="Z69" s="122"/>
      <c r="AA69" s="85" t="str">
        <f>IF(I69&gt;(Limits!$D$37*1.4),"Over 140%","No")</f>
        <v>No</v>
      </c>
      <c r="AB69" s="85">
        <f>IF(I69&lt;=HLOOKUP(E69,Limits!$D$29:$K$36,2),30,IF(I69&lt;=HLOOKUP(E69,Limits!$D$29:$K$36,3),40,IF(I69&lt;=HLOOKUP(E69,Limits!$D$29:$K$36,4),50,IF(I69&lt;=HLOOKUP(E69,Limits!$D$29:$K$36,5),60,IF(I69&lt;=(Limits!$D$37*1.4),140,"Over 140%")))))</f>
        <v>50</v>
      </c>
      <c r="AC69" s="123" t="e">
        <f>IF(W69&lt;=HLOOKUP(M69,Limits!#REF!,2),30,IF(W69&lt;=HLOOKUP(M69,Limits!#REF!,3),40,IF(W69&lt;=HLOOKUP(M69,Limits!#REF!,4),50,IF(W69&lt;=HLOOKUP(M69,Limits!#REF!,5),60,"Over 60%"))))</f>
        <v>#REF!</v>
      </c>
      <c r="AD69" s="2"/>
      <c r="AE69" s="85" t="e">
        <f t="shared" si="0"/>
        <v>#REF!</v>
      </c>
    </row>
    <row r="70" spans="1:31">
      <c r="A70" s="117">
        <f>+USR!C70</f>
        <v>503</v>
      </c>
      <c r="B70" s="117"/>
      <c r="C70" s="117" t="str">
        <f>+USR!D70</f>
        <v xml:space="preserve">03/23/2017 </v>
      </c>
      <c r="D70" s="117"/>
      <c r="E70" s="121">
        <f>+USR!N70</f>
        <v>3</v>
      </c>
      <c r="F70" s="122"/>
      <c r="G70" s="122">
        <f>+USR!U70</f>
        <v>0</v>
      </c>
      <c r="H70" s="122"/>
      <c r="I70" s="146">
        <f>+USR!G70</f>
        <v>0.1</v>
      </c>
      <c r="J70" s="122"/>
      <c r="K70" s="147" t="b">
        <f>IF(G70=30,HLOOKUP(E70,Limits!$D$29:$K$36,2),IF(G70=40,HLOOKUP(E70,Limits!$D$29:$K$36,3),IF(G70=50,HLOOKUP(E70,Limits!$D$29:$K$36,4),IF(G70=60,HLOOKUP(E70,Limits!$D$29:$K$36,5),IF(G70=80,HLOOKUP(E70,Limits!$D$29:$K$36,6))))))</f>
        <v>0</v>
      </c>
      <c r="L70" s="148"/>
      <c r="M70" s="121">
        <f>+USR!K70</f>
        <v>3</v>
      </c>
      <c r="N70" s="122"/>
      <c r="O70" s="122">
        <f>+USR!V70</f>
        <v>0</v>
      </c>
      <c r="P70" s="122"/>
      <c r="Q70" s="122">
        <f>+USR!H70</f>
        <v>180</v>
      </c>
      <c r="R70" s="122"/>
      <c r="S70" s="122">
        <f>+USR!J70</f>
        <v>628</v>
      </c>
      <c r="T70" s="122"/>
      <c r="U70" s="122">
        <f>IF(M70=0,Limits!$D$8,IF(M70=1,Limits!$E$8,IF(M70=2,Limits!$F$8,IF(M70=3,Limits!$G$8,IF(M70=4,Limits!$H$8,IF(M70=5,Limits!$I$8))))))</f>
        <v>57</v>
      </c>
      <c r="V70" s="122"/>
      <c r="W70" s="122">
        <f t="shared" si="1"/>
        <v>237</v>
      </c>
      <c r="X70" s="122"/>
      <c r="Y70" s="123" t="b">
        <f>IF(O70=30,HLOOKUP(M70,Limits!#REF!,2),IF(O70=40,HLOOKUP(M70,Limits!#REF!,3),IF(O70=50,HLOOKUP(M70,Limits!#REF!,4),IF(O70=60,HLOOKUP(M70,Limits!#REF!,5),IF(O70=80,HLOOKUP(M70,Limits!#REF!,6))))))</f>
        <v>0</v>
      </c>
      <c r="Z70" s="122"/>
      <c r="AA70" s="85" t="str">
        <f>IF(I70&gt;(Limits!$D$37*1.4),"Over 140%","No")</f>
        <v>No</v>
      </c>
      <c r="AB70" s="85">
        <f>IF(I70&lt;=HLOOKUP(E70,Limits!$D$29:$K$36,2),30,IF(I70&lt;=HLOOKUP(E70,Limits!$D$29:$K$36,3),40,IF(I70&lt;=HLOOKUP(E70,Limits!$D$29:$K$36,4),50,IF(I70&lt;=HLOOKUP(E70,Limits!$D$29:$K$36,5),60,IF(I70&lt;=(Limits!$D$37*1.4),140,"Over 140%")))))</f>
        <v>30</v>
      </c>
      <c r="AC70" s="123" t="e">
        <f>IF(W70&lt;=HLOOKUP(M70,Limits!#REF!,2),30,IF(W70&lt;=HLOOKUP(M70,Limits!#REF!,3),40,IF(W70&lt;=HLOOKUP(M70,Limits!#REF!,4),50,IF(W70&lt;=HLOOKUP(M70,Limits!#REF!,5),60,"Over 60%"))))</f>
        <v>#REF!</v>
      </c>
      <c r="AD70" s="2"/>
      <c r="AE70" s="85" t="e">
        <f t="shared" si="0"/>
        <v>#REF!</v>
      </c>
    </row>
    <row r="71" spans="1:31">
      <c r="A71" s="117">
        <f>+USR!C71</f>
        <v>504</v>
      </c>
      <c r="B71" s="117"/>
      <c r="C71" s="117" t="str">
        <f>+USR!D71</f>
        <v xml:space="preserve">06/30/2017 </v>
      </c>
      <c r="D71" s="117"/>
      <c r="E71" s="121">
        <f>+USR!N71</f>
        <v>5</v>
      </c>
      <c r="F71" s="122"/>
      <c r="G71" s="122">
        <f>+USR!U71</f>
        <v>0</v>
      </c>
      <c r="H71" s="122"/>
      <c r="I71" s="146">
        <f>+USR!G71</f>
        <v>12891</v>
      </c>
      <c r="J71" s="122"/>
      <c r="K71" s="147" t="b">
        <f>IF(G71=30,HLOOKUP(E71,Limits!$D$29:$K$36,2),IF(G71=40,HLOOKUP(E71,Limits!$D$29:$K$36,3),IF(G71=50,HLOOKUP(E71,Limits!$D$29:$K$36,4),IF(G71=60,HLOOKUP(E71,Limits!$D$29:$K$36,5),IF(G71=80,HLOOKUP(E71,Limits!$D$29:$K$36,6))))))</f>
        <v>0</v>
      </c>
      <c r="L71" s="148"/>
      <c r="M71" s="121">
        <f>+USR!K71</f>
        <v>3</v>
      </c>
      <c r="N71" s="122"/>
      <c r="O71" s="122">
        <f>+USR!V71</f>
        <v>0</v>
      </c>
      <c r="P71" s="122"/>
      <c r="Q71" s="122">
        <f>+USR!H71</f>
        <v>402</v>
      </c>
      <c r="R71" s="122"/>
      <c r="S71" s="122">
        <f>+USR!J71</f>
        <v>0</v>
      </c>
      <c r="T71" s="122"/>
      <c r="U71" s="122">
        <f>IF(M71=0,Limits!$D$8,IF(M71=1,Limits!$E$8,IF(M71=2,Limits!$F$8,IF(M71=3,Limits!$G$8,IF(M71=4,Limits!$H$8,IF(M71=5,Limits!$I$8))))))</f>
        <v>57</v>
      </c>
      <c r="V71" s="122"/>
      <c r="W71" s="122">
        <f t="shared" si="1"/>
        <v>459</v>
      </c>
      <c r="X71" s="122"/>
      <c r="Y71" s="123" t="b">
        <f>IF(O71=30,HLOOKUP(M71,Limits!#REF!,2),IF(O71=40,HLOOKUP(M71,Limits!#REF!,3),IF(O71=50,HLOOKUP(M71,Limits!#REF!,4),IF(O71=60,HLOOKUP(M71,Limits!#REF!,5),IF(O71=80,HLOOKUP(M71,Limits!#REF!,6))))))</f>
        <v>0</v>
      </c>
      <c r="Z71" s="122"/>
      <c r="AA71" s="85" t="str">
        <f>IF(I71&gt;(Limits!$D$37*1.4),"Over 140%","No")</f>
        <v>No</v>
      </c>
      <c r="AB71" s="85">
        <f>IF(I71&lt;=HLOOKUP(E71,Limits!$D$29:$K$36,2),30,IF(I71&lt;=HLOOKUP(E71,Limits!$D$29:$K$36,3),40,IF(I71&lt;=HLOOKUP(E71,Limits!$D$29:$K$36,4),50,IF(I71&lt;=HLOOKUP(E71,Limits!$D$29:$K$36,5),60,IF(I71&lt;=(Limits!$D$37*1.4),140,"Over 140%")))))</f>
        <v>30</v>
      </c>
      <c r="AC71" s="123" t="e">
        <f>IF(W71&lt;=HLOOKUP(M71,Limits!#REF!,2),30,IF(W71&lt;=HLOOKUP(M71,Limits!#REF!,3),40,IF(W71&lt;=HLOOKUP(M71,Limits!#REF!,4),50,IF(W71&lt;=HLOOKUP(M71,Limits!#REF!,5),60,"Over 60%"))))</f>
        <v>#REF!</v>
      </c>
      <c r="AD71" s="2"/>
      <c r="AE71" s="85" t="e">
        <f t="shared" si="0"/>
        <v>#REF!</v>
      </c>
    </row>
    <row r="72" spans="1:31">
      <c r="A72" s="117">
        <f>+USR!C72</f>
        <v>505</v>
      </c>
      <c r="B72" s="117"/>
      <c r="C72" s="117" t="str">
        <f>+USR!D72</f>
        <v xml:space="preserve">06/16/2020 </v>
      </c>
      <c r="D72" s="117"/>
      <c r="E72" s="121">
        <f>+USR!N72</f>
        <v>2</v>
      </c>
      <c r="F72" s="122"/>
      <c r="G72" s="122">
        <f>+USR!U72</f>
        <v>0</v>
      </c>
      <c r="H72" s="122"/>
      <c r="I72" s="146">
        <f>+USR!G72</f>
        <v>38080</v>
      </c>
      <c r="J72" s="122"/>
      <c r="K72" s="147" t="b">
        <f>IF(G72=30,HLOOKUP(E72,Limits!$D$29:$K$36,2),IF(G72=40,HLOOKUP(E72,Limits!$D$29:$K$36,3),IF(G72=50,HLOOKUP(E72,Limits!$D$29:$K$36,4),IF(G72=60,HLOOKUP(E72,Limits!$D$29:$K$36,5),IF(G72=80,HLOOKUP(E72,Limits!$D$29:$K$36,6))))))</f>
        <v>0</v>
      </c>
      <c r="L72" s="148"/>
      <c r="M72" s="121">
        <f>+USR!K72</f>
        <v>2</v>
      </c>
      <c r="N72" s="122"/>
      <c r="O72" s="122">
        <f>+USR!V72</f>
        <v>0</v>
      </c>
      <c r="P72" s="122"/>
      <c r="Q72" s="122">
        <f>+USR!H72</f>
        <v>930</v>
      </c>
      <c r="R72" s="122"/>
      <c r="S72" s="122">
        <f>+USR!J72</f>
        <v>0</v>
      </c>
      <c r="T72" s="122"/>
      <c r="U72" s="122">
        <f>IF(M72=0,Limits!$D$8,IF(M72=1,Limits!$E$8,IF(M72=2,Limits!$F$8,IF(M72=3,Limits!$G$8,IF(M72=4,Limits!$H$8,IF(M72=5,Limits!$I$8))))))</f>
        <v>51</v>
      </c>
      <c r="V72" s="122"/>
      <c r="W72" s="122">
        <f t="shared" si="1"/>
        <v>981</v>
      </c>
      <c r="X72" s="122"/>
      <c r="Y72" s="123" t="b">
        <f>IF(O72=30,HLOOKUP(M72,Limits!#REF!,2),IF(O72=40,HLOOKUP(M72,Limits!#REF!,3),IF(O72=50,HLOOKUP(M72,Limits!#REF!,4),IF(O72=60,HLOOKUP(M72,Limits!#REF!,5),IF(O72=80,HLOOKUP(M72,Limits!#REF!,6))))))</f>
        <v>0</v>
      </c>
      <c r="Z72" s="122"/>
      <c r="AA72" s="85" t="str">
        <f>IF(I72&gt;(Limits!$D$37*1.4),"Over 140%","No")</f>
        <v>No</v>
      </c>
      <c r="AB72" s="85">
        <f>IF(I72&lt;=HLOOKUP(E72,Limits!$D$29:$K$36,2),30,IF(I72&lt;=HLOOKUP(E72,Limits!$D$29:$K$36,3),40,IF(I72&lt;=HLOOKUP(E72,Limits!$D$29:$K$36,4),50,IF(I72&lt;=HLOOKUP(E72,Limits!$D$29:$K$36,5),60,IF(I72&lt;=(Limits!$D$37*1.4),140,"Over 140%")))))</f>
        <v>140</v>
      </c>
      <c r="AC72" s="123" t="e">
        <f>IF(W72&lt;=HLOOKUP(M72,Limits!#REF!,2),30,IF(W72&lt;=HLOOKUP(M72,Limits!#REF!,3),40,IF(W72&lt;=HLOOKUP(M72,Limits!#REF!,4),50,IF(W72&lt;=HLOOKUP(M72,Limits!#REF!,5),60,"Over 60%"))))</f>
        <v>#REF!</v>
      </c>
      <c r="AD72" s="2"/>
      <c r="AE72" s="85" t="e">
        <f t="shared" ref="AE72:AE135" si="2">IF(AB72&lt;AC72,AB72,AC72)</f>
        <v>#REF!</v>
      </c>
    </row>
    <row r="73" spans="1:31">
      <c r="A73" s="117">
        <f>+USR!C73</f>
        <v>506</v>
      </c>
      <c r="B73" s="117"/>
      <c r="C73" s="117" t="str">
        <f>+USR!D73</f>
        <v xml:space="preserve">03/17/2020 </v>
      </c>
      <c r="D73" s="117"/>
      <c r="E73" s="121">
        <f>+USR!N73</f>
        <v>1</v>
      </c>
      <c r="F73" s="122"/>
      <c r="G73" s="122">
        <f>+USR!U73</f>
        <v>0</v>
      </c>
      <c r="H73" s="122"/>
      <c r="I73" s="146">
        <f>+USR!G73</f>
        <v>28080</v>
      </c>
      <c r="J73" s="122"/>
      <c r="K73" s="147" t="b">
        <f>IF(G73=30,HLOOKUP(E73,Limits!$D$29:$K$36,2),IF(G73=40,HLOOKUP(E73,Limits!$D$29:$K$36,3),IF(G73=50,HLOOKUP(E73,Limits!$D$29:$K$36,4),IF(G73=60,HLOOKUP(E73,Limits!$D$29:$K$36,5),IF(G73=80,HLOOKUP(E73,Limits!$D$29:$K$36,6))))))</f>
        <v>0</v>
      </c>
      <c r="L73" s="148"/>
      <c r="M73" s="121">
        <f>+USR!K73</f>
        <v>2</v>
      </c>
      <c r="N73" s="122"/>
      <c r="O73" s="122">
        <f>+USR!V73</f>
        <v>0</v>
      </c>
      <c r="P73" s="122"/>
      <c r="Q73" s="122">
        <f>+USR!H73</f>
        <v>765</v>
      </c>
      <c r="R73" s="122"/>
      <c r="S73" s="122">
        <f>+USR!J73</f>
        <v>0</v>
      </c>
      <c r="T73" s="122"/>
      <c r="U73" s="122">
        <f>IF(M73=0,Limits!$D$8,IF(M73=1,Limits!$E$8,IF(M73=2,Limits!$F$8,IF(M73=3,Limits!$G$8,IF(M73=4,Limits!$H$8,IF(M73=5,Limits!$I$8))))))</f>
        <v>51</v>
      </c>
      <c r="V73" s="122"/>
      <c r="W73" s="122">
        <f t="shared" ref="W73:W136" si="3">+Q73+U73</f>
        <v>816</v>
      </c>
      <c r="X73" s="122"/>
      <c r="Y73" s="123" t="b">
        <f>IF(O73=30,HLOOKUP(M73,Limits!#REF!,2),IF(O73=40,HLOOKUP(M73,Limits!#REF!,3),IF(O73=50,HLOOKUP(M73,Limits!#REF!,4),IF(O73=60,HLOOKUP(M73,Limits!#REF!,5),IF(O73=80,HLOOKUP(M73,Limits!#REF!,6))))))</f>
        <v>0</v>
      </c>
      <c r="Z73" s="122"/>
      <c r="AA73" s="85" t="str">
        <f>IF(I73&gt;(Limits!$D$37*1.4),"Over 140%","No")</f>
        <v>No</v>
      </c>
      <c r="AB73" s="85">
        <f>IF(I73&lt;=HLOOKUP(E73,Limits!$D$29:$K$36,2),30,IF(I73&lt;=HLOOKUP(E73,Limits!$D$29:$K$36,3),40,IF(I73&lt;=HLOOKUP(E73,Limits!$D$29:$K$36,4),50,IF(I73&lt;=HLOOKUP(E73,Limits!$D$29:$K$36,5),60,IF(I73&lt;=(Limits!$D$37*1.4),140,"Over 140%")))))</f>
        <v>140</v>
      </c>
      <c r="AC73" s="123" t="e">
        <f>IF(W73&lt;=HLOOKUP(M73,Limits!#REF!,2),30,IF(W73&lt;=HLOOKUP(M73,Limits!#REF!,3),40,IF(W73&lt;=HLOOKUP(M73,Limits!#REF!,4),50,IF(W73&lt;=HLOOKUP(M73,Limits!#REF!,5),60,"Over 60%"))))</f>
        <v>#REF!</v>
      </c>
      <c r="AD73" s="2"/>
      <c r="AE73" s="85" t="e">
        <f t="shared" si="2"/>
        <v>#REF!</v>
      </c>
    </row>
    <row r="74" spans="1:31">
      <c r="A74" s="117">
        <f>+USR!C74</f>
        <v>507</v>
      </c>
      <c r="B74" s="117"/>
      <c r="C74" s="117" t="str">
        <f>+USR!D74</f>
        <v xml:space="preserve">05/22/2014 </v>
      </c>
      <c r="D74" s="117"/>
      <c r="E74" s="121">
        <f>+USR!N74</f>
        <v>3</v>
      </c>
      <c r="F74" s="122"/>
      <c r="G74" s="122">
        <f>+USR!U74</f>
        <v>0</v>
      </c>
      <c r="H74" s="122"/>
      <c r="I74" s="146">
        <f>+USR!G74</f>
        <v>1</v>
      </c>
      <c r="J74" s="122"/>
      <c r="K74" s="147" t="b">
        <f>IF(G74=30,HLOOKUP(E74,Limits!$D$29:$K$36,2),IF(G74=40,HLOOKUP(E74,Limits!$D$29:$K$36,3),IF(G74=50,HLOOKUP(E74,Limits!$D$29:$K$36,4),IF(G74=60,HLOOKUP(E74,Limits!$D$29:$K$36,5),IF(G74=80,HLOOKUP(E74,Limits!$D$29:$K$36,6))))))</f>
        <v>0</v>
      </c>
      <c r="L74" s="148"/>
      <c r="M74" s="121">
        <f>+USR!K74</f>
        <v>3</v>
      </c>
      <c r="N74" s="122"/>
      <c r="O74" s="122">
        <f>+USR!V74</f>
        <v>0</v>
      </c>
      <c r="P74" s="122"/>
      <c r="Q74" s="122">
        <f>+USR!H74</f>
        <v>815</v>
      </c>
      <c r="R74" s="122"/>
      <c r="S74" s="122">
        <f>+USR!J74</f>
        <v>0</v>
      </c>
      <c r="T74" s="122"/>
      <c r="U74" s="122">
        <f>IF(M74=0,Limits!$D$8,IF(M74=1,Limits!$E$8,IF(M74=2,Limits!$F$8,IF(M74=3,Limits!$G$8,IF(M74=4,Limits!$H$8,IF(M74=5,Limits!$I$8))))))</f>
        <v>57</v>
      </c>
      <c r="V74" s="122"/>
      <c r="W74" s="122">
        <f t="shared" si="3"/>
        <v>872</v>
      </c>
      <c r="X74" s="122"/>
      <c r="Y74" s="123" t="b">
        <f>IF(O74=30,HLOOKUP(M74,Limits!#REF!,2),IF(O74=40,HLOOKUP(M74,Limits!#REF!,3),IF(O74=50,HLOOKUP(M74,Limits!#REF!,4),IF(O74=60,HLOOKUP(M74,Limits!#REF!,5),IF(O74=80,HLOOKUP(M74,Limits!#REF!,6))))))</f>
        <v>0</v>
      </c>
      <c r="Z74" s="122"/>
      <c r="AA74" s="85" t="str">
        <f>IF(I74&gt;(Limits!$D$37*1.4),"Over 140%","No")</f>
        <v>No</v>
      </c>
      <c r="AB74" s="85">
        <f>IF(I74&lt;=HLOOKUP(E74,Limits!$D$29:$K$36,2),30,IF(I74&lt;=HLOOKUP(E74,Limits!$D$29:$K$36,3),40,IF(I74&lt;=HLOOKUP(E74,Limits!$D$29:$K$36,4),50,IF(I74&lt;=HLOOKUP(E74,Limits!$D$29:$K$36,5),60,IF(I74&lt;=(Limits!$D$37*1.4),140,"Over 140%")))))</f>
        <v>30</v>
      </c>
      <c r="AC74" s="123" t="e">
        <f>IF(W74&lt;=HLOOKUP(M74,Limits!#REF!,2),30,IF(W74&lt;=HLOOKUP(M74,Limits!#REF!,3),40,IF(W74&lt;=HLOOKUP(M74,Limits!#REF!,4),50,IF(W74&lt;=HLOOKUP(M74,Limits!#REF!,5),60,"Over 60%"))))</f>
        <v>#REF!</v>
      </c>
      <c r="AD74" s="2"/>
      <c r="AE74" s="85" t="e">
        <f t="shared" si="2"/>
        <v>#REF!</v>
      </c>
    </row>
    <row r="75" spans="1:31">
      <c r="A75" s="117">
        <f>+USR!C75</f>
        <v>508</v>
      </c>
      <c r="B75" s="117"/>
      <c r="C75" s="117" t="str">
        <f>+USR!D75</f>
        <v xml:space="preserve">03/23/2017 </v>
      </c>
      <c r="D75" s="117"/>
      <c r="E75" s="121">
        <f>+USR!N75</f>
        <v>3</v>
      </c>
      <c r="F75" s="122"/>
      <c r="G75" s="122">
        <f>+USR!U75</f>
        <v>0</v>
      </c>
      <c r="H75" s="122"/>
      <c r="I75" s="146">
        <f>+USR!G75</f>
        <v>1</v>
      </c>
      <c r="J75" s="122"/>
      <c r="K75" s="147" t="b">
        <f>IF(G75=30,HLOOKUP(E75,Limits!$D$29:$K$36,2),IF(G75=40,HLOOKUP(E75,Limits!$D$29:$K$36,3),IF(G75=50,HLOOKUP(E75,Limits!$D$29:$K$36,4),IF(G75=60,HLOOKUP(E75,Limits!$D$29:$K$36,5),IF(G75=80,HLOOKUP(E75,Limits!$D$29:$K$36,6))))))</f>
        <v>0</v>
      </c>
      <c r="L75" s="148"/>
      <c r="M75" s="121">
        <f>+USR!K75</f>
        <v>3</v>
      </c>
      <c r="N75" s="122"/>
      <c r="O75" s="122">
        <f>+USR!V75</f>
        <v>0</v>
      </c>
      <c r="P75" s="122"/>
      <c r="Q75" s="122">
        <f>+USR!H75</f>
        <v>372</v>
      </c>
      <c r="R75" s="122"/>
      <c r="S75" s="122">
        <f>+USR!J75</f>
        <v>443</v>
      </c>
      <c r="T75" s="122"/>
      <c r="U75" s="122">
        <f>IF(M75=0,Limits!$D$8,IF(M75=1,Limits!$E$8,IF(M75=2,Limits!$F$8,IF(M75=3,Limits!$G$8,IF(M75=4,Limits!$H$8,IF(M75=5,Limits!$I$8))))))</f>
        <v>57</v>
      </c>
      <c r="V75" s="122"/>
      <c r="W75" s="122">
        <f t="shared" si="3"/>
        <v>429</v>
      </c>
      <c r="X75" s="122"/>
      <c r="Y75" s="123" t="b">
        <f>IF(O75=30,HLOOKUP(M75,Limits!#REF!,2),IF(O75=40,HLOOKUP(M75,Limits!#REF!,3),IF(O75=50,HLOOKUP(M75,Limits!#REF!,4),IF(O75=60,HLOOKUP(M75,Limits!#REF!,5),IF(O75=80,HLOOKUP(M75,Limits!#REF!,6))))))</f>
        <v>0</v>
      </c>
      <c r="Z75" s="122"/>
      <c r="AA75" s="85" t="str">
        <f>IF(I75&gt;(Limits!$D$37*1.4),"Over 140%","No")</f>
        <v>No</v>
      </c>
      <c r="AB75" s="85">
        <f>IF(I75&lt;=HLOOKUP(E75,Limits!$D$29:$K$36,2),30,IF(I75&lt;=HLOOKUP(E75,Limits!$D$29:$K$36,3),40,IF(I75&lt;=HLOOKUP(E75,Limits!$D$29:$K$36,4),50,IF(I75&lt;=HLOOKUP(E75,Limits!$D$29:$K$36,5),60,IF(I75&lt;=(Limits!$D$37*1.4),140,"Over 140%")))))</f>
        <v>30</v>
      </c>
      <c r="AC75" s="123" t="e">
        <f>IF(W75&lt;=HLOOKUP(M75,Limits!#REF!,2),30,IF(W75&lt;=HLOOKUP(M75,Limits!#REF!,3),40,IF(W75&lt;=HLOOKUP(M75,Limits!#REF!,4),50,IF(W75&lt;=HLOOKUP(M75,Limits!#REF!,5),60,"Over 60%"))))</f>
        <v>#REF!</v>
      </c>
      <c r="AD75" s="2"/>
      <c r="AE75" s="85" t="e">
        <f t="shared" si="2"/>
        <v>#REF!</v>
      </c>
    </row>
    <row r="76" spans="1:31">
      <c r="A76" s="117">
        <f>+USR!C76</f>
        <v>509</v>
      </c>
      <c r="B76" s="117"/>
      <c r="C76" s="117" t="str">
        <f>+USR!D76</f>
        <v xml:space="preserve">06/01/2017 </v>
      </c>
      <c r="D76" s="117"/>
      <c r="E76" s="121">
        <f>+USR!N76</f>
        <v>1</v>
      </c>
      <c r="F76" s="122"/>
      <c r="G76" s="122">
        <f>+USR!U76</f>
        <v>0</v>
      </c>
      <c r="H76" s="122"/>
      <c r="I76" s="146">
        <f>+USR!G76</f>
        <v>10400</v>
      </c>
      <c r="J76" s="122"/>
      <c r="K76" s="147" t="b">
        <f>IF(G76=30,HLOOKUP(E76,Limits!$D$29:$K$36,2),IF(G76=40,HLOOKUP(E76,Limits!$D$29:$K$36,3),IF(G76=50,HLOOKUP(E76,Limits!$D$29:$K$36,4),IF(G76=60,HLOOKUP(E76,Limits!$D$29:$K$36,5),IF(G76=80,HLOOKUP(E76,Limits!$D$29:$K$36,6))))))</f>
        <v>0</v>
      </c>
      <c r="L76" s="148"/>
      <c r="M76" s="121">
        <f>+USR!K76</f>
        <v>1</v>
      </c>
      <c r="N76" s="122"/>
      <c r="O76" s="122">
        <f>+USR!V76</f>
        <v>0</v>
      </c>
      <c r="P76" s="122"/>
      <c r="Q76" s="122">
        <f>+USR!H76</f>
        <v>295</v>
      </c>
      <c r="R76" s="122"/>
      <c r="S76" s="122">
        <f>+USR!J76</f>
        <v>0</v>
      </c>
      <c r="T76" s="122"/>
      <c r="U76" s="122">
        <f>IF(M76=0,Limits!$D$8,IF(M76=1,Limits!$E$8,IF(M76=2,Limits!$F$8,IF(M76=3,Limits!$G$8,IF(M76=4,Limits!$H$8,IF(M76=5,Limits!$I$8))))))</f>
        <v>45</v>
      </c>
      <c r="V76" s="122"/>
      <c r="W76" s="122">
        <f t="shared" si="3"/>
        <v>340</v>
      </c>
      <c r="X76" s="122"/>
      <c r="Y76" s="123" t="b">
        <f>IF(O76=30,HLOOKUP(M76,Limits!#REF!,2),IF(O76=40,HLOOKUP(M76,Limits!#REF!,3),IF(O76=50,HLOOKUP(M76,Limits!#REF!,4),IF(O76=60,HLOOKUP(M76,Limits!#REF!,5),IF(O76=80,HLOOKUP(M76,Limits!#REF!,6))))))</f>
        <v>0</v>
      </c>
      <c r="Z76" s="122"/>
      <c r="AA76" s="85" t="str">
        <f>IF(I76&gt;(Limits!$D$37*1.4),"Over 140%","No")</f>
        <v>No</v>
      </c>
      <c r="AB76" s="85">
        <f>IF(I76&lt;=HLOOKUP(E76,Limits!$D$29:$K$36,2),30,IF(I76&lt;=HLOOKUP(E76,Limits!$D$29:$K$36,3),40,IF(I76&lt;=HLOOKUP(E76,Limits!$D$29:$K$36,4),50,IF(I76&lt;=HLOOKUP(E76,Limits!$D$29:$K$36,5),60,IF(I76&lt;=(Limits!$D$37*1.4),140,"Over 140%")))))</f>
        <v>40</v>
      </c>
      <c r="AC76" s="123" t="e">
        <f>IF(W76&lt;=HLOOKUP(M76,Limits!#REF!,2),30,IF(W76&lt;=HLOOKUP(M76,Limits!#REF!,3),40,IF(W76&lt;=HLOOKUP(M76,Limits!#REF!,4),50,IF(W76&lt;=HLOOKUP(M76,Limits!#REF!,5),60,"Over 60%"))))</f>
        <v>#REF!</v>
      </c>
      <c r="AD76" s="2"/>
      <c r="AE76" s="85" t="e">
        <f t="shared" si="2"/>
        <v>#REF!</v>
      </c>
    </row>
    <row r="77" spans="1:31">
      <c r="A77" s="117">
        <f>+USR!C77</f>
        <v>510</v>
      </c>
      <c r="B77" s="117"/>
      <c r="C77" s="117" t="str">
        <f>+USR!D77</f>
        <v xml:space="preserve">03/20/2019 </v>
      </c>
      <c r="D77" s="117"/>
      <c r="E77" s="121">
        <f>+USR!N77</f>
        <v>1</v>
      </c>
      <c r="F77" s="122"/>
      <c r="G77" s="122">
        <f>+USR!U77</f>
        <v>0</v>
      </c>
      <c r="H77" s="122"/>
      <c r="I77" s="146">
        <f>+USR!G77</f>
        <v>23313</v>
      </c>
      <c r="J77" s="122"/>
      <c r="K77" s="147" t="b">
        <f>IF(G77=30,HLOOKUP(E77,Limits!$D$29:$K$36,2),IF(G77=40,HLOOKUP(E77,Limits!$D$29:$K$36,3),IF(G77=50,HLOOKUP(E77,Limits!$D$29:$K$36,4),IF(G77=60,HLOOKUP(E77,Limits!$D$29:$K$36,5),IF(G77=80,HLOOKUP(E77,Limits!$D$29:$K$36,6))))))</f>
        <v>0</v>
      </c>
      <c r="L77" s="148"/>
      <c r="M77" s="121">
        <f>+USR!K77</f>
        <v>1</v>
      </c>
      <c r="N77" s="122"/>
      <c r="O77" s="122">
        <f>+USR!V77</f>
        <v>0</v>
      </c>
      <c r="P77" s="122"/>
      <c r="Q77" s="122">
        <f>+USR!H77</f>
        <v>616</v>
      </c>
      <c r="R77" s="122"/>
      <c r="S77" s="122">
        <f>+USR!J77</f>
        <v>0</v>
      </c>
      <c r="T77" s="122"/>
      <c r="U77" s="122">
        <f>IF(M77=0,Limits!$D$8,IF(M77=1,Limits!$E$8,IF(M77=2,Limits!$F$8,IF(M77=3,Limits!$G$8,IF(M77=4,Limits!$H$8,IF(M77=5,Limits!$I$8))))))</f>
        <v>45</v>
      </c>
      <c r="V77" s="122"/>
      <c r="W77" s="122">
        <f t="shared" si="3"/>
        <v>661</v>
      </c>
      <c r="X77" s="122"/>
      <c r="Y77" s="123" t="b">
        <f>IF(O77=30,HLOOKUP(M77,Limits!#REF!,2),IF(O77=40,HLOOKUP(M77,Limits!#REF!,3),IF(O77=50,HLOOKUP(M77,Limits!#REF!,4),IF(O77=60,HLOOKUP(M77,Limits!#REF!,5),IF(O77=80,HLOOKUP(M77,Limits!#REF!,6))))))</f>
        <v>0</v>
      </c>
      <c r="Z77" s="122"/>
      <c r="AA77" s="85" t="str">
        <f>IF(I77&gt;(Limits!$D$37*1.4),"Over 140%","No")</f>
        <v>No</v>
      </c>
      <c r="AB77" s="85">
        <f>IF(I77&lt;=HLOOKUP(E77,Limits!$D$29:$K$36,2),30,IF(I77&lt;=HLOOKUP(E77,Limits!$D$29:$K$36,3),40,IF(I77&lt;=HLOOKUP(E77,Limits!$D$29:$K$36,4),50,IF(I77&lt;=HLOOKUP(E77,Limits!$D$29:$K$36,5),60,IF(I77&lt;=(Limits!$D$37*1.4),140,"Over 140%")))))</f>
        <v>140</v>
      </c>
      <c r="AC77" s="123" t="e">
        <f>IF(W77&lt;=HLOOKUP(M77,Limits!#REF!,2),30,IF(W77&lt;=HLOOKUP(M77,Limits!#REF!,3),40,IF(W77&lt;=HLOOKUP(M77,Limits!#REF!,4),50,IF(W77&lt;=HLOOKUP(M77,Limits!#REF!,5),60,"Over 60%"))))</f>
        <v>#REF!</v>
      </c>
      <c r="AD77" s="2"/>
      <c r="AE77" s="85" t="e">
        <f t="shared" si="2"/>
        <v>#REF!</v>
      </c>
    </row>
    <row r="78" spans="1:31">
      <c r="A78" s="117">
        <f>+USR!C78</f>
        <v>511</v>
      </c>
      <c r="B78" s="117"/>
      <c r="C78" s="117" t="str">
        <f>+USR!D78</f>
        <v xml:space="preserve">01/28/2020 </v>
      </c>
      <c r="D78" s="117"/>
      <c r="E78" s="121">
        <f>+USR!N78</f>
        <v>2</v>
      </c>
      <c r="F78" s="122"/>
      <c r="G78" s="122">
        <f>+USR!U78</f>
        <v>0</v>
      </c>
      <c r="H78" s="122"/>
      <c r="I78" s="146">
        <f>+USR!G78</f>
        <v>30850</v>
      </c>
      <c r="J78" s="122"/>
      <c r="K78" s="147" t="b">
        <f>IF(G78=30,HLOOKUP(E78,Limits!$D$29:$K$36,2),IF(G78=40,HLOOKUP(E78,Limits!$D$29:$K$36,3),IF(G78=50,HLOOKUP(E78,Limits!$D$29:$K$36,4),IF(G78=60,HLOOKUP(E78,Limits!$D$29:$K$36,5),IF(G78=80,HLOOKUP(E78,Limits!$D$29:$K$36,6))))))</f>
        <v>0</v>
      </c>
      <c r="L78" s="148"/>
      <c r="M78" s="121">
        <f>+USR!K78</f>
        <v>2</v>
      </c>
      <c r="N78" s="122"/>
      <c r="O78" s="122">
        <f>+USR!V78</f>
        <v>0</v>
      </c>
      <c r="P78" s="122"/>
      <c r="Q78" s="122">
        <f>+USR!H78</f>
        <v>633</v>
      </c>
      <c r="R78" s="122"/>
      <c r="S78" s="122">
        <f>+USR!J78</f>
        <v>0</v>
      </c>
      <c r="T78" s="122"/>
      <c r="U78" s="122">
        <f>IF(M78=0,Limits!$D$8,IF(M78=1,Limits!$E$8,IF(M78=2,Limits!$F$8,IF(M78=3,Limits!$G$8,IF(M78=4,Limits!$H$8,IF(M78=5,Limits!$I$8))))))</f>
        <v>51</v>
      </c>
      <c r="V78" s="122"/>
      <c r="W78" s="122">
        <f t="shared" si="3"/>
        <v>684</v>
      </c>
      <c r="X78" s="122"/>
      <c r="Y78" s="123" t="b">
        <f>IF(O78=30,HLOOKUP(M78,Limits!#REF!,2),IF(O78=40,HLOOKUP(M78,Limits!#REF!,3),IF(O78=50,HLOOKUP(M78,Limits!#REF!,4),IF(O78=60,HLOOKUP(M78,Limits!#REF!,5),IF(O78=80,HLOOKUP(M78,Limits!#REF!,6))))))</f>
        <v>0</v>
      </c>
      <c r="Z78" s="122"/>
      <c r="AA78" s="85" t="str">
        <f>IF(I78&gt;(Limits!$D$37*1.4),"Over 140%","No")</f>
        <v>No</v>
      </c>
      <c r="AB78" s="85">
        <f>IF(I78&lt;=HLOOKUP(E78,Limits!$D$29:$K$36,2),30,IF(I78&lt;=HLOOKUP(E78,Limits!$D$29:$K$36,3),40,IF(I78&lt;=HLOOKUP(E78,Limits!$D$29:$K$36,4),50,IF(I78&lt;=HLOOKUP(E78,Limits!$D$29:$K$36,5),60,IF(I78&lt;=(Limits!$D$37*1.4),140,"Over 140%")))))</f>
        <v>140</v>
      </c>
      <c r="AC78" s="123" t="e">
        <f>IF(W78&lt;=HLOOKUP(M78,Limits!#REF!,2),30,IF(W78&lt;=HLOOKUP(M78,Limits!#REF!,3),40,IF(W78&lt;=HLOOKUP(M78,Limits!#REF!,4),50,IF(W78&lt;=HLOOKUP(M78,Limits!#REF!,5),60,"Over 60%"))))</f>
        <v>#REF!</v>
      </c>
      <c r="AD78" s="2"/>
      <c r="AE78" s="85" t="e">
        <f t="shared" si="2"/>
        <v>#REF!</v>
      </c>
    </row>
    <row r="79" spans="1:31">
      <c r="A79" s="117">
        <f>+USR!C79</f>
        <v>512</v>
      </c>
      <c r="B79" s="117"/>
      <c r="C79" s="117" t="str">
        <f>+USR!D79</f>
        <v xml:space="preserve">11/07/2019 </v>
      </c>
      <c r="D79" s="117"/>
      <c r="E79" s="121">
        <f>+USR!N79</f>
        <v>4</v>
      </c>
      <c r="F79" s="122"/>
      <c r="G79" s="122">
        <f>+USR!U79</f>
        <v>0</v>
      </c>
      <c r="H79" s="122"/>
      <c r="I79" s="146">
        <f>+USR!G79</f>
        <v>18720</v>
      </c>
      <c r="J79" s="122"/>
      <c r="K79" s="147" t="b">
        <f>IF(G79=30,HLOOKUP(E79,Limits!$D$29:$K$36,2),IF(G79=40,HLOOKUP(E79,Limits!$D$29:$K$36,3),IF(G79=50,HLOOKUP(E79,Limits!$D$29:$K$36,4),IF(G79=60,HLOOKUP(E79,Limits!$D$29:$K$36,5),IF(G79=80,HLOOKUP(E79,Limits!$D$29:$K$36,6))))))</f>
        <v>0</v>
      </c>
      <c r="L79" s="148"/>
      <c r="M79" s="121">
        <f>+USR!K79</f>
        <v>2</v>
      </c>
      <c r="N79" s="122"/>
      <c r="O79" s="122">
        <f>+USR!V79</f>
        <v>0</v>
      </c>
      <c r="P79" s="122"/>
      <c r="Q79" s="122">
        <f>+USR!H79</f>
        <v>733</v>
      </c>
      <c r="R79" s="122"/>
      <c r="S79" s="122">
        <f>+USR!J79</f>
        <v>0</v>
      </c>
      <c r="T79" s="122"/>
      <c r="U79" s="122">
        <f>IF(M79=0,Limits!$D$8,IF(M79=1,Limits!$E$8,IF(M79=2,Limits!$F$8,IF(M79=3,Limits!$G$8,IF(M79=4,Limits!$H$8,IF(M79=5,Limits!$I$8))))))</f>
        <v>51</v>
      </c>
      <c r="V79" s="122"/>
      <c r="W79" s="122">
        <f t="shared" si="3"/>
        <v>784</v>
      </c>
      <c r="X79" s="122"/>
      <c r="Y79" s="123" t="b">
        <f>IF(O79=30,HLOOKUP(M79,Limits!#REF!,2),IF(O79=40,HLOOKUP(M79,Limits!#REF!,3),IF(O79=50,HLOOKUP(M79,Limits!#REF!,4),IF(O79=60,HLOOKUP(M79,Limits!#REF!,5),IF(O79=80,HLOOKUP(M79,Limits!#REF!,6))))))</f>
        <v>0</v>
      </c>
      <c r="Z79" s="122"/>
      <c r="AA79" s="85" t="str">
        <f>IF(I79&gt;(Limits!$D$37*1.4),"Over 140%","No")</f>
        <v>No</v>
      </c>
      <c r="AB79" s="85">
        <f>IF(I79&lt;=HLOOKUP(E79,Limits!$D$29:$K$36,2),30,IF(I79&lt;=HLOOKUP(E79,Limits!$D$29:$K$36,3),40,IF(I79&lt;=HLOOKUP(E79,Limits!$D$29:$K$36,4),50,IF(I79&lt;=HLOOKUP(E79,Limits!$D$29:$K$36,5),60,IF(I79&lt;=(Limits!$D$37*1.4),140,"Over 140%")))))</f>
        <v>50</v>
      </c>
      <c r="AC79" s="123" t="e">
        <f>IF(W79&lt;=HLOOKUP(M79,Limits!#REF!,2),30,IF(W79&lt;=HLOOKUP(M79,Limits!#REF!,3),40,IF(W79&lt;=HLOOKUP(M79,Limits!#REF!,4),50,IF(W79&lt;=HLOOKUP(M79,Limits!#REF!,5),60,"Over 60%"))))</f>
        <v>#REF!</v>
      </c>
      <c r="AD79" s="2"/>
      <c r="AE79" s="85" t="e">
        <f t="shared" si="2"/>
        <v>#REF!</v>
      </c>
    </row>
    <row r="80" spans="1:31">
      <c r="A80" s="117">
        <f>+USR!C80</f>
        <v>513</v>
      </c>
      <c r="B80" s="117"/>
      <c r="C80" s="117" t="str">
        <f>+USR!D80</f>
        <v xml:space="preserve">10/30/2015 </v>
      </c>
      <c r="D80" s="117"/>
      <c r="E80" s="121">
        <f>+USR!N80</f>
        <v>1</v>
      </c>
      <c r="F80" s="122"/>
      <c r="G80" s="122">
        <f>+USR!U80</f>
        <v>0</v>
      </c>
      <c r="H80" s="122"/>
      <c r="I80" s="146">
        <f>+USR!G80</f>
        <v>1</v>
      </c>
      <c r="J80" s="122"/>
      <c r="K80" s="147" t="b">
        <f>IF(G80=30,HLOOKUP(E80,Limits!$D$29:$K$36,2),IF(G80=40,HLOOKUP(E80,Limits!$D$29:$K$36,3),IF(G80=50,HLOOKUP(E80,Limits!$D$29:$K$36,4),IF(G80=60,HLOOKUP(E80,Limits!$D$29:$K$36,5),IF(G80=80,HLOOKUP(E80,Limits!$D$29:$K$36,6))))))</f>
        <v>0</v>
      </c>
      <c r="L80" s="148"/>
      <c r="M80" s="121">
        <f>+USR!K80</f>
        <v>1</v>
      </c>
      <c r="N80" s="122"/>
      <c r="O80" s="122">
        <f>+USR!V80</f>
        <v>0</v>
      </c>
      <c r="P80" s="122"/>
      <c r="Q80" s="122">
        <f>+USR!H80</f>
        <v>167</v>
      </c>
      <c r="R80" s="122"/>
      <c r="S80" s="122">
        <f>+USR!J80</f>
        <v>403</v>
      </c>
      <c r="T80" s="122"/>
      <c r="U80" s="122">
        <f>IF(M80=0,Limits!$D$8,IF(M80=1,Limits!$E$8,IF(M80=2,Limits!$F$8,IF(M80=3,Limits!$G$8,IF(M80=4,Limits!$H$8,IF(M80=5,Limits!$I$8))))))</f>
        <v>45</v>
      </c>
      <c r="V80" s="122"/>
      <c r="W80" s="122">
        <f t="shared" si="3"/>
        <v>212</v>
      </c>
      <c r="X80" s="122"/>
      <c r="Y80" s="123" t="b">
        <f>IF(O80=30,HLOOKUP(M80,Limits!#REF!,2),IF(O80=40,HLOOKUP(M80,Limits!#REF!,3),IF(O80=50,HLOOKUP(M80,Limits!#REF!,4),IF(O80=60,HLOOKUP(M80,Limits!#REF!,5),IF(O80=80,HLOOKUP(M80,Limits!#REF!,6))))))</f>
        <v>0</v>
      </c>
      <c r="Z80" s="122"/>
      <c r="AA80" s="85" t="str">
        <f>IF(I80&gt;(Limits!$D$37*1.4),"Over 140%","No")</f>
        <v>No</v>
      </c>
      <c r="AB80" s="85">
        <f>IF(I80&lt;=HLOOKUP(E80,Limits!$D$29:$K$36,2),30,IF(I80&lt;=HLOOKUP(E80,Limits!$D$29:$K$36,3),40,IF(I80&lt;=HLOOKUP(E80,Limits!$D$29:$K$36,4),50,IF(I80&lt;=HLOOKUP(E80,Limits!$D$29:$K$36,5),60,IF(I80&lt;=(Limits!$D$37*1.4),140,"Over 140%")))))</f>
        <v>30</v>
      </c>
      <c r="AC80" s="123" t="e">
        <f>IF(W80&lt;=HLOOKUP(M80,Limits!#REF!,2),30,IF(W80&lt;=HLOOKUP(M80,Limits!#REF!,3),40,IF(W80&lt;=HLOOKUP(M80,Limits!#REF!,4),50,IF(W80&lt;=HLOOKUP(M80,Limits!#REF!,5),60,"Over 60%"))))</f>
        <v>#REF!</v>
      </c>
      <c r="AD80" s="2"/>
      <c r="AE80" s="85" t="e">
        <f t="shared" si="2"/>
        <v>#REF!</v>
      </c>
    </row>
    <row r="81" spans="1:31">
      <c r="A81" s="117">
        <f>+USR!C81</f>
        <v>514</v>
      </c>
      <c r="B81" s="117"/>
      <c r="C81" s="117" t="str">
        <f>+USR!D81</f>
        <v xml:space="preserve">06/02/2020 </v>
      </c>
      <c r="D81" s="117"/>
      <c r="E81" s="121">
        <f>+USR!N81</f>
        <v>2</v>
      </c>
      <c r="F81" s="122"/>
      <c r="G81" s="122">
        <f>+USR!U81</f>
        <v>0</v>
      </c>
      <c r="H81" s="122"/>
      <c r="I81" s="146">
        <f>+USR!G81</f>
        <v>19975</v>
      </c>
      <c r="J81" s="122"/>
      <c r="K81" s="147" t="b">
        <f>IF(G81=30,HLOOKUP(E81,Limits!$D$29:$K$36,2),IF(G81=40,HLOOKUP(E81,Limits!$D$29:$K$36,3),IF(G81=50,HLOOKUP(E81,Limits!$D$29:$K$36,4),IF(G81=60,HLOOKUP(E81,Limits!$D$29:$K$36,5),IF(G81=80,HLOOKUP(E81,Limits!$D$29:$K$36,6))))))</f>
        <v>0</v>
      </c>
      <c r="L81" s="148"/>
      <c r="M81" s="121">
        <f>+USR!K81</f>
        <v>1</v>
      </c>
      <c r="N81" s="122"/>
      <c r="O81" s="122">
        <f>+USR!V81</f>
        <v>0</v>
      </c>
      <c r="P81" s="122"/>
      <c r="Q81" s="122">
        <f>+USR!H81</f>
        <v>655</v>
      </c>
      <c r="R81" s="122"/>
      <c r="S81" s="122">
        <f>+USR!J81</f>
        <v>0</v>
      </c>
      <c r="T81" s="122"/>
      <c r="U81" s="122">
        <f>IF(M81=0,Limits!$D$8,IF(M81=1,Limits!$E$8,IF(M81=2,Limits!$F$8,IF(M81=3,Limits!$G$8,IF(M81=4,Limits!$H$8,IF(M81=5,Limits!$I$8))))))</f>
        <v>45</v>
      </c>
      <c r="V81" s="122"/>
      <c r="W81" s="122">
        <f t="shared" si="3"/>
        <v>700</v>
      </c>
      <c r="X81" s="122"/>
      <c r="Y81" s="123" t="b">
        <f>IF(O81=30,HLOOKUP(M81,Limits!#REF!,2),IF(O81=40,HLOOKUP(M81,Limits!#REF!,3),IF(O81=50,HLOOKUP(M81,Limits!#REF!,4),IF(O81=60,HLOOKUP(M81,Limits!#REF!,5),IF(O81=80,HLOOKUP(M81,Limits!#REF!,6))))))</f>
        <v>0</v>
      </c>
      <c r="Z81" s="122"/>
      <c r="AA81" s="85" t="str">
        <f>IF(I81&gt;(Limits!$D$37*1.4),"Over 140%","No")</f>
        <v>No</v>
      </c>
      <c r="AB81" s="85">
        <f>IF(I81&lt;=HLOOKUP(E81,Limits!$D$29:$K$36,2),30,IF(I81&lt;=HLOOKUP(E81,Limits!$D$29:$K$36,3),40,IF(I81&lt;=HLOOKUP(E81,Limits!$D$29:$K$36,4),50,IF(I81&lt;=HLOOKUP(E81,Limits!$D$29:$K$36,5),60,IF(I81&lt;=(Limits!$D$37*1.4),140,"Over 140%")))))</f>
        <v>60</v>
      </c>
      <c r="AC81" s="123" t="e">
        <f>IF(W81&lt;=HLOOKUP(M81,Limits!#REF!,2),30,IF(W81&lt;=HLOOKUP(M81,Limits!#REF!,3),40,IF(W81&lt;=HLOOKUP(M81,Limits!#REF!,4),50,IF(W81&lt;=HLOOKUP(M81,Limits!#REF!,5),60,"Over 60%"))))</f>
        <v>#REF!</v>
      </c>
      <c r="AD81" s="2"/>
      <c r="AE81" s="85" t="e">
        <f t="shared" si="2"/>
        <v>#REF!</v>
      </c>
    </row>
    <row r="82" spans="1:31">
      <c r="A82" s="117">
        <f>+USR!C82</f>
        <v>515</v>
      </c>
      <c r="B82" s="117"/>
      <c r="C82" s="117" t="str">
        <f>+USR!D82</f>
        <v xml:space="preserve">05/16/2020 </v>
      </c>
      <c r="D82" s="117"/>
      <c r="E82" s="121">
        <f>+USR!N82</f>
        <v>3</v>
      </c>
      <c r="F82" s="122"/>
      <c r="G82" s="122">
        <f>+USR!U82</f>
        <v>0</v>
      </c>
      <c r="H82" s="122"/>
      <c r="I82" s="146">
        <f>+USR!G82</f>
        <v>39411.24</v>
      </c>
      <c r="J82" s="122"/>
      <c r="K82" s="147" t="b">
        <f>IF(G82=30,HLOOKUP(E82,Limits!$D$29:$K$36,2),IF(G82=40,HLOOKUP(E82,Limits!$D$29:$K$36,3),IF(G82=50,HLOOKUP(E82,Limits!$D$29:$K$36,4),IF(G82=60,HLOOKUP(E82,Limits!$D$29:$K$36,5),IF(G82=80,HLOOKUP(E82,Limits!$D$29:$K$36,6))))))</f>
        <v>0</v>
      </c>
      <c r="L82" s="148"/>
      <c r="M82" s="121">
        <f>+USR!K82</f>
        <v>2</v>
      </c>
      <c r="N82" s="122"/>
      <c r="O82" s="122">
        <f>+USR!V82</f>
        <v>0</v>
      </c>
      <c r="P82" s="122"/>
      <c r="Q82" s="122">
        <f>+USR!H82</f>
        <v>930</v>
      </c>
      <c r="R82" s="122"/>
      <c r="S82" s="122">
        <f>+USR!J82</f>
        <v>0</v>
      </c>
      <c r="T82" s="122"/>
      <c r="U82" s="122">
        <f>IF(M82=0,Limits!$D$8,IF(M82=1,Limits!$E$8,IF(M82=2,Limits!$F$8,IF(M82=3,Limits!$G$8,IF(M82=4,Limits!$H$8,IF(M82=5,Limits!$I$8))))))</f>
        <v>51</v>
      </c>
      <c r="V82" s="122"/>
      <c r="W82" s="122">
        <f t="shared" si="3"/>
        <v>981</v>
      </c>
      <c r="X82" s="122"/>
      <c r="Y82" s="123" t="b">
        <f>IF(O82=30,HLOOKUP(M82,Limits!#REF!,2),IF(O82=40,HLOOKUP(M82,Limits!#REF!,3),IF(O82=50,HLOOKUP(M82,Limits!#REF!,4),IF(O82=60,HLOOKUP(M82,Limits!#REF!,5),IF(O82=80,HLOOKUP(M82,Limits!#REF!,6))))))</f>
        <v>0</v>
      </c>
      <c r="Z82" s="122"/>
      <c r="AA82" s="85" t="str">
        <f>IF(I82&gt;(Limits!$D$37*1.4),"Over 140%","No")</f>
        <v>No</v>
      </c>
      <c r="AB82" s="85">
        <f>IF(I82&lt;=HLOOKUP(E82,Limits!$D$29:$K$36,2),30,IF(I82&lt;=HLOOKUP(E82,Limits!$D$29:$K$36,3),40,IF(I82&lt;=HLOOKUP(E82,Limits!$D$29:$K$36,4),50,IF(I82&lt;=HLOOKUP(E82,Limits!$D$29:$K$36,5),60,IF(I82&lt;=(Limits!$D$37*1.4),140,"Over 140%")))))</f>
        <v>140</v>
      </c>
      <c r="AC82" s="123" t="e">
        <f>IF(W82&lt;=HLOOKUP(M82,Limits!#REF!,2),30,IF(W82&lt;=HLOOKUP(M82,Limits!#REF!,3),40,IF(W82&lt;=HLOOKUP(M82,Limits!#REF!,4),50,IF(W82&lt;=HLOOKUP(M82,Limits!#REF!,5),60,"Over 60%"))))</f>
        <v>#REF!</v>
      </c>
      <c r="AD82" s="2"/>
      <c r="AE82" s="85" t="e">
        <f t="shared" si="2"/>
        <v>#REF!</v>
      </c>
    </row>
    <row r="83" spans="1:31">
      <c r="A83" s="117">
        <f>+USR!C83</f>
        <v>516</v>
      </c>
      <c r="B83" s="117"/>
      <c r="C83" s="117" t="str">
        <f>+USR!D83</f>
        <v xml:space="preserve">11/09/2018 </v>
      </c>
      <c r="D83" s="117"/>
      <c r="E83" s="121">
        <f>+USR!N83</f>
        <v>1</v>
      </c>
      <c r="F83" s="122"/>
      <c r="G83" s="122">
        <f>+USR!U83</f>
        <v>0</v>
      </c>
      <c r="H83" s="122"/>
      <c r="I83" s="146">
        <f>+USR!G83</f>
        <v>9464</v>
      </c>
      <c r="J83" s="122"/>
      <c r="K83" s="147" t="b">
        <f>IF(G83=30,HLOOKUP(E83,Limits!$D$29:$K$36,2),IF(G83=40,HLOOKUP(E83,Limits!$D$29:$K$36,3),IF(G83=50,HLOOKUP(E83,Limits!$D$29:$K$36,4),IF(G83=60,HLOOKUP(E83,Limits!$D$29:$K$36,5),IF(G83=80,HLOOKUP(E83,Limits!$D$29:$K$36,6))))))</f>
        <v>0</v>
      </c>
      <c r="L83" s="148"/>
      <c r="M83" s="121">
        <f>+USR!K83</f>
        <v>2</v>
      </c>
      <c r="N83" s="122"/>
      <c r="O83" s="122">
        <f>+USR!V83</f>
        <v>0</v>
      </c>
      <c r="P83" s="122"/>
      <c r="Q83" s="122">
        <f>+USR!H83</f>
        <v>324</v>
      </c>
      <c r="R83" s="122"/>
      <c r="S83" s="122">
        <f>+USR!J83</f>
        <v>0</v>
      </c>
      <c r="T83" s="122"/>
      <c r="U83" s="122">
        <f>IF(M83=0,Limits!$D$8,IF(M83=1,Limits!$E$8,IF(M83=2,Limits!$F$8,IF(M83=3,Limits!$G$8,IF(M83=4,Limits!$H$8,IF(M83=5,Limits!$I$8))))))</f>
        <v>51</v>
      </c>
      <c r="V83" s="122"/>
      <c r="W83" s="122">
        <f t="shared" si="3"/>
        <v>375</v>
      </c>
      <c r="X83" s="122"/>
      <c r="Y83" s="123" t="b">
        <f>IF(O83=30,HLOOKUP(M83,Limits!#REF!,2),IF(O83=40,HLOOKUP(M83,Limits!#REF!,3),IF(O83=50,HLOOKUP(M83,Limits!#REF!,4),IF(O83=60,HLOOKUP(M83,Limits!#REF!,5),IF(O83=80,HLOOKUP(M83,Limits!#REF!,6))))))</f>
        <v>0</v>
      </c>
      <c r="Z83" s="122"/>
      <c r="AA83" s="85" t="str">
        <f>IF(I83&gt;(Limits!$D$37*1.4),"Over 140%","No")</f>
        <v>No</v>
      </c>
      <c r="AB83" s="85">
        <f>IF(I83&lt;=HLOOKUP(E83,Limits!$D$29:$K$36,2),30,IF(I83&lt;=HLOOKUP(E83,Limits!$D$29:$K$36,3),40,IF(I83&lt;=HLOOKUP(E83,Limits!$D$29:$K$36,4),50,IF(I83&lt;=HLOOKUP(E83,Limits!$D$29:$K$36,5),60,IF(I83&lt;=(Limits!$D$37*1.4),140,"Over 140%")))))</f>
        <v>40</v>
      </c>
      <c r="AC83" s="123" t="e">
        <f>IF(W83&lt;=HLOOKUP(M83,Limits!#REF!,2),30,IF(W83&lt;=HLOOKUP(M83,Limits!#REF!,3),40,IF(W83&lt;=HLOOKUP(M83,Limits!#REF!,4),50,IF(W83&lt;=HLOOKUP(M83,Limits!#REF!,5),60,"Over 60%"))))</f>
        <v>#REF!</v>
      </c>
      <c r="AD83" s="2"/>
      <c r="AE83" s="85" t="e">
        <f t="shared" si="2"/>
        <v>#REF!</v>
      </c>
    </row>
    <row r="84" spans="1:31">
      <c r="A84" s="117" t="e">
        <f>+USR!#REF!</f>
        <v>#REF!</v>
      </c>
      <c r="B84" s="117"/>
      <c r="C84" s="117" t="e">
        <f>+USR!#REF!</f>
        <v>#REF!</v>
      </c>
      <c r="D84" s="117"/>
      <c r="E84" s="121" t="e">
        <f>+USR!#REF!</f>
        <v>#REF!</v>
      </c>
      <c r="F84" s="122"/>
      <c r="G84" s="122" t="e">
        <f>+USR!#REF!</f>
        <v>#REF!</v>
      </c>
      <c r="H84" s="122"/>
      <c r="I84" s="146" t="e">
        <f>+USR!#REF!</f>
        <v>#REF!</v>
      </c>
      <c r="J84" s="122"/>
      <c r="K84" s="147" t="e">
        <f>IF(G84=30,HLOOKUP(E84,Limits!$D$29:$K$36,2),IF(G84=40,HLOOKUP(E84,Limits!$D$29:$K$36,3),IF(G84=50,HLOOKUP(E84,Limits!$D$29:$K$36,4),IF(G84=60,HLOOKUP(E84,Limits!$D$29:$K$36,5),IF(G84=80,HLOOKUP(E84,Limits!$D$29:$K$36,6))))))</f>
        <v>#REF!</v>
      </c>
      <c r="L84" s="148"/>
      <c r="M84" s="121" t="e">
        <f>+USR!#REF!</f>
        <v>#REF!</v>
      </c>
      <c r="N84" s="122"/>
      <c r="O84" s="122" t="e">
        <f>+USR!#REF!</f>
        <v>#REF!</v>
      </c>
      <c r="P84" s="122"/>
      <c r="Q84" s="122" t="e">
        <f>+USR!#REF!</f>
        <v>#REF!</v>
      </c>
      <c r="R84" s="122"/>
      <c r="S84" s="122" t="e">
        <f>+USR!#REF!</f>
        <v>#REF!</v>
      </c>
      <c r="T84" s="122"/>
      <c r="U84" s="122" t="e">
        <f>IF(M84=0,Limits!$D$8,IF(M84=1,Limits!$E$8,IF(M84=2,Limits!$F$8,IF(M84=3,Limits!$G$8,IF(M84=4,Limits!$H$8,IF(M84=5,Limits!$I$8))))))</f>
        <v>#REF!</v>
      </c>
      <c r="V84" s="122"/>
      <c r="W84" s="122" t="e">
        <f t="shared" si="3"/>
        <v>#REF!</v>
      </c>
      <c r="X84" s="122"/>
      <c r="Y84" s="123" t="e">
        <f>IF(O84=30,HLOOKUP(M84,Limits!#REF!,2),IF(O84=40,HLOOKUP(M84,Limits!#REF!,3),IF(O84=50,HLOOKUP(M84,Limits!#REF!,4),IF(O84=60,HLOOKUP(M84,Limits!#REF!,5),IF(O84=80,HLOOKUP(M84,Limits!#REF!,6))))))</f>
        <v>#REF!</v>
      </c>
      <c r="Z84" s="122"/>
      <c r="AA84" s="85" t="e">
        <f>IF(I84&gt;(Limits!$D$37*1.4),"Over 140%","No")</f>
        <v>#REF!</v>
      </c>
      <c r="AB84" s="85" t="e">
        <f>IF(I84&lt;=HLOOKUP(E84,Limits!$D$29:$K$36,2),30,IF(I84&lt;=HLOOKUP(E84,Limits!$D$29:$K$36,3),40,IF(I84&lt;=HLOOKUP(E84,Limits!$D$29:$K$36,4),50,IF(I84&lt;=HLOOKUP(E84,Limits!$D$29:$K$36,5),60,IF(I84&lt;=(Limits!$D$37*1.4),140,"Over 140%")))))</f>
        <v>#REF!</v>
      </c>
      <c r="AC84" s="123" t="e">
        <f>IF(W84&lt;=HLOOKUP(M84,Limits!#REF!,2),30,IF(W84&lt;=HLOOKUP(M84,Limits!#REF!,3),40,IF(W84&lt;=HLOOKUP(M84,Limits!#REF!,4),50,IF(W84&lt;=HLOOKUP(M84,Limits!#REF!,5),60,"Over 60%"))))</f>
        <v>#REF!</v>
      </c>
      <c r="AD84" s="2"/>
      <c r="AE84" s="85" t="e">
        <f t="shared" si="2"/>
        <v>#REF!</v>
      </c>
    </row>
    <row r="85" spans="1:31">
      <c r="A85" s="117" t="e">
        <f>+USR!#REF!</f>
        <v>#REF!</v>
      </c>
      <c r="B85" s="117"/>
      <c r="C85" s="117" t="e">
        <f>+USR!#REF!</f>
        <v>#REF!</v>
      </c>
      <c r="D85" s="117"/>
      <c r="E85" s="121" t="e">
        <f>+USR!#REF!</f>
        <v>#REF!</v>
      </c>
      <c r="F85" s="122"/>
      <c r="G85" s="122" t="e">
        <f>+USR!#REF!</f>
        <v>#REF!</v>
      </c>
      <c r="H85" s="122"/>
      <c r="I85" s="146" t="e">
        <f>+USR!#REF!</f>
        <v>#REF!</v>
      </c>
      <c r="J85" s="122"/>
      <c r="K85" s="147" t="e">
        <f>IF(G85=30,HLOOKUP(E85,Limits!$D$29:$K$36,2),IF(G85=40,HLOOKUP(E85,Limits!$D$29:$K$36,3),IF(G85=50,HLOOKUP(E85,Limits!$D$29:$K$36,4),IF(G85=60,HLOOKUP(E85,Limits!$D$29:$K$36,5),IF(G85=80,HLOOKUP(E85,Limits!$D$29:$K$36,6))))))</f>
        <v>#REF!</v>
      </c>
      <c r="L85" s="148"/>
      <c r="M85" s="121" t="e">
        <f>+USR!#REF!</f>
        <v>#REF!</v>
      </c>
      <c r="N85" s="122"/>
      <c r="O85" s="122" t="e">
        <f>+USR!#REF!</f>
        <v>#REF!</v>
      </c>
      <c r="P85" s="122"/>
      <c r="Q85" s="122" t="e">
        <f>+USR!#REF!</f>
        <v>#REF!</v>
      </c>
      <c r="R85" s="122"/>
      <c r="S85" s="122" t="e">
        <f>+USR!#REF!</f>
        <v>#REF!</v>
      </c>
      <c r="T85" s="122"/>
      <c r="U85" s="122" t="e">
        <f>IF(M85=0,Limits!$D$8,IF(M85=1,Limits!$E$8,IF(M85=2,Limits!$F$8,IF(M85=3,Limits!$G$8,IF(M85=4,Limits!$H$8,IF(M85=5,Limits!$I$8))))))</f>
        <v>#REF!</v>
      </c>
      <c r="V85" s="122"/>
      <c r="W85" s="122" t="e">
        <f t="shared" si="3"/>
        <v>#REF!</v>
      </c>
      <c r="X85" s="122"/>
      <c r="Y85" s="123" t="e">
        <f>IF(O85=30,HLOOKUP(M85,Limits!#REF!,2),IF(O85=40,HLOOKUP(M85,Limits!#REF!,3),IF(O85=50,HLOOKUP(M85,Limits!#REF!,4),IF(O85=60,HLOOKUP(M85,Limits!#REF!,5),IF(O85=80,HLOOKUP(M85,Limits!#REF!,6))))))</f>
        <v>#REF!</v>
      </c>
      <c r="Z85" s="122"/>
      <c r="AA85" s="85" t="e">
        <f>IF(I85&gt;(Limits!$D$37*1.4),"Over 140%","No")</f>
        <v>#REF!</v>
      </c>
      <c r="AB85" s="85" t="e">
        <f>IF(I85&lt;=HLOOKUP(E85,Limits!$D$29:$K$36,2),30,IF(I85&lt;=HLOOKUP(E85,Limits!$D$29:$K$36,3),40,IF(I85&lt;=HLOOKUP(E85,Limits!$D$29:$K$36,4),50,IF(I85&lt;=HLOOKUP(E85,Limits!$D$29:$K$36,5),60,IF(I85&lt;=(Limits!$D$37*1.4),140,"Over 140%")))))</f>
        <v>#REF!</v>
      </c>
      <c r="AC85" s="123" t="e">
        <f>IF(W85&lt;=HLOOKUP(M85,Limits!#REF!,2),30,IF(W85&lt;=HLOOKUP(M85,Limits!#REF!,3),40,IF(W85&lt;=HLOOKUP(M85,Limits!#REF!,4),50,IF(W85&lt;=HLOOKUP(M85,Limits!#REF!,5),60,"Over 60%"))))</f>
        <v>#REF!</v>
      </c>
      <c r="AD85" s="2"/>
      <c r="AE85" s="85" t="e">
        <f t="shared" si="2"/>
        <v>#REF!</v>
      </c>
    </row>
    <row r="86" spans="1:31">
      <c r="A86" s="117" t="e">
        <f>+USR!#REF!</f>
        <v>#REF!</v>
      </c>
      <c r="B86" s="117"/>
      <c r="C86" s="117" t="e">
        <f>+USR!#REF!</f>
        <v>#REF!</v>
      </c>
      <c r="D86" s="117"/>
      <c r="E86" s="121" t="e">
        <f>+USR!#REF!</f>
        <v>#REF!</v>
      </c>
      <c r="F86" s="122"/>
      <c r="G86" s="122" t="e">
        <f>+USR!#REF!</f>
        <v>#REF!</v>
      </c>
      <c r="H86" s="122"/>
      <c r="I86" s="146" t="e">
        <f>+USR!#REF!</f>
        <v>#REF!</v>
      </c>
      <c r="J86" s="122"/>
      <c r="K86" s="147" t="e">
        <f>IF(G86=30,HLOOKUP(E86,Limits!$D$29:$K$36,2),IF(G86=40,HLOOKUP(E86,Limits!$D$29:$K$36,3),IF(G86=50,HLOOKUP(E86,Limits!$D$29:$K$36,4),IF(G86=60,HLOOKUP(E86,Limits!$D$29:$K$36,5),IF(G86=80,HLOOKUP(E86,Limits!$D$29:$K$36,6))))))</f>
        <v>#REF!</v>
      </c>
      <c r="L86" s="148"/>
      <c r="M86" s="121" t="e">
        <f>+USR!#REF!</f>
        <v>#REF!</v>
      </c>
      <c r="N86" s="122"/>
      <c r="O86" s="122" t="e">
        <f>+USR!#REF!</f>
        <v>#REF!</v>
      </c>
      <c r="P86" s="122"/>
      <c r="Q86" s="122" t="e">
        <f>+USR!#REF!</f>
        <v>#REF!</v>
      </c>
      <c r="R86" s="122"/>
      <c r="S86" s="122" t="e">
        <f>+USR!#REF!</f>
        <v>#REF!</v>
      </c>
      <c r="T86" s="122"/>
      <c r="U86" s="122" t="e">
        <f>IF(M86=0,Limits!$D$8,IF(M86=1,Limits!$E$8,IF(M86=2,Limits!$F$8,IF(M86=3,Limits!$G$8,IF(M86=4,Limits!$H$8,IF(M86=5,Limits!$I$8))))))</f>
        <v>#REF!</v>
      </c>
      <c r="V86" s="122"/>
      <c r="W86" s="122" t="e">
        <f t="shared" si="3"/>
        <v>#REF!</v>
      </c>
      <c r="X86" s="122"/>
      <c r="Y86" s="123" t="e">
        <f>IF(O86=30,HLOOKUP(M86,Limits!#REF!,2),IF(O86=40,HLOOKUP(M86,Limits!#REF!,3),IF(O86=50,HLOOKUP(M86,Limits!#REF!,4),IF(O86=60,HLOOKUP(M86,Limits!#REF!,5),IF(O86=80,HLOOKUP(M86,Limits!#REF!,6))))))</f>
        <v>#REF!</v>
      </c>
      <c r="Z86" s="122"/>
      <c r="AA86" s="85" t="e">
        <f>IF(I86&gt;(Limits!$D$37*1.4),"Over 140%","No")</f>
        <v>#REF!</v>
      </c>
      <c r="AB86" s="85" t="e">
        <f>IF(I86&lt;=HLOOKUP(E86,Limits!$D$29:$K$36,2),30,IF(I86&lt;=HLOOKUP(E86,Limits!$D$29:$K$36,3),40,IF(I86&lt;=HLOOKUP(E86,Limits!$D$29:$K$36,4),50,IF(I86&lt;=HLOOKUP(E86,Limits!$D$29:$K$36,5),60,IF(I86&lt;=(Limits!$D$37*1.4),140,"Over 140%")))))</f>
        <v>#REF!</v>
      </c>
      <c r="AC86" s="123" t="e">
        <f>IF(W86&lt;=HLOOKUP(M86,Limits!#REF!,2),30,IF(W86&lt;=HLOOKUP(M86,Limits!#REF!,3),40,IF(W86&lt;=HLOOKUP(M86,Limits!#REF!,4),50,IF(W86&lt;=HLOOKUP(M86,Limits!#REF!,5),60,"Over 60%"))))</f>
        <v>#REF!</v>
      </c>
      <c r="AD86" s="2"/>
      <c r="AE86" s="85" t="e">
        <f t="shared" si="2"/>
        <v>#REF!</v>
      </c>
    </row>
    <row r="87" spans="1:31">
      <c r="A87" s="117" t="e">
        <f>+USR!#REF!</f>
        <v>#REF!</v>
      </c>
      <c r="B87" s="117"/>
      <c r="C87" s="117" t="e">
        <f>+USR!#REF!</f>
        <v>#REF!</v>
      </c>
      <c r="D87" s="117"/>
      <c r="E87" s="121" t="e">
        <f>+USR!#REF!</f>
        <v>#REF!</v>
      </c>
      <c r="F87" s="122"/>
      <c r="G87" s="122" t="e">
        <f>+USR!#REF!</f>
        <v>#REF!</v>
      </c>
      <c r="H87" s="122"/>
      <c r="I87" s="146" t="e">
        <f>+USR!#REF!</f>
        <v>#REF!</v>
      </c>
      <c r="J87" s="122"/>
      <c r="K87" s="147" t="e">
        <f>IF(G87=30,HLOOKUP(E87,Limits!$D$29:$K$36,2),IF(G87=40,HLOOKUP(E87,Limits!$D$29:$K$36,3),IF(G87=50,HLOOKUP(E87,Limits!$D$29:$K$36,4),IF(G87=60,HLOOKUP(E87,Limits!$D$29:$K$36,5),IF(G87=80,HLOOKUP(E87,Limits!$D$29:$K$36,6))))))</f>
        <v>#REF!</v>
      </c>
      <c r="L87" s="148"/>
      <c r="M87" s="121" t="e">
        <f>+USR!#REF!</f>
        <v>#REF!</v>
      </c>
      <c r="N87" s="122"/>
      <c r="O87" s="122" t="e">
        <f>+USR!#REF!</f>
        <v>#REF!</v>
      </c>
      <c r="P87" s="122"/>
      <c r="Q87" s="122" t="e">
        <f>+USR!#REF!</f>
        <v>#REF!</v>
      </c>
      <c r="R87" s="122"/>
      <c r="S87" s="122" t="e">
        <f>+USR!#REF!</f>
        <v>#REF!</v>
      </c>
      <c r="T87" s="122"/>
      <c r="U87" s="122" t="e">
        <f>IF(M87=0,Limits!$D$8,IF(M87=1,Limits!$E$8,IF(M87=2,Limits!$F$8,IF(M87=3,Limits!$G$8,IF(M87=4,Limits!$H$8,IF(M87=5,Limits!$I$8))))))</f>
        <v>#REF!</v>
      </c>
      <c r="V87" s="122"/>
      <c r="W87" s="122" t="e">
        <f t="shared" si="3"/>
        <v>#REF!</v>
      </c>
      <c r="X87" s="122"/>
      <c r="Y87" s="123" t="e">
        <f>IF(O87=30,HLOOKUP(M87,Limits!#REF!,2),IF(O87=40,HLOOKUP(M87,Limits!#REF!,3),IF(O87=50,HLOOKUP(M87,Limits!#REF!,4),IF(O87=60,HLOOKUP(M87,Limits!#REF!,5),IF(O87=80,HLOOKUP(M87,Limits!#REF!,6))))))</f>
        <v>#REF!</v>
      </c>
      <c r="Z87" s="122"/>
      <c r="AA87" s="85" t="e">
        <f>IF(I87&gt;(Limits!$D$37*1.4),"Over 140%","No")</f>
        <v>#REF!</v>
      </c>
      <c r="AB87" s="85" t="e">
        <f>IF(I87&lt;=HLOOKUP(E87,Limits!$D$29:$K$36,2),30,IF(I87&lt;=HLOOKUP(E87,Limits!$D$29:$K$36,3),40,IF(I87&lt;=HLOOKUP(E87,Limits!$D$29:$K$36,4),50,IF(I87&lt;=HLOOKUP(E87,Limits!$D$29:$K$36,5),60,IF(I87&lt;=(Limits!$D$37*1.4),140,"Over 140%")))))</f>
        <v>#REF!</v>
      </c>
      <c r="AC87" s="123" t="e">
        <f>IF(W87&lt;=HLOOKUP(M87,Limits!#REF!,2),30,IF(W87&lt;=HLOOKUP(M87,Limits!#REF!,3),40,IF(W87&lt;=HLOOKUP(M87,Limits!#REF!,4),50,IF(W87&lt;=HLOOKUP(M87,Limits!#REF!,5),60,"Over 60%"))))</f>
        <v>#REF!</v>
      </c>
      <c r="AD87" s="2"/>
      <c r="AE87" s="85" t="e">
        <f t="shared" si="2"/>
        <v>#REF!</v>
      </c>
    </row>
    <row r="88" spans="1:31">
      <c r="A88" s="117" t="e">
        <f>+USR!#REF!</f>
        <v>#REF!</v>
      </c>
      <c r="B88" s="117"/>
      <c r="C88" s="117" t="e">
        <f>+USR!#REF!</f>
        <v>#REF!</v>
      </c>
      <c r="D88" s="117"/>
      <c r="E88" s="121" t="e">
        <f>+USR!#REF!</f>
        <v>#REF!</v>
      </c>
      <c r="F88" s="122"/>
      <c r="G88" s="122" t="e">
        <f>+USR!#REF!</f>
        <v>#REF!</v>
      </c>
      <c r="H88" s="122"/>
      <c r="I88" s="146" t="e">
        <f>+USR!#REF!</f>
        <v>#REF!</v>
      </c>
      <c r="J88" s="122"/>
      <c r="K88" s="147" t="e">
        <f>IF(G88=30,HLOOKUP(E88,Limits!$D$29:$K$36,2),IF(G88=40,HLOOKUP(E88,Limits!$D$29:$K$36,3),IF(G88=50,HLOOKUP(E88,Limits!$D$29:$K$36,4),IF(G88=60,HLOOKUP(E88,Limits!$D$29:$K$36,5),IF(G88=80,HLOOKUP(E88,Limits!$D$29:$K$36,6))))))</f>
        <v>#REF!</v>
      </c>
      <c r="L88" s="148"/>
      <c r="M88" s="121" t="e">
        <f>+USR!#REF!</f>
        <v>#REF!</v>
      </c>
      <c r="N88" s="122"/>
      <c r="O88" s="122" t="e">
        <f>+USR!#REF!</f>
        <v>#REF!</v>
      </c>
      <c r="P88" s="122"/>
      <c r="Q88" s="122" t="e">
        <f>+USR!#REF!</f>
        <v>#REF!</v>
      </c>
      <c r="R88" s="122"/>
      <c r="S88" s="122" t="e">
        <f>+USR!#REF!</f>
        <v>#REF!</v>
      </c>
      <c r="T88" s="122"/>
      <c r="U88" s="122" t="e">
        <f>IF(M88=0,Limits!$D$8,IF(M88=1,Limits!$E$8,IF(M88=2,Limits!$F$8,IF(M88=3,Limits!$G$8,IF(M88=4,Limits!$H$8,IF(M88=5,Limits!$I$8))))))</f>
        <v>#REF!</v>
      </c>
      <c r="V88" s="122"/>
      <c r="W88" s="122" t="e">
        <f t="shared" si="3"/>
        <v>#REF!</v>
      </c>
      <c r="X88" s="122"/>
      <c r="Y88" s="123" t="e">
        <f>IF(O88=30,HLOOKUP(M88,Limits!#REF!,2),IF(O88=40,HLOOKUP(M88,Limits!#REF!,3),IF(O88=50,HLOOKUP(M88,Limits!#REF!,4),IF(O88=60,HLOOKUP(M88,Limits!#REF!,5),IF(O88=80,HLOOKUP(M88,Limits!#REF!,6))))))</f>
        <v>#REF!</v>
      </c>
      <c r="Z88" s="122"/>
      <c r="AA88" s="85" t="e">
        <f>IF(I88&gt;(Limits!$D$37*1.4),"Over 140%","No")</f>
        <v>#REF!</v>
      </c>
      <c r="AB88" s="85" t="e">
        <f>IF(I88&lt;=HLOOKUP(E88,Limits!$D$29:$K$36,2),30,IF(I88&lt;=HLOOKUP(E88,Limits!$D$29:$K$36,3),40,IF(I88&lt;=HLOOKUP(E88,Limits!$D$29:$K$36,4),50,IF(I88&lt;=HLOOKUP(E88,Limits!$D$29:$K$36,5),60,IF(I88&lt;=(Limits!$D$37*1.4),140,"Over 140%")))))</f>
        <v>#REF!</v>
      </c>
      <c r="AC88" s="123" t="e">
        <f>IF(W88&lt;=HLOOKUP(M88,Limits!#REF!,2),30,IF(W88&lt;=HLOOKUP(M88,Limits!#REF!,3),40,IF(W88&lt;=HLOOKUP(M88,Limits!#REF!,4),50,IF(W88&lt;=HLOOKUP(M88,Limits!#REF!,5),60,"Over 60%"))))</f>
        <v>#REF!</v>
      </c>
      <c r="AD88" s="2"/>
      <c r="AE88" s="85" t="e">
        <f t="shared" si="2"/>
        <v>#REF!</v>
      </c>
    </row>
    <row r="89" spans="1:31">
      <c r="A89" s="117" t="e">
        <f>+USR!#REF!</f>
        <v>#REF!</v>
      </c>
      <c r="B89" s="117"/>
      <c r="C89" s="117" t="e">
        <f>+USR!#REF!</f>
        <v>#REF!</v>
      </c>
      <c r="D89" s="117"/>
      <c r="E89" s="121" t="e">
        <f>+USR!#REF!</f>
        <v>#REF!</v>
      </c>
      <c r="F89" s="122"/>
      <c r="G89" s="122" t="e">
        <f>+USR!#REF!</f>
        <v>#REF!</v>
      </c>
      <c r="H89" s="122"/>
      <c r="I89" s="146" t="e">
        <f>+USR!#REF!</f>
        <v>#REF!</v>
      </c>
      <c r="J89" s="122"/>
      <c r="K89" s="147" t="e">
        <f>IF(G89=30,HLOOKUP(E89,Limits!$D$29:$K$36,2),IF(G89=40,HLOOKUP(E89,Limits!$D$29:$K$36,3),IF(G89=50,HLOOKUP(E89,Limits!$D$29:$K$36,4),IF(G89=60,HLOOKUP(E89,Limits!$D$29:$K$36,5),IF(G89=80,HLOOKUP(E89,Limits!$D$29:$K$36,6))))))</f>
        <v>#REF!</v>
      </c>
      <c r="L89" s="148"/>
      <c r="M89" s="121" t="e">
        <f>+USR!#REF!</f>
        <v>#REF!</v>
      </c>
      <c r="N89" s="122"/>
      <c r="O89" s="122" t="e">
        <f>+USR!#REF!</f>
        <v>#REF!</v>
      </c>
      <c r="P89" s="122"/>
      <c r="Q89" s="122" t="e">
        <f>+USR!#REF!</f>
        <v>#REF!</v>
      </c>
      <c r="R89" s="122"/>
      <c r="S89" s="122" t="e">
        <f>+USR!#REF!</f>
        <v>#REF!</v>
      </c>
      <c r="T89" s="122"/>
      <c r="U89" s="122" t="e">
        <f>IF(M89=0,Limits!$D$8,IF(M89=1,Limits!$E$8,IF(M89=2,Limits!$F$8,IF(M89=3,Limits!$G$8,IF(M89=4,Limits!$H$8,IF(M89=5,Limits!$I$8))))))</f>
        <v>#REF!</v>
      </c>
      <c r="V89" s="122"/>
      <c r="W89" s="122" t="e">
        <f t="shared" si="3"/>
        <v>#REF!</v>
      </c>
      <c r="X89" s="122"/>
      <c r="Y89" s="123" t="e">
        <f>IF(O89=30,HLOOKUP(M89,Limits!#REF!,2),IF(O89=40,HLOOKUP(M89,Limits!#REF!,3),IF(O89=50,HLOOKUP(M89,Limits!#REF!,4),IF(O89=60,HLOOKUP(M89,Limits!#REF!,5),IF(O89=80,HLOOKUP(M89,Limits!#REF!,6))))))</f>
        <v>#REF!</v>
      </c>
      <c r="Z89" s="122"/>
      <c r="AA89" s="85" t="e">
        <f>IF(I89&gt;(Limits!$D$37*1.4),"Over 140%","No")</f>
        <v>#REF!</v>
      </c>
      <c r="AB89" s="85" t="e">
        <f>IF(I89&lt;=HLOOKUP(E89,Limits!$D$29:$K$36,2),30,IF(I89&lt;=HLOOKUP(E89,Limits!$D$29:$K$36,3),40,IF(I89&lt;=HLOOKUP(E89,Limits!$D$29:$K$36,4),50,IF(I89&lt;=HLOOKUP(E89,Limits!$D$29:$K$36,5),60,IF(I89&lt;=(Limits!$D$37*1.4),140,"Over 140%")))))</f>
        <v>#REF!</v>
      </c>
      <c r="AC89" s="123" t="e">
        <f>IF(W89&lt;=HLOOKUP(M89,Limits!#REF!,2),30,IF(W89&lt;=HLOOKUP(M89,Limits!#REF!,3),40,IF(W89&lt;=HLOOKUP(M89,Limits!#REF!,4),50,IF(W89&lt;=HLOOKUP(M89,Limits!#REF!,5),60,"Over 60%"))))</f>
        <v>#REF!</v>
      </c>
      <c r="AD89" s="2"/>
      <c r="AE89" s="85" t="e">
        <f t="shared" si="2"/>
        <v>#REF!</v>
      </c>
    </row>
    <row r="90" spans="1:31">
      <c r="A90" s="117" t="e">
        <f>+USR!#REF!</f>
        <v>#REF!</v>
      </c>
      <c r="B90" s="117"/>
      <c r="C90" s="117" t="e">
        <f>+USR!#REF!</f>
        <v>#REF!</v>
      </c>
      <c r="D90" s="117"/>
      <c r="E90" s="121" t="e">
        <f>+USR!#REF!</f>
        <v>#REF!</v>
      </c>
      <c r="F90" s="122"/>
      <c r="G90" s="122" t="e">
        <f>+USR!#REF!</f>
        <v>#REF!</v>
      </c>
      <c r="H90" s="122"/>
      <c r="I90" s="146" t="e">
        <f>+USR!#REF!</f>
        <v>#REF!</v>
      </c>
      <c r="J90" s="122"/>
      <c r="K90" s="147" t="e">
        <f>IF(G90=30,HLOOKUP(E90,Limits!$D$29:$K$36,2),IF(G90=40,HLOOKUP(E90,Limits!$D$29:$K$36,3),IF(G90=50,HLOOKUP(E90,Limits!$D$29:$K$36,4),IF(G90=60,HLOOKUP(E90,Limits!$D$29:$K$36,5),IF(G90=80,HLOOKUP(E90,Limits!$D$29:$K$36,6))))))</f>
        <v>#REF!</v>
      </c>
      <c r="L90" s="148"/>
      <c r="M90" s="121" t="e">
        <f>+USR!#REF!</f>
        <v>#REF!</v>
      </c>
      <c r="N90" s="122"/>
      <c r="O90" s="122" t="e">
        <f>+USR!#REF!</f>
        <v>#REF!</v>
      </c>
      <c r="P90" s="122"/>
      <c r="Q90" s="122" t="e">
        <f>+USR!#REF!</f>
        <v>#REF!</v>
      </c>
      <c r="R90" s="122"/>
      <c r="S90" s="122" t="e">
        <f>+USR!#REF!</f>
        <v>#REF!</v>
      </c>
      <c r="T90" s="122"/>
      <c r="U90" s="122" t="e">
        <f>IF(M90=0,Limits!$D$8,IF(M90=1,Limits!$E$8,IF(M90=2,Limits!$F$8,IF(M90=3,Limits!$G$8,IF(M90=4,Limits!$H$8,IF(M90=5,Limits!$I$8))))))</f>
        <v>#REF!</v>
      </c>
      <c r="V90" s="122"/>
      <c r="W90" s="122" t="e">
        <f t="shared" si="3"/>
        <v>#REF!</v>
      </c>
      <c r="X90" s="122"/>
      <c r="Y90" s="123" t="e">
        <f>IF(O90=30,HLOOKUP(M90,Limits!#REF!,2),IF(O90=40,HLOOKUP(M90,Limits!#REF!,3),IF(O90=50,HLOOKUP(M90,Limits!#REF!,4),IF(O90=60,HLOOKUP(M90,Limits!#REF!,5),IF(O90=80,HLOOKUP(M90,Limits!#REF!,6))))))</f>
        <v>#REF!</v>
      </c>
      <c r="Z90" s="122"/>
      <c r="AA90" s="85" t="e">
        <f>IF(I90&gt;(Limits!$D$37*1.4),"Over 140%","No")</f>
        <v>#REF!</v>
      </c>
      <c r="AB90" s="85" t="e">
        <f>IF(I90&lt;=HLOOKUP(E90,Limits!$D$29:$K$36,2),30,IF(I90&lt;=HLOOKUP(E90,Limits!$D$29:$K$36,3),40,IF(I90&lt;=HLOOKUP(E90,Limits!$D$29:$K$36,4),50,IF(I90&lt;=HLOOKUP(E90,Limits!$D$29:$K$36,5),60,IF(I90&lt;=(Limits!$D$37*1.4),140,"Over 140%")))))</f>
        <v>#REF!</v>
      </c>
      <c r="AC90" s="123" t="e">
        <f>IF(W90&lt;=HLOOKUP(M90,Limits!#REF!,2),30,IF(W90&lt;=HLOOKUP(M90,Limits!#REF!,3),40,IF(W90&lt;=HLOOKUP(M90,Limits!#REF!,4),50,IF(W90&lt;=HLOOKUP(M90,Limits!#REF!,5),60,"Over 60%"))))</f>
        <v>#REF!</v>
      </c>
      <c r="AD90" s="2"/>
      <c r="AE90" s="85" t="e">
        <f t="shared" si="2"/>
        <v>#REF!</v>
      </c>
    </row>
    <row r="91" spans="1:31">
      <c r="A91" s="117" t="e">
        <f>+USR!#REF!</f>
        <v>#REF!</v>
      </c>
      <c r="B91" s="117"/>
      <c r="C91" s="117" t="e">
        <f>+USR!#REF!</f>
        <v>#REF!</v>
      </c>
      <c r="D91" s="117"/>
      <c r="E91" s="121" t="e">
        <f>+USR!#REF!</f>
        <v>#REF!</v>
      </c>
      <c r="F91" s="122"/>
      <c r="G91" s="122" t="e">
        <f>+USR!#REF!</f>
        <v>#REF!</v>
      </c>
      <c r="H91" s="122"/>
      <c r="I91" s="146" t="e">
        <f>+USR!#REF!</f>
        <v>#REF!</v>
      </c>
      <c r="J91" s="122"/>
      <c r="K91" s="147" t="e">
        <f>IF(G91=30,HLOOKUP(E91,Limits!$D$29:$K$36,2),IF(G91=40,HLOOKUP(E91,Limits!$D$29:$K$36,3),IF(G91=50,HLOOKUP(E91,Limits!$D$29:$K$36,4),IF(G91=60,HLOOKUP(E91,Limits!$D$29:$K$36,5),IF(G91=80,HLOOKUP(E91,Limits!$D$29:$K$36,6))))))</f>
        <v>#REF!</v>
      </c>
      <c r="L91" s="148"/>
      <c r="M91" s="121" t="e">
        <f>+USR!#REF!</f>
        <v>#REF!</v>
      </c>
      <c r="N91" s="122"/>
      <c r="O91" s="122" t="e">
        <f>+USR!#REF!</f>
        <v>#REF!</v>
      </c>
      <c r="P91" s="122"/>
      <c r="Q91" s="122" t="e">
        <f>+USR!#REF!</f>
        <v>#REF!</v>
      </c>
      <c r="R91" s="122"/>
      <c r="S91" s="122" t="e">
        <f>+USR!#REF!</f>
        <v>#REF!</v>
      </c>
      <c r="T91" s="122"/>
      <c r="U91" s="122" t="e">
        <f>IF(M91=0,Limits!$D$8,IF(M91=1,Limits!$E$8,IF(M91=2,Limits!$F$8,IF(M91=3,Limits!$G$8,IF(M91=4,Limits!$H$8,IF(M91=5,Limits!$I$8))))))</f>
        <v>#REF!</v>
      </c>
      <c r="V91" s="122"/>
      <c r="W91" s="122" t="e">
        <f t="shared" si="3"/>
        <v>#REF!</v>
      </c>
      <c r="X91" s="122"/>
      <c r="Y91" s="123" t="e">
        <f>IF(O91=30,HLOOKUP(M91,Limits!#REF!,2),IF(O91=40,HLOOKUP(M91,Limits!#REF!,3),IF(O91=50,HLOOKUP(M91,Limits!#REF!,4),IF(O91=60,HLOOKUP(M91,Limits!#REF!,5),IF(O91=80,HLOOKUP(M91,Limits!#REF!,6))))))</f>
        <v>#REF!</v>
      </c>
      <c r="Z91" s="122"/>
      <c r="AA91" s="85" t="e">
        <f>IF(I91&gt;(Limits!$D$37*1.4),"Over 140%","No")</f>
        <v>#REF!</v>
      </c>
      <c r="AB91" s="85" t="e">
        <f>IF(I91&lt;=HLOOKUP(E91,Limits!$D$29:$K$36,2),30,IF(I91&lt;=HLOOKUP(E91,Limits!$D$29:$K$36,3),40,IF(I91&lt;=HLOOKUP(E91,Limits!$D$29:$K$36,4),50,IF(I91&lt;=HLOOKUP(E91,Limits!$D$29:$K$36,5),60,IF(I91&lt;=(Limits!$D$37*1.4),140,"Over 140%")))))</f>
        <v>#REF!</v>
      </c>
      <c r="AC91" s="123" t="e">
        <f>IF(W91&lt;=HLOOKUP(M91,Limits!#REF!,2),30,IF(W91&lt;=HLOOKUP(M91,Limits!#REF!,3),40,IF(W91&lt;=HLOOKUP(M91,Limits!#REF!,4),50,IF(W91&lt;=HLOOKUP(M91,Limits!#REF!,5),60,"Over 60%"))))</f>
        <v>#REF!</v>
      </c>
      <c r="AD91" s="2"/>
      <c r="AE91" s="85" t="e">
        <f t="shared" si="2"/>
        <v>#REF!</v>
      </c>
    </row>
    <row r="92" spans="1:31">
      <c r="A92" s="117" t="e">
        <f>+USR!#REF!</f>
        <v>#REF!</v>
      </c>
      <c r="B92" s="117"/>
      <c r="C92" s="117" t="e">
        <f>+USR!#REF!</f>
        <v>#REF!</v>
      </c>
      <c r="D92" s="117"/>
      <c r="E92" s="121" t="e">
        <f>+USR!#REF!</f>
        <v>#REF!</v>
      </c>
      <c r="F92" s="122"/>
      <c r="G92" s="122" t="e">
        <f>+USR!#REF!</f>
        <v>#REF!</v>
      </c>
      <c r="H92" s="122"/>
      <c r="I92" s="146" t="e">
        <f>+USR!#REF!</f>
        <v>#REF!</v>
      </c>
      <c r="J92" s="122"/>
      <c r="K92" s="147" t="e">
        <f>IF(G92=30,HLOOKUP(E92,Limits!$D$29:$K$36,2),IF(G92=40,HLOOKUP(E92,Limits!$D$29:$K$36,3),IF(G92=50,HLOOKUP(E92,Limits!$D$29:$K$36,4),IF(G92=60,HLOOKUP(E92,Limits!$D$29:$K$36,5),IF(G92=80,HLOOKUP(E92,Limits!$D$29:$K$36,6))))))</f>
        <v>#REF!</v>
      </c>
      <c r="L92" s="148"/>
      <c r="M92" s="121" t="e">
        <f>+USR!#REF!</f>
        <v>#REF!</v>
      </c>
      <c r="N92" s="122"/>
      <c r="O92" s="122" t="e">
        <f>+USR!#REF!</f>
        <v>#REF!</v>
      </c>
      <c r="P92" s="122"/>
      <c r="Q92" s="122" t="e">
        <f>+USR!#REF!</f>
        <v>#REF!</v>
      </c>
      <c r="R92" s="122"/>
      <c r="S92" s="122" t="e">
        <f>+USR!#REF!</f>
        <v>#REF!</v>
      </c>
      <c r="T92" s="122"/>
      <c r="U92" s="122" t="e">
        <f>IF(M92=0,Limits!$D$8,IF(M92=1,Limits!$E$8,IF(M92=2,Limits!$F$8,IF(M92=3,Limits!$G$8,IF(M92=4,Limits!$H$8,IF(M92=5,Limits!$I$8))))))</f>
        <v>#REF!</v>
      </c>
      <c r="V92" s="122"/>
      <c r="W92" s="122" t="e">
        <f t="shared" si="3"/>
        <v>#REF!</v>
      </c>
      <c r="X92" s="122"/>
      <c r="Y92" s="123" t="e">
        <f>IF(O92=30,HLOOKUP(M92,Limits!#REF!,2),IF(O92=40,HLOOKUP(M92,Limits!#REF!,3),IF(O92=50,HLOOKUP(M92,Limits!#REF!,4),IF(O92=60,HLOOKUP(M92,Limits!#REF!,5),IF(O92=80,HLOOKUP(M92,Limits!#REF!,6))))))</f>
        <v>#REF!</v>
      </c>
      <c r="Z92" s="122"/>
      <c r="AA92" s="85" t="e">
        <f>IF(I92&gt;(Limits!$D$37*1.4),"Over 140%","No")</f>
        <v>#REF!</v>
      </c>
      <c r="AB92" s="85" t="e">
        <f>IF(I92&lt;=HLOOKUP(E92,Limits!$D$29:$K$36,2),30,IF(I92&lt;=HLOOKUP(E92,Limits!$D$29:$K$36,3),40,IF(I92&lt;=HLOOKUP(E92,Limits!$D$29:$K$36,4),50,IF(I92&lt;=HLOOKUP(E92,Limits!$D$29:$K$36,5),60,IF(I92&lt;=(Limits!$D$37*1.4),140,"Over 140%")))))</f>
        <v>#REF!</v>
      </c>
      <c r="AC92" s="123" t="e">
        <f>IF(W92&lt;=HLOOKUP(M92,Limits!#REF!,2),30,IF(W92&lt;=HLOOKUP(M92,Limits!#REF!,3),40,IF(W92&lt;=HLOOKUP(M92,Limits!#REF!,4),50,IF(W92&lt;=HLOOKUP(M92,Limits!#REF!,5),60,"Over 60%"))))</f>
        <v>#REF!</v>
      </c>
      <c r="AD92" s="2"/>
      <c r="AE92" s="85" t="e">
        <f t="shared" si="2"/>
        <v>#REF!</v>
      </c>
    </row>
    <row r="93" spans="1:31">
      <c r="A93" s="117" t="e">
        <f>+USR!#REF!</f>
        <v>#REF!</v>
      </c>
      <c r="B93" s="117"/>
      <c r="C93" s="117" t="e">
        <f>+USR!#REF!</f>
        <v>#REF!</v>
      </c>
      <c r="D93" s="117"/>
      <c r="E93" s="121" t="e">
        <f>+USR!#REF!</f>
        <v>#REF!</v>
      </c>
      <c r="F93" s="122"/>
      <c r="G93" s="122" t="e">
        <f>+USR!#REF!</f>
        <v>#REF!</v>
      </c>
      <c r="H93" s="122"/>
      <c r="I93" s="146" t="e">
        <f>+USR!#REF!</f>
        <v>#REF!</v>
      </c>
      <c r="J93" s="122"/>
      <c r="K93" s="147" t="e">
        <f>IF(G93=30,HLOOKUP(E93,Limits!$D$29:$K$36,2),IF(G93=40,HLOOKUP(E93,Limits!$D$29:$K$36,3),IF(G93=50,HLOOKUP(E93,Limits!$D$29:$K$36,4),IF(G93=60,HLOOKUP(E93,Limits!$D$29:$K$36,5),IF(G93=80,HLOOKUP(E93,Limits!$D$29:$K$36,6))))))</f>
        <v>#REF!</v>
      </c>
      <c r="L93" s="148"/>
      <c r="M93" s="121" t="e">
        <f>+USR!#REF!</f>
        <v>#REF!</v>
      </c>
      <c r="N93" s="122"/>
      <c r="O93" s="122" t="e">
        <f>+USR!#REF!</f>
        <v>#REF!</v>
      </c>
      <c r="P93" s="122"/>
      <c r="Q93" s="122" t="e">
        <f>+USR!#REF!</f>
        <v>#REF!</v>
      </c>
      <c r="R93" s="122"/>
      <c r="S93" s="122" t="e">
        <f>+USR!#REF!</f>
        <v>#REF!</v>
      </c>
      <c r="T93" s="122"/>
      <c r="U93" s="122" t="e">
        <f>IF(M93=0,Limits!$D$8,IF(M93=1,Limits!$E$8,IF(M93=2,Limits!$F$8,IF(M93=3,Limits!$G$8,IF(M93=4,Limits!$H$8,IF(M93=5,Limits!$I$8))))))</f>
        <v>#REF!</v>
      </c>
      <c r="V93" s="122"/>
      <c r="W93" s="122" t="e">
        <f t="shared" si="3"/>
        <v>#REF!</v>
      </c>
      <c r="X93" s="122"/>
      <c r="Y93" s="123" t="e">
        <f>IF(O93=30,HLOOKUP(M93,Limits!#REF!,2),IF(O93=40,HLOOKUP(M93,Limits!#REF!,3),IF(O93=50,HLOOKUP(M93,Limits!#REF!,4),IF(O93=60,HLOOKUP(M93,Limits!#REF!,5),IF(O93=80,HLOOKUP(M93,Limits!#REF!,6))))))</f>
        <v>#REF!</v>
      </c>
      <c r="Z93" s="122"/>
      <c r="AA93" s="85" t="e">
        <f>IF(I93&gt;(Limits!$D$37*1.4),"Over 140%","No")</f>
        <v>#REF!</v>
      </c>
      <c r="AB93" s="85" t="e">
        <f>IF(I93&lt;=HLOOKUP(E93,Limits!$D$29:$K$36,2),30,IF(I93&lt;=HLOOKUP(E93,Limits!$D$29:$K$36,3),40,IF(I93&lt;=HLOOKUP(E93,Limits!$D$29:$K$36,4),50,IF(I93&lt;=HLOOKUP(E93,Limits!$D$29:$K$36,5),60,IF(I93&lt;=(Limits!$D$37*1.4),140,"Over 140%")))))</f>
        <v>#REF!</v>
      </c>
      <c r="AC93" s="123" t="e">
        <f>IF(W93&lt;=HLOOKUP(M93,Limits!#REF!,2),30,IF(W93&lt;=HLOOKUP(M93,Limits!#REF!,3),40,IF(W93&lt;=HLOOKUP(M93,Limits!#REF!,4),50,IF(W93&lt;=HLOOKUP(M93,Limits!#REF!,5),60,"Over 60%"))))</f>
        <v>#REF!</v>
      </c>
      <c r="AD93" s="2"/>
      <c r="AE93" s="85" t="e">
        <f t="shared" si="2"/>
        <v>#REF!</v>
      </c>
    </row>
    <row r="94" spans="1:31">
      <c r="A94" s="117" t="e">
        <f>+USR!#REF!</f>
        <v>#REF!</v>
      </c>
      <c r="B94" s="117"/>
      <c r="C94" s="117" t="e">
        <f>+USR!#REF!</f>
        <v>#REF!</v>
      </c>
      <c r="D94" s="117"/>
      <c r="E94" s="121" t="e">
        <f>+USR!#REF!</f>
        <v>#REF!</v>
      </c>
      <c r="F94" s="122"/>
      <c r="G94" s="122" t="e">
        <f>+USR!#REF!</f>
        <v>#REF!</v>
      </c>
      <c r="H94" s="122"/>
      <c r="I94" s="146" t="e">
        <f>+USR!#REF!</f>
        <v>#REF!</v>
      </c>
      <c r="J94" s="122"/>
      <c r="K94" s="147" t="e">
        <f>IF(G94=30,HLOOKUP(E94,Limits!$D$29:$K$36,2),IF(G94=40,HLOOKUP(E94,Limits!$D$29:$K$36,3),IF(G94=50,HLOOKUP(E94,Limits!$D$29:$K$36,4),IF(G94=60,HLOOKUP(E94,Limits!$D$29:$K$36,5),IF(G94=80,HLOOKUP(E94,Limits!$D$29:$K$36,6))))))</f>
        <v>#REF!</v>
      </c>
      <c r="L94" s="148"/>
      <c r="M94" s="121" t="e">
        <f>+USR!#REF!</f>
        <v>#REF!</v>
      </c>
      <c r="N94" s="122"/>
      <c r="O94" s="122" t="e">
        <f>+USR!#REF!</f>
        <v>#REF!</v>
      </c>
      <c r="P94" s="122"/>
      <c r="Q94" s="122" t="e">
        <f>+USR!#REF!</f>
        <v>#REF!</v>
      </c>
      <c r="R94" s="122"/>
      <c r="S94" s="122" t="e">
        <f>+USR!#REF!</f>
        <v>#REF!</v>
      </c>
      <c r="T94" s="122"/>
      <c r="U94" s="122" t="e">
        <f>IF(M94=0,Limits!$D$8,IF(M94=1,Limits!$E$8,IF(M94=2,Limits!$F$8,IF(M94=3,Limits!$G$8,IF(M94=4,Limits!$H$8,IF(M94=5,Limits!$I$8))))))</f>
        <v>#REF!</v>
      </c>
      <c r="V94" s="122"/>
      <c r="W94" s="122" t="e">
        <f t="shared" si="3"/>
        <v>#REF!</v>
      </c>
      <c r="X94" s="122"/>
      <c r="Y94" s="123" t="e">
        <f>IF(O94=30,HLOOKUP(M94,Limits!#REF!,2),IF(O94=40,HLOOKUP(M94,Limits!#REF!,3),IF(O94=50,HLOOKUP(M94,Limits!#REF!,4),IF(O94=60,HLOOKUP(M94,Limits!#REF!,5),IF(O94=80,HLOOKUP(M94,Limits!#REF!,6))))))</f>
        <v>#REF!</v>
      </c>
      <c r="Z94" s="122"/>
      <c r="AA94" s="85" t="e">
        <f>IF(I94&gt;(Limits!$D$37*1.4),"Over 140%","No")</f>
        <v>#REF!</v>
      </c>
      <c r="AB94" s="85" t="e">
        <f>IF(I94&lt;=HLOOKUP(E94,Limits!$D$29:$K$36,2),30,IF(I94&lt;=HLOOKUP(E94,Limits!$D$29:$K$36,3),40,IF(I94&lt;=HLOOKUP(E94,Limits!$D$29:$K$36,4),50,IF(I94&lt;=HLOOKUP(E94,Limits!$D$29:$K$36,5),60,IF(I94&lt;=(Limits!$D$37*1.4),140,"Over 140%")))))</f>
        <v>#REF!</v>
      </c>
      <c r="AC94" s="123" t="e">
        <f>IF(W94&lt;=HLOOKUP(M94,Limits!#REF!,2),30,IF(W94&lt;=HLOOKUP(M94,Limits!#REF!,3),40,IF(W94&lt;=HLOOKUP(M94,Limits!#REF!,4),50,IF(W94&lt;=HLOOKUP(M94,Limits!#REF!,5),60,"Over 60%"))))</f>
        <v>#REF!</v>
      </c>
      <c r="AD94" s="2"/>
      <c r="AE94" s="85" t="e">
        <f t="shared" si="2"/>
        <v>#REF!</v>
      </c>
    </row>
    <row r="95" spans="1:31">
      <c r="A95" s="117" t="e">
        <f>+USR!#REF!</f>
        <v>#REF!</v>
      </c>
      <c r="B95" s="117"/>
      <c r="C95" s="117" t="e">
        <f>+USR!#REF!</f>
        <v>#REF!</v>
      </c>
      <c r="D95" s="117"/>
      <c r="E95" s="121" t="e">
        <f>+USR!#REF!</f>
        <v>#REF!</v>
      </c>
      <c r="F95" s="122"/>
      <c r="G95" s="122" t="e">
        <f>+USR!#REF!</f>
        <v>#REF!</v>
      </c>
      <c r="H95" s="122"/>
      <c r="I95" s="146" t="e">
        <f>+USR!#REF!</f>
        <v>#REF!</v>
      </c>
      <c r="J95" s="122"/>
      <c r="K95" s="147" t="e">
        <f>IF(G95=30,HLOOKUP(E95,Limits!$D$29:$K$36,2),IF(G95=40,HLOOKUP(E95,Limits!$D$29:$K$36,3),IF(G95=50,HLOOKUP(E95,Limits!$D$29:$K$36,4),IF(G95=60,HLOOKUP(E95,Limits!$D$29:$K$36,5),IF(G95=80,HLOOKUP(E95,Limits!$D$29:$K$36,6))))))</f>
        <v>#REF!</v>
      </c>
      <c r="L95" s="148"/>
      <c r="M95" s="121" t="e">
        <f>+USR!#REF!</f>
        <v>#REF!</v>
      </c>
      <c r="N95" s="122"/>
      <c r="O95" s="122" t="e">
        <f>+USR!#REF!</f>
        <v>#REF!</v>
      </c>
      <c r="P95" s="122"/>
      <c r="Q95" s="122" t="e">
        <f>+USR!#REF!</f>
        <v>#REF!</v>
      </c>
      <c r="R95" s="122"/>
      <c r="S95" s="122" t="e">
        <f>+USR!#REF!</f>
        <v>#REF!</v>
      </c>
      <c r="T95" s="122"/>
      <c r="U95" s="122" t="e">
        <f>IF(M95=0,Limits!$D$8,IF(M95=1,Limits!$E$8,IF(M95=2,Limits!$F$8,IF(M95=3,Limits!$G$8,IF(M95=4,Limits!$H$8,IF(M95=5,Limits!$I$8))))))</f>
        <v>#REF!</v>
      </c>
      <c r="V95" s="122"/>
      <c r="W95" s="122" t="e">
        <f t="shared" si="3"/>
        <v>#REF!</v>
      </c>
      <c r="X95" s="122"/>
      <c r="Y95" s="123" t="e">
        <f>IF(O95=30,HLOOKUP(M95,Limits!#REF!,2),IF(O95=40,HLOOKUP(M95,Limits!#REF!,3),IF(O95=50,HLOOKUP(M95,Limits!#REF!,4),IF(O95=60,HLOOKUP(M95,Limits!#REF!,5),IF(O95=80,HLOOKUP(M95,Limits!#REF!,6))))))</f>
        <v>#REF!</v>
      </c>
      <c r="Z95" s="122"/>
      <c r="AA95" s="85" t="e">
        <f>IF(I95&gt;(Limits!$D$37*1.4),"Over 140%","No")</f>
        <v>#REF!</v>
      </c>
      <c r="AB95" s="85" t="e">
        <f>IF(I95&lt;=HLOOKUP(E95,Limits!$D$29:$K$36,2),30,IF(I95&lt;=HLOOKUP(E95,Limits!$D$29:$K$36,3),40,IF(I95&lt;=HLOOKUP(E95,Limits!$D$29:$K$36,4),50,IF(I95&lt;=HLOOKUP(E95,Limits!$D$29:$K$36,5),60,IF(I95&lt;=(Limits!$D$37*1.4),140,"Over 140%")))))</f>
        <v>#REF!</v>
      </c>
      <c r="AC95" s="123" t="e">
        <f>IF(W95&lt;=HLOOKUP(M95,Limits!#REF!,2),30,IF(W95&lt;=HLOOKUP(M95,Limits!#REF!,3),40,IF(W95&lt;=HLOOKUP(M95,Limits!#REF!,4),50,IF(W95&lt;=HLOOKUP(M95,Limits!#REF!,5),60,"Over 60%"))))</f>
        <v>#REF!</v>
      </c>
      <c r="AD95" s="2"/>
      <c r="AE95" s="85" t="e">
        <f t="shared" si="2"/>
        <v>#REF!</v>
      </c>
    </row>
    <row r="96" spans="1:31">
      <c r="A96" s="117" t="e">
        <f>+USR!#REF!</f>
        <v>#REF!</v>
      </c>
      <c r="B96" s="117"/>
      <c r="C96" s="117" t="e">
        <f>+USR!#REF!</f>
        <v>#REF!</v>
      </c>
      <c r="D96" s="117"/>
      <c r="E96" s="121" t="e">
        <f>+USR!#REF!</f>
        <v>#REF!</v>
      </c>
      <c r="F96" s="122"/>
      <c r="G96" s="122" t="e">
        <f>+USR!#REF!</f>
        <v>#REF!</v>
      </c>
      <c r="H96" s="122"/>
      <c r="I96" s="146" t="e">
        <f>+USR!#REF!</f>
        <v>#REF!</v>
      </c>
      <c r="J96" s="122"/>
      <c r="K96" s="147" t="e">
        <f>IF(G96=30,HLOOKUP(E96,Limits!$D$29:$K$36,2),IF(G96=40,HLOOKUP(E96,Limits!$D$29:$K$36,3),IF(G96=50,HLOOKUP(E96,Limits!$D$29:$K$36,4),IF(G96=60,HLOOKUP(E96,Limits!$D$29:$K$36,5),IF(G96=80,HLOOKUP(E96,Limits!$D$29:$K$36,6))))))</f>
        <v>#REF!</v>
      </c>
      <c r="L96" s="148"/>
      <c r="M96" s="121" t="e">
        <f>+USR!#REF!</f>
        <v>#REF!</v>
      </c>
      <c r="N96" s="122"/>
      <c r="O96" s="122" t="e">
        <f>+USR!#REF!</f>
        <v>#REF!</v>
      </c>
      <c r="P96" s="122"/>
      <c r="Q96" s="122" t="e">
        <f>+USR!#REF!</f>
        <v>#REF!</v>
      </c>
      <c r="R96" s="122"/>
      <c r="S96" s="122" t="e">
        <f>+USR!#REF!</f>
        <v>#REF!</v>
      </c>
      <c r="T96" s="122"/>
      <c r="U96" s="122" t="e">
        <f>IF(M96=0,Limits!$D$8,IF(M96=1,Limits!$E$8,IF(M96=2,Limits!$F$8,IF(M96=3,Limits!$G$8,IF(M96=4,Limits!$H$8,IF(M96=5,Limits!$I$8))))))</f>
        <v>#REF!</v>
      </c>
      <c r="V96" s="122"/>
      <c r="W96" s="122" t="e">
        <f t="shared" si="3"/>
        <v>#REF!</v>
      </c>
      <c r="X96" s="122"/>
      <c r="Y96" s="123" t="e">
        <f>IF(O96=30,HLOOKUP(M96,Limits!#REF!,2),IF(O96=40,HLOOKUP(M96,Limits!#REF!,3),IF(O96=50,HLOOKUP(M96,Limits!#REF!,4),IF(O96=60,HLOOKUP(M96,Limits!#REF!,5),IF(O96=80,HLOOKUP(M96,Limits!#REF!,6))))))</f>
        <v>#REF!</v>
      </c>
      <c r="Z96" s="122"/>
      <c r="AA96" s="85" t="e">
        <f>IF(I96&gt;(Limits!$D$37*1.4),"Over 140%","No")</f>
        <v>#REF!</v>
      </c>
      <c r="AB96" s="85" t="e">
        <f>IF(I96&lt;=HLOOKUP(E96,Limits!$D$29:$K$36,2),30,IF(I96&lt;=HLOOKUP(E96,Limits!$D$29:$K$36,3),40,IF(I96&lt;=HLOOKUP(E96,Limits!$D$29:$K$36,4),50,IF(I96&lt;=HLOOKUP(E96,Limits!$D$29:$K$36,5),60,IF(I96&lt;=(Limits!$D$37*1.4),140,"Over 140%")))))</f>
        <v>#REF!</v>
      </c>
      <c r="AC96" s="123" t="e">
        <f>IF(W96&lt;=HLOOKUP(M96,Limits!#REF!,2),30,IF(W96&lt;=HLOOKUP(M96,Limits!#REF!,3),40,IF(W96&lt;=HLOOKUP(M96,Limits!#REF!,4),50,IF(W96&lt;=HLOOKUP(M96,Limits!#REF!,5),60,"Over 60%"))))</f>
        <v>#REF!</v>
      </c>
      <c r="AD96" s="2"/>
      <c r="AE96" s="85" t="e">
        <f t="shared" si="2"/>
        <v>#REF!</v>
      </c>
    </row>
    <row r="97" spans="1:31">
      <c r="A97" s="117" t="e">
        <f>+USR!#REF!</f>
        <v>#REF!</v>
      </c>
      <c r="B97" s="117"/>
      <c r="C97" s="117" t="e">
        <f>+USR!#REF!</f>
        <v>#REF!</v>
      </c>
      <c r="D97" s="117"/>
      <c r="E97" s="121" t="e">
        <f>+USR!#REF!</f>
        <v>#REF!</v>
      </c>
      <c r="F97" s="122"/>
      <c r="G97" s="122" t="e">
        <f>+USR!#REF!</f>
        <v>#REF!</v>
      </c>
      <c r="H97" s="122"/>
      <c r="I97" s="146" t="e">
        <f>+USR!#REF!</f>
        <v>#REF!</v>
      </c>
      <c r="J97" s="122"/>
      <c r="K97" s="147" t="e">
        <f>IF(G97=30,HLOOKUP(E97,Limits!$D$29:$K$36,2),IF(G97=40,HLOOKUP(E97,Limits!$D$29:$K$36,3),IF(G97=50,HLOOKUP(E97,Limits!$D$29:$K$36,4),IF(G97=60,HLOOKUP(E97,Limits!$D$29:$K$36,5),IF(G97=80,HLOOKUP(E97,Limits!$D$29:$K$36,6))))))</f>
        <v>#REF!</v>
      </c>
      <c r="L97" s="148"/>
      <c r="M97" s="121" t="e">
        <f>+USR!#REF!</f>
        <v>#REF!</v>
      </c>
      <c r="N97" s="122"/>
      <c r="O97" s="122" t="e">
        <f>+USR!#REF!</f>
        <v>#REF!</v>
      </c>
      <c r="P97" s="122"/>
      <c r="Q97" s="122" t="e">
        <f>+USR!#REF!</f>
        <v>#REF!</v>
      </c>
      <c r="R97" s="122"/>
      <c r="S97" s="122" t="e">
        <f>+USR!#REF!</f>
        <v>#REF!</v>
      </c>
      <c r="T97" s="122"/>
      <c r="U97" s="122" t="e">
        <f>IF(M97=0,Limits!$D$8,IF(M97=1,Limits!$E$8,IF(M97=2,Limits!$F$8,IF(M97=3,Limits!$G$8,IF(M97=4,Limits!$H$8,IF(M97=5,Limits!$I$8))))))</f>
        <v>#REF!</v>
      </c>
      <c r="V97" s="122"/>
      <c r="W97" s="122" t="e">
        <f t="shared" si="3"/>
        <v>#REF!</v>
      </c>
      <c r="X97" s="122"/>
      <c r="Y97" s="123" t="e">
        <f>IF(O97=30,HLOOKUP(M97,Limits!#REF!,2),IF(O97=40,HLOOKUP(M97,Limits!#REF!,3),IF(O97=50,HLOOKUP(M97,Limits!#REF!,4),IF(O97=60,HLOOKUP(M97,Limits!#REF!,5),IF(O97=80,HLOOKUP(M97,Limits!#REF!,6))))))</f>
        <v>#REF!</v>
      </c>
      <c r="Z97" s="122"/>
      <c r="AA97" s="85" t="e">
        <f>IF(I97&gt;(Limits!$D$37*1.4),"Over 140%","No")</f>
        <v>#REF!</v>
      </c>
      <c r="AB97" s="85" t="e">
        <f>IF(I97&lt;=HLOOKUP(E97,Limits!$D$29:$K$36,2),30,IF(I97&lt;=HLOOKUP(E97,Limits!$D$29:$K$36,3),40,IF(I97&lt;=HLOOKUP(E97,Limits!$D$29:$K$36,4),50,IF(I97&lt;=HLOOKUP(E97,Limits!$D$29:$K$36,5),60,IF(I97&lt;=(Limits!$D$37*1.4),140,"Over 140%")))))</f>
        <v>#REF!</v>
      </c>
      <c r="AC97" s="123" t="e">
        <f>IF(W97&lt;=HLOOKUP(M97,Limits!#REF!,2),30,IF(W97&lt;=HLOOKUP(M97,Limits!#REF!,3),40,IF(W97&lt;=HLOOKUP(M97,Limits!#REF!,4),50,IF(W97&lt;=HLOOKUP(M97,Limits!#REF!,5),60,"Over 60%"))))</f>
        <v>#REF!</v>
      </c>
      <c r="AD97" s="2"/>
      <c r="AE97" s="85" t="e">
        <f t="shared" si="2"/>
        <v>#REF!</v>
      </c>
    </row>
    <row r="98" spans="1:31">
      <c r="A98" s="117" t="e">
        <f>+USR!#REF!</f>
        <v>#REF!</v>
      </c>
      <c r="B98" s="117"/>
      <c r="C98" s="117" t="e">
        <f>+USR!#REF!</f>
        <v>#REF!</v>
      </c>
      <c r="D98" s="117"/>
      <c r="E98" s="121" t="e">
        <f>+USR!#REF!</f>
        <v>#REF!</v>
      </c>
      <c r="F98" s="122"/>
      <c r="G98" s="122" t="e">
        <f>+USR!#REF!</f>
        <v>#REF!</v>
      </c>
      <c r="H98" s="122"/>
      <c r="I98" s="146" t="e">
        <f>+USR!#REF!</f>
        <v>#REF!</v>
      </c>
      <c r="J98" s="122"/>
      <c r="K98" s="147" t="e">
        <f>IF(G98=30,HLOOKUP(E98,Limits!$D$29:$K$36,2),IF(G98=40,HLOOKUP(E98,Limits!$D$29:$K$36,3),IF(G98=50,HLOOKUP(E98,Limits!$D$29:$K$36,4),IF(G98=60,HLOOKUP(E98,Limits!$D$29:$K$36,5),IF(G98=80,HLOOKUP(E98,Limits!$D$29:$K$36,6))))))</f>
        <v>#REF!</v>
      </c>
      <c r="L98" s="148"/>
      <c r="M98" s="121" t="e">
        <f>+USR!#REF!</f>
        <v>#REF!</v>
      </c>
      <c r="N98" s="122"/>
      <c r="O98" s="122" t="e">
        <f>+USR!#REF!</f>
        <v>#REF!</v>
      </c>
      <c r="P98" s="122"/>
      <c r="Q98" s="122" t="e">
        <f>+USR!#REF!</f>
        <v>#REF!</v>
      </c>
      <c r="R98" s="122"/>
      <c r="S98" s="122" t="e">
        <f>+USR!#REF!</f>
        <v>#REF!</v>
      </c>
      <c r="T98" s="122"/>
      <c r="U98" s="122" t="e">
        <f>IF(M98=0,Limits!$D$8,IF(M98=1,Limits!$E$8,IF(M98=2,Limits!$F$8,IF(M98=3,Limits!$G$8,IF(M98=4,Limits!$H$8,IF(M98=5,Limits!$I$8))))))</f>
        <v>#REF!</v>
      </c>
      <c r="V98" s="122"/>
      <c r="W98" s="122" t="e">
        <f t="shared" si="3"/>
        <v>#REF!</v>
      </c>
      <c r="X98" s="122"/>
      <c r="Y98" s="123" t="e">
        <f>IF(O98=30,HLOOKUP(M98,Limits!#REF!,2),IF(O98=40,HLOOKUP(M98,Limits!#REF!,3),IF(O98=50,HLOOKUP(M98,Limits!#REF!,4),IF(O98=60,HLOOKUP(M98,Limits!#REF!,5),IF(O98=80,HLOOKUP(M98,Limits!#REF!,6))))))</f>
        <v>#REF!</v>
      </c>
      <c r="Z98" s="122"/>
      <c r="AA98" s="85" t="e">
        <f>IF(I98&gt;(Limits!$D$37*1.4),"Over 140%","No")</f>
        <v>#REF!</v>
      </c>
      <c r="AB98" s="85" t="e">
        <f>IF(I98&lt;=HLOOKUP(E98,Limits!$D$29:$K$36,2),30,IF(I98&lt;=HLOOKUP(E98,Limits!$D$29:$K$36,3),40,IF(I98&lt;=HLOOKUP(E98,Limits!$D$29:$K$36,4),50,IF(I98&lt;=HLOOKUP(E98,Limits!$D$29:$K$36,5),60,IF(I98&lt;=(Limits!$D$37*1.4),140,"Over 140%")))))</f>
        <v>#REF!</v>
      </c>
      <c r="AC98" s="123" t="e">
        <f>IF(W98&lt;=HLOOKUP(M98,Limits!#REF!,2),30,IF(W98&lt;=HLOOKUP(M98,Limits!#REF!,3),40,IF(W98&lt;=HLOOKUP(M98,Limits!#REF!,4),50,IF(W98&lt;=HLOOKUP(M98,Limits!#REF!,5),60,"Over 60%"))))</f>
        <v>#REF!</v>
      </c>
      <c r="AD98" s="2"/>
      <c r="AE98" s="85" t="e">
        <f t="shared" si="2"/>
        <v>#REF!</v>
      </c>
    </row>
    <row r="99" spans="1:31">
      <c r="A99" s="117" t="e">
        <f>+USR!#REF!</f>
        <v>#REF!</v>
      </c>
      <c r="B99" s="117"/>
      <c r="C99" s="117" t="e">
        <f>+USR!#REF!</f>
        <v>#REF!</v>
      </c>
      <c r="D99" s="117"/>
      <c r="E99" s="121" t="e">
        <f>+USR!#REF!</f>
        <v>#REF!</v>
      </c>
      <c r="F99" s="122"/>
      <c r="G99" s="122" t="e">
        <f>+USR!#REF!</f>
        <v>#REF!</v>
      </c>
      <c r="H99" s="122"/>
      <c r="I99" s="146" t="e">
        <f>+USR!#REF!</f>
        <v>#REF!</v>
      </c>
      <c r="J99" s="122"/>
      <c r="K99" s="147" t="e">
        <f>IF(G99=30,HLOOKUP(E99,Limits!$D$29:$K$36,2),IF(G99=40,HLOOKUP(E99,Limits!$D$29:$K$36,3),IF(G99=50,HLOOKUP(E99,Limits!$D$29:$K$36,4),IF(G99=60,HLOOKUP(E99,Limits!$D$29:$K$36,5),IF(G99=80,HLOOKUP(E99,Limits!$D$29:$K$36,6))))))</f>
        <v>#REF!</v>
      </c>
      <c r="L99" s="148"/>
      <c r="M99" s="121" t="e">
        <f>+USR!#REF!</f>
        <v>#REF!</v>
      </c>
      <c r="N99" s="122"/>
      <c r="O99" s="122" t="e">
        <f>+USR!#REF!</f>
        <v>#REF!</v>
      </c>
      <c r="P99" s="122"/>
      <c r="Q99" s="122" t="e">
        <f>+USR!#REF!</f>
        <v>#REF!</v>
      </c>
      <c r="R99" s="122"/>
      <c r="S99" s="122" t="e">
        <f>+USR!#REF!</f>
        <v>#REF!</v>
      </c>
      <c r="T99" s="122"/>
      <c r="U99" s="122" t="e">
        <f>IF(M99=0,Limits!$D$8,IF(M99=1,Limits!$E$8,IF(M99=2,Limits!$F$8,IF(M99=3,Limits!$G$8,IF(M99=4,Limits!$H$8,IF(M99=5,Limits!$I$8))))))</f>
        <v>#REF!</v>
      </c>
      <c r="V99" s="122"/>
      <c r="W99" s="122" t="e">
        <f t="shared" si="3"/>
        <v>#REF!</v>
      </c>
      <c r="X99" s="122"/>
      <c r="Y99" s="123" t="e">
        <f>IF(O99=30,HLOOKUP(M99,Limits!#REF!,2),IF(O99=40,HLOOKUP(M99,Limits!#REF!,3),IF(O99=50,HLOOKUP(M99,Limits!#REF!,4),IF(O99=60,HLOOKUP(M99,Limits!#REF!,5),IF(O99=80,HLOOKUP(M99,Limits!#REF!,6))))))</f>
        <v>#REF!</v>
      </c>
      <c r="Z99" s="122"/>
      <c r="AA99" s="85" t="e">
        <f>IF(I99&gt;(Limits!$D$37*1.4),"Over 140%","No")</f>
        <v>#REF!</v>
      </c>
      <c r="AB99" s="85" t="e">
        <f>IF(I99&lt;=HLOOKUP(E99,Limits!$D$29:$K$36,2),30,IF(I99&lt;=HLOOKUP(E99,Limits!$D$29:$K$36,3),40,IF(I99&lt;=HLOOKUP(E99,Limits!$D$29:$K$36,4),50,IF(I99&lt;=HLOOKUP(E99,Limits!$D$29:$K$36,5),60,IF(I99&lt;=(Limits!$D$37*1.4),140,"Over 140%")))))</f>
        <v>#REF!</v>
      </c>
      <c r="AC99" s="123" t="e">
        <f>IF(W99&lt;=HLOOKUP(M99,Limits!#REF!,2),30,IF(W99&lt;=HLOOKUP(M99,Limits!#REF!,3),40,IF(W99&lt;=HLOOKUP(M99,Limits!#REF!,4),50,IF(W99&lt;=HLOOKUP(M99,Limits!#REF!,5),60,"Over 60%"))))</f>
        <v>#REF!</v>
      </c>
      <c r="AD99" s="2"/>
      <c r="AE99" s="85" t="e">
        <f t="shared" si="2"/>
        <v>#REF!</v>
      </c>
    </row>
    <row r="100" spans="1:31">
      <c r="A100" s="117" t="e">
        <f>+USR!#REF!</f>
        <v>#REF!</v>
      </c>
      <c r="B100" s="117"/>
      <c r="C100" s="117" t="e">
        <f>+USR!#REF!</f>
        <v>#REF!</v>
      </c>
      <c r="D100" s="117"/>
      <c r="E100" s="121" t="e">
        <f>+USR!#REF!</f>
        <v>#REF!</v>
      </c>
      <c r="F100" s="122"/>
      <c r="G100" s="122" t="e">
        <f>+USR!#REF!</f>
        <v>#REF!</v>
      </c>
      <c r="H100" s="122"/>
      <c r="I100" s="146" t="e">
        <f>+USR!#REF!</f>
        <v>#REF!</v>
      </c>
      <c r="J100" s="122"/>
      <c r="K100" s="147" t="e">
        <f>IF(G100=30,HLOOKUP(E100,Limits!$D$29:$K$36,2),IF(G100=40,HLOOKUP(E100,Limits!$D$29:$K$36,3),IF(G100=50,HLOOKUP(E100,Limits!$D$29:$K$36,4),IF(G100=60,HLOOKUP(E100,Limits!$D$29:$K$36,5),IF(G100=80,HLOOKUP(E100,Limits!$D$29:$K$36,6))))))</f>
        <v>#REF!</v>
      </c>
      <c r="L100" s="148"/>
      <c r="M100" s="121" t="e">
        <f>+USR!#REF!</f>
        <v>#REF!</v>
      </c>
      <c r="N100" s="122"/>
      <c r="O100" s="122" t="e">
        <f>+USR!#REF!</f>
        <v>#REF!</v>
      </c>
      <c r="P100" s="122"/>
      <c r="Q100" s="122" t="e">
        <f>+USR!#REF!</f>
        <v>#REF!</v>
      </c>
      <c r="R100" s="122"/>
      <c r="S100" s="122" t="e">
        <f>+USR!#REF!</f>
        <v>#REF!</v>
      </c>
      <c r="T100" s="122"/>
      <c r="U100" s="122" t="e">
        <f>IF(M100=0,Limits!$D$8,IF(M100=1,Limits!$E$8,IF(M100=2,Limits!$F$8,IF(M100=3,Limits!$G$8,IF(M100=4,Limits!$H$8,IF(M100=5,Limits!$I$8))))))</f>
        <v>#REF!</v>
      </c>
      <c r="V100" s="122"/>
      <c r="W100" s="122" t="e">
        <f t="shared" si="3"/>
        <v>#REF!</v>
      </c>
      <c r="X100" s="122"/>
      <c r="Y100" s="123" t="e">
        <f>IF(O100=30,HLOOKUP(M100,Limits!#REF!,2),IF(O100=40,HLOOKUP(M100,Limits!#REF!,3),IF(O100=50,HLOOKUP(M100,Limits!#REF!,4),IF(O100=60,HLOOKUP(M100,Limits!#REF!,5),IF(O100=80,HLOOKUP(M100,Limits!#REF!,6))))))</f>
        <v>#REF!</v>
      </c>
      <c r="Z100" s="122"/>
      <c r="AA100" s="85" t="e">
        <f>IF(I100&gt;(Limits!$D$37*1.4),"Over 140%","No")</f>
        <v>#REF!</v>
      </c>
      <c r="AB100" s="85" t="e">
        <f>IF(I100&lt;=HLOOKUP(E100,Limits!$D$29:$K$36,2),30,IF(I100&lt;=HLOOKUP(E100,Limits!$D$29:$K$36,3),40,IF(I100&lt;=HLOOKUP(E100,Limits!$D$29:$K$36,4),50,IF(I100&lt;=HLOOKUP(E100,Limits!$D$29:$K$36,5),60,IF(I100&lt;=(Limits!$D$37*1.4),140,"Over 140%")))))</f>
        <v>#REF!</v>
      </c>
      <c r="AC100" s="123" t="e">
        <f>IF(W100&lt;=HLOOKUP(M100,Limits!#REF!,2),30,IF(W100&lt;=HLOOKUP(M100,Limits!#REF!,3),40,IF(W100&lt;=HLOOKUP(M100,Limits!#REF!,4),50,IF(W100&lt;=HLOOKUP(M100,Limits!#REF!,5),60,"Over 60%"))))</f>
        <v>#REF!</v>
      </c>
      <c r="AD100" s="2"/>
      <c r="AE100" s="85" t="e">
        <f t="shared" si="2"/>
        <v>#REF!</v>
      </c>
    </row>
    <row r="101" spans="1:31">
      <c r="A101" s="117" t="e">
        <f>+USR!#REF!</f>
        <v>#REF!</v>
      </c>
      <c r="B101" s="117"/>
      <c r="C101" s="117" t="e">
        <f>+USR!#REF!</f>
        <v>#REF!</v>
      </c>
      <c r="D101" s="117"/>
      <c r="E101" s="121" t="e">
        <f>+USR!#REF!</f>
        <v>#REF!</v>
      </c>
      <c r="F101" s="122"/>
      <c r="G101" s="122" t="e">
        <f>+USR!#REF!</f>
        <v>#REF!</v>
      </c>
      <c r="H101" s="122"/>
      <c r="I101" s="146" t="e">
        <f>+USR!#REF!</f>
        <v>#REF!</v>
      </c>
      <c r="J101" s="122"/>
      <c r="K101" s="147" t="e">
        <f>IF(G101=30,HLOOKUP(E101,Limits!$D$29:$K$36,2),IF(G101=40,HLOOKUP(E101,Limits!$D$29:$K$36,3),IF(G101=50,HLOOKUP(E101,Limits!$D$29:$K$36,4),IF(G101=60,HLOOKUP(E101,Limits!$D$29:$K$36,5),IF(G101=80,HLOOKUP(E101,Limits!$D$29:$K$36,6))))))</f>
        <v>#REF!</v>
      </c>
      <c r="L101" s="148"/>
      <c r="M101" s="121" t="e">
        <f>+USR!#REF!</f>
        <v>#REF!</v>
      </c>
      <c r="N101" s="122"/>
      <c r="O101" s="122" t="e">
        <f>+USR!#REF!</f>
        <v>#REF!</v>
      </c>
      <c r="P101" s="122"/>
      <c r="Q101" s="122" t="e">
        <f>+USR!#REF!</f>
        <v>#REF!</v>
      </c>
      <c r="R101" s="122"/>
      <c r="S101" s="122" t="e">
        <f>+USR!#REF!</f>
        <v>#REF!</v>
      </c>
      <c r="T101" s="122"/>
      <c r="U101" s="122" t="e">
        <f>IF(M101=0,Limits!$D$8,IF(M101=1,Limits!$E$8,IF(M101=2,Limits!$F$8,IF(M101=3,Limits!$G$8,IF(M101=4,Limits!$H$8,IF(M101=5,Limits!$I$8))))))</f>
        <v>#REF!</v>
      </c>
      <c r="V101" s="122"/>
      <c r="W101" s="122" t="e">
        <f t="shared" si="3"/>
        <v>#REF!</v>
      </c>
      <c r="X101" s="122"/>
      <c r="Y101" s="123" t="e">
        <f>IF(O101=30,HLOOKUP(M101,Limits!#REF!,2),IF(O101=40,HLOOKUP(M101,Limits!#REF!,3),IF(O101=50,HLOOKUP(M101,Limits!#REF!,4),IF(O101=60,HLOOKUP(M101,Limits!#REF!,5),IF(O101=80,HLOOKUP(M101,Limits!#REF!,6))))))</f>
        <v>#REF!</v>
      </c>
      <c r="Z101" s="122"/>
      <c r="AA101" s="85" t="e">
        <f>IF(I101&gt;(Limits!$D$37*1.4),"Over 140%","No")</f>
        <v>#REF!</v>
      </c>
      <c r="AB101" s="85" t="e">
        <f>IF(I101&lt;=HLOOKUP(E101,Limits!$D$29:$K$36,2),30,IF(I101&lt;=HLOOKUP(E101,Limits!$D$29:$K$36,3),40,IF(I101&lt;=HLOOKUP(E101,Limits!$D$29:$K$36,4),50,IF(I101&lt;=HLOOKUP(E101,Limits!$D$29:$K$36,5),60,IF(I101&lt;=(Limits!$D$37*1.4),140,"Over 140%")))))</f>
        <v>#REF!</v>
      </c>
      <c r="AC101" s="123" t="e">
        <f>IF(W101&lt;=HLOOKUP(M101,Limits!#REF!,2),30,IF(W101&lt;=HLOOKUP(M101,Limits!#REF!,3),40,IF(W101&lt;=HLOOKUP(M101,Limits!#REF!,4),50,IF(W101&lt;=HLOOKUP(M101,Limits!#REF!,5),60,"Over 60%"))))</f>
        <v>#REF!</v>
      </c>
      <c r="AD101" s="2"/>
      <c r="AE101" s="85" t="e">
        <f t="shared" si="2"/>
        <v>#REF!</v>
      </c>
    </row>
    <row r="102" spans="1:31">
      <c r="A102" s="117" t="e">
        <f>+USR!#REF!</f>
        <v>#REF!</v>
      </c>
      <c r="B102" s="117"/>
      <c r="C102" s="117" t="e">
        <f>+USR!#REF!</f>
        <v>#REF!</v>
      </c>
      <c r="D102" s="117"/>
      <c r="E102" s="121" t="e">
        <f>+USR!#REF!</f>
        <v>#REF!</v>
      </c>
      <c r="F102" s="122"/>
      <c r="G102" s="122" t="e">
        <f>+USR!#REF!</f>
        <v>#REF!</v>
      </c>
      <c r="H102" s="122"/>
      <c r="I102" s="146" t="e">
        <f>+USR!#REF!</f>
        <v>#REF!</v>
      </c>
      <c r="J102" s="122"/>
      <c r="K102" s="147" t="e">
        <f>IF(G102=30,HLOOKUP(E102,Limits!$D$29:$K$36,2),IF(G102=40,HLOOKUP(E102,Limits!$D$29:$K$36,3),IF(G102=50,HLOOKUP(E102,Limits!$D$29:$K$36,4),IF(G102=60,HLOOKUP(E102,Limits!$D$29:$K$36,5),IF(G102=80,HLOOKUP(E102,Limits!$D$29:$K$36,6))))))</f>
        <v>#REF!</v>
      </c>
      <c r="L102" s="148"/>
      <c r="M102" s="121" t="e">
        <f>+USR!#REF!</f>
        <v>#REF!</v>
      </c>
      <c r="N102" s="122"/>
      <c r="O102" s="122" t="e">
        <f>+USR!#REF!</f>
        <v>#REF!</v>
      </c>
      <c r="P102" s="122"/>
      <c r="Q102" s="122" t="e">
        <f>+USR!#REF!</f>
        <v>#REF!</v>
      </c>
      <c r="R102" s="122"/>
      <c r="S102" s="122" t="e">
        <f>+USR!#REF!</f>
        <v>#REF!</v>
      </c>
      <c r="T102" s="122"/>
      <c r="U102" s="122" t="e">
        <f>IF(M102=0,Limits!$D$8,IF(M102=1,Limits!$E$8,IF(M102=2,Limits!$F$8,IF(M102=3,Limits!$G$8,IF(M102=4,Limits!$H$8,IF(M102=5,Limits!$I$8))))))</f>
        <v>#REF!</v>
      </c>
      <c r="V102" s="122"/>
      <c r="W102" s="122" t="e">
        <f t="shared" si="3"/>
        <v>#REF!</v>
      </c>
      <c r="X102" s="122"/>
      <c r="Y102" s="123" t="e">
        <f>IF(O102=30,HLOOKUP(M102,Limits!#REF!,2),IF(O102=40,HLOOKUP(M102,Limits!#REF!,3),IF(O102=50,HLOOKUP(M102,Limits!#REF!,4),IF(O102=60,HLOOKUP(M102,Limits!#REF!,5),IF(O102=80,HLOOKUP(M102,Limits!#REF!,6))))))</f>
        <v>#REF!</v>
      </c>
      <c r="Z102" s="122"/>
      <c r="AA102" s="85" t="e">
        <f>IF(I102&gt;(Limits!$D$37*1.4),"Over 140%","No")</f>
        <v>#REF!</v>
      </c>
      <c r="AB102" s="85" t="e">
        <f>IF(I102&lt;=HLOOKUP(E102,Limits!$D$29:$K$36,2),30,IF(I102&lt;=HLOOKUP(E102,Limits!$D$29:$K$36,3),40,IF(I102&lt;=HLOOKUP(E102,Limits!$D$29:$K$36,4),50,IF(I102&lt;=HLOOKUP(E102,Limits!$D$29:$K$36,5),60,IF(I102&lt;=(Limits!$D$37*1.4),140,"Over 140%")))))</f>
        <v>#REF!</v>
      </c>
      <c r="AC102" s="123" t="e">
        <f>IF(W102&lt;=HLOOKUP(M102,Limits!#REF!,2),30,IF(W102&lt;=HLOOKUP(M102,Limits!#REF!,3),40,IF(W102&lt;=HLOOKUP(M102,Limits!#REF!,4),50,IF(W102&lt;=HLOOKUP(M102,Limits!#REF!,5),60,"Over 60%"))))</f>
        <v>#REF!</v>
      </c>
      <c r="AD102" s="2"/>
      <c r="AE102" s="85" t="e">
        <f t="shared" si="2"/>
        <v>#REF!</v>
      </c>
    </row>
    <row r="103" spans="1:31">
      <c r="A103" s="117" t="e">
        <f>+USR!#REF!</f>
        <v>#REF!</v>
      </c>
      <c r="B103" s="117"/>
      <c r="C103" s="117" t="e">
        <f>+USR!#REF!</f>
        <v>#REF!</v>
      </c>
      <c r="D103" s="117"/>
      <c r="E103" s="121" t="e">
        <f>+USR!#REF!</f>
        <v>#REF!</v>
      </c>
      <c r="F103" s="122"/>
      <c r="G103" s="122" t="e">
        <f>+USR!#REF!</f>
        <v>#REF!</v>
      </c>
      <c r="H103" s="122"/>
      <c r="I103" s="146" t="e">
        <f>+USR!#REF!</f>
        <v>#REF!</v>
      </c>
      <c r="J103" s="122"/>
      <c r="K103" s="147" t="e">
        <f>IF(G103=30,HLOOKUP(E103,Limits!$D$29:$K$36,2),IF(G103=40,HLOOKUP(E103,Limits!$D$29:$K$36,3),IF(G103=50,HLOOKUP(E103,Limits!$D$29:$K$36,4),IF(G103=60,HLOOKUP(E103,Limits!$D$29:$K$36,5),IF(G103=80,HLOOKUP(E103,Limits!$D$29:$K$36,6))))))</f>
        <v>#REF!</v>
      </c>
      <c r="L103" s="148"/>
      <c r="M103" s="121" t="e">
        <f>+USR!#REF!</f>
        <v>#REF!</v>
      </c>
      <c r="N103" s="122"/>
      <c r="O103" s="122" t="e">
        <f>+USR!#REF!</f>
        <v>#REF!</v>
      </c>
      <c r="P103" s="122"/>
      <c r="Q103" s="122" t="e">
        <f>+USR!#REF!</f>
        <v>#REF!</v>
      </c>
      <c r="R103" s="122"/>
      <c r="S103" s="122" t="e">
        <f>+USR!#REF!</f>
        <v>#REF!</v>
      </c>
      <c r="T103" s="122"/>
      <c r="U103" s="122" t="e">
        <f>IF(M103=0,Limits!$D$8,IF(M103=1,Limits!$E$8,IF(M103=2,Limits!$F$8,IF(M103=3,Limits!$G$8,IF(M103=4,Limits!$H$8,IF(M103=5,Limits!$I$8))))))</f>
        <v>#REF!</v>
      </c>
      <c r="V103" s="122"/>
      <c r="W103" s="122" t="e">
        <f t="shared" si="3"/>
        <v>#REF!</v>
      </c>
      <c r="X103" s="122"/>
      <c r="Y103" s="123" t="e">
        <f>IF(O103=30,HLOOKUP(M103,Limits!#REF!,2),IF(O103=40,HLOOKUP(M103,Limits!#REF!,3),IF(O103=50,HLOOKUP(M103,Limits!#REF!,4),IF(O103=60,HLOOKUP(M103,Limits!#REF!,5),IF(O103=80,HLOOKUP(M103,Limits!#REF!,6))))))</f>
        <v>#REF!</v>
      </c>
      <c r="Z103" s="122"/>
      <c r="AA103" s="85" t="e">
        <f>IF(I103&gt;(Limits!$D$37*1.4),"Over 140%","No")</f>
        <v>#REF!</v>
      </c>
      <c r="AB103" s="85" t="e">
        <f>IF(I103&lt;=HLOOKUP(E103,Limits!$D$29:$K$36,2),30,IF(I103&lt;=HLOOKUP(E103,Limits!$D$29:$K$36,3),40,IF(I103&lt;=HLOOKUP(E103,Limits!$D$29:$K$36,4),50,IF(I103&lt;=HLOOKUP(E103,Limits!$D$29:$K$36,5),60,IF(I103&lt;=(Limits!$D$37*1.4),140,"Over 140%")))))</f>
        <v>#REF!</v>
      </c>
      <c r="AC103" s="123" t="e">
        <f>IF(W103&lt;=HLOOKUP(M103,Limits!#REF!,2),30,IF(W103&lt;=HLOOKUP(M103,Limits!#REF!,3),40,IF(W103&lt;=HLOOKUP(M103,Limits!#REF!,4),50,IF(W103&lt;=HLOOKUP(M103,Limits!#REF!,5),60,"Over 60%"))))</f>
        <v>#REF!</v>
      </c>
      <c r="AD103" s="2"/>
      <c r="AE103" s="85" t="e">
        <f t="shared" si="2"/>
        <v>#REF!</v>
      </c>
    </row>
    <row r="104" spans="1:31">
      <c r="A104" s="117" t="e">
        <f>+USR!#REF!</f>
        <v>#REF!</v>
      </c>
      <c r="B104" s="117"/>
      <c r="C104" s="117" t="e">
        <f>+USR!#REF!</f>
        <v>#REF!</v>
      </c>
      <c r="D104" s="117"/>
      <c r="E104" s="121" t="e">
        <f>+USR!#REF!</f>
        <v>#REF!</v>
      </c>
      <c r="F104" s="122"/>
      <c r="G104" s="122" t="e">
        <f>+USR!#REF!</f>
        <v>#REF!</v>
      </c>
      <c r="H104" s="122"/>
      <c r="I104" s="146" t="e">
        <f>+USR!#REF!</f>
        <v>#REF!</v>
      </c>
      <c r="J104" s="122"/>
      <c r="K104" s="147" t="e">
        <f>IF(G104=30,HLOOKUP(E104,Limits!$D$29:$K$36,2),IF(G104=40,HLOOKUP(E104,Limits!$D$29:$K$36,3),IF(G104=50,HLOOKUP(E104,Limits!$D$29:$K$36,4),IF(G104=60,HLOOKUP(E104,Limits!$D$29:$K$36,5),IF(G104=80,HLOOKUP(E104,Limits!$D$29:$K$36,6))))))</f>
        <v>#REF!</v>
      </c>
      <c r="L104" s="148"/>
      <c r="M104" s="121" t="e">
        <f>+USR!#REF!</f>
        <v>#REF!</v>
      </c>
      <c r="N104" s="122"/>
      <c r="O104" s="122" t="e">
        <f>+USR!#REF!</f>
        <v>#REF!</v>
      </c>
      <c r="P104" s="122"/>
      <c r="Q104" s="122" t="e">
        <f>+USR!#REF!</f>
        <v>#REF!</v>
      </c>
      <c r="R104" s="122"/>
      <c r="S104" s="122" t="e">
        <f>+USR!#REF!</f>
        <v>#REF!</v>
      </c>
      <c r="T104" s="122"/>
      <c r="U104" s="122" t="e">
        <f>IF(M104=0,Limits!$D$8,IF(M104=1,Limits!$E$8,IF(M104=2,Limits!$F$8,IF(M104=3,Limits!$G$8,IF(M104=4,Limits!$H$8,IF(M104=5,Limits!$I$8))))))</f>
        <v>#REF!</v>
      </c>
      <c r="V104" s="122"/>
      <c r="W104" s="122" t="e">
        <f t="shared" si="3"/>
        <v>#REF!</v>
      </c>
      <c r="X104" s="122"/>
      <c r="Y104" s="123" t="e">
        <f>IF(O104=30,HLOOKUP(M104,Limits!#REF!,2),IF(O104=40,HLOOKUP(M104,Limits!#REF!,3),IF(O104=50,HLOOKUP(M104,Limits!#REF!,4),IF(O104=60,HLOOKUP(M104,Limits!#REF!,5),IF(O104=80,HLOOKUP(M104,Limits!#REF!,6))))))</f>
        <v>#REF!</v>
      </c>
      <c r="Z104" s="122"/>
      <c r="AA104" s="85" t="e">
        <f>IF(I104&gt;(Limits!$D$37*1.4),"Over 140%","No")</f>
        <v>#REF!</v>
      </c>
      <c r="AB104" s="85" t="e">
        <f>IF(I104&lt;=HLOOKUP(E104,Limits!$D$29:$K$36,2),30,IF(I104&lt;=HLOOKUP(E104,Limits!$D$29:$K$36,3),40,IF(I104&lt;=HLOOKUP(E104,Limits!$D$29:$K$36,4),50,IF(I104&lt;=HLOOKUP(E104,Limits!$D$29:$K$36,5),60,IF(I104&lt;=(Limits!$D$37*1.4),140,"Over 140%")))))</f>
        <v>#REF!</v>
      </c>
      <c r="AC104" s="123" t="e">
        <f>IF(W104&lt;=HLOOKUP(M104,Limits!#REF!,2),30,IF(W104&lt;=HLOOKUP(M104,Limits!#REF!,3),40,IF(W104&lt;=HLOOKUP(M104,Limits!#REF!,4),50,IF(W104&lt;=HLOOKUP(M104,Limits!#REF!,5),60,"Over 60%"))))</f>
        <v>#REF!</v>
      </c>
      <c r="AD104" s="2"/>
      <c r="AE104" s="85" t="e">
        <f t="shared" si="2"/>
        <v>#REF!</v>
      </c>
    </row>
    <row r="105" spans="1:31">
      <c r="A105" s="117" t="e">
        <f>+USR!#REF!</f>
        <v>#REF!</v>
      </c>
      <c r="B105" s="117"/>
      <c r="C105" s="117" t="e">
        <f>+USR!#REF!</f>
        <v>#REF!</v>
      </c>
      <c r="D105" s="117"/>
      <c r="E105" s="121" t="e">
        <f>+USR!#REF!</f>
        <v>#REF!</v>
      </c>
      <c r="F105" s="122"/>
      <c r="G105" s="122" t="e">
        <f>+USR!#REF!</f>
        <v>#REF!</v>
      </c>
      <c r="H105" s="122"/>
      <c r="I105" s="146" t="e">
        <f>+USR!#REF!</f>
        <v>#REF!</v>
      </c>
      <c r="J105" s="122"/>
      <c r="K105" s="147" t="e">
        <f>IF(G105=30,HLOOKUP(E105,Limits!$D$29:$K$36,2),IF(G105=40,HLOOKUP(E105,Limits!$D$29:$K$36,3),IF(G105=50,HLOOKUP(E105,Limits!$D$29:$K$36,4),IF(G105=60,HLOOKUP(E105,Limits!$D$29:$K$36,5),IF(G105=80,HLOOKUP(E105,Limits!$D$29:$K$36,6))))))</f>
        <v>#REF!</v>
      </c>
      <c r="L105" s="148"/>
      <c r="M105" s="121" t="e">
        <f>+USR!#REF!</f>
        <v>#REF!</v>
      </c>
      <c r="N105" s="122"/>
      <c r="O105" s="122" t="e">
        <f>+USR!#REF!</f>
        <v>#REF!</v>
      </c>
      <c r="P105" s="122"/>
      <c r="Q105" s="122" t="e">
        <f>+USR!#REF!</f>
        <v>#REF!</v>
      </c>
      <c r="R105" s="122"/>
      <c r="S105" s="122" t="e">
        <f>+USR!#REF!</f>
        <v>#REF!</v>
      </c>
      <c r="T105" s="122"/>
      <c r="U105" s="122" t="e">
        <f>IF(M105=0,Limits!$D$8,IF(M105=1,Limits!$E$8,IF(M105=2,Limits!$F$8,IF(M105=3,Limits!$G$8,IF(M105=4,Limits!$H$8,IF(M105=5,Limits!$I$8))))))</f>
        <v>#REF!</v>
      </c>
      <c r="V105" s="122"/>
      <c r="W105" s="122" t="e">
        <f t="shared" si="3"/>
        <v>#REF!</v>
      </c>
      <c r="X105" s="122"/>
      <c r="Y105" s="123" t="e">
        <f>IF(O105=30,HLOOKUP(M105,Limits!#REF!,2),IF(O105=40,HLOOKUP(M105,Limits!#REF!,3),IF(O105=50,HLOOKUP(M105,Limits!#REF!,4),IF(O105=60,HLOOKUP(M105,Limits!#REF!,5),IF(O105=80,HLOOKUP(M105,Limits!#REF!,6))))))</f>
        <v>#REF!</v>
      </c>
      <c r="Z105" s="122"/>
      <c r="AA105" s="85" t="e">
        <f>IF(I105&gt;(Limits!$D$37*1.4),"Over 140%","No")</f>
        <v>#REF!</v>
      </c>
      <c r="AB105" s="85" t="e">
        <f>IF(I105&lt;=HLOOKUP(E105,Limits!$D$29:$K$36,2),30,IF(I105&lt;=HLOOKUP(E105,Limits!$D$29:$K$36,3),40,IF(I105&lt;=HLOOKUP(E105,Limits!$D$29:$K$36,4),50,IF(I105&lt;=HLOOKUP(E105,Limits!$D$29:$K$36,5),60,IF(I105&lt;=(Limits!$D$37*1.4),140,"Over 140%")))))</f>
        <v>#REF!</v>
      </c>
      <c r="AC105" s="123" t="e">
        <f>IF(W105&lt;=HLOOKUP(M105,Limits!#REF!,2),30,IF(W105&lt;=HLOOKUP(M105,Limits!#REF!,3),40,IF(W105&lt;=HLOOKUP(M105,Limits!#REF!,4),50,IF(W105&lt;=HLOOKUP(M105,Limits!#REF!,5),60,"Over 60%"))))</f>
        <v>#REF!</v>
      </c>
      <c r="AD105" s="2"/>
      <c r="AE105" s="85" t="e">
        <f t="shared" si="2"/>
        <v>#REF!</v>
      </c>
    </row>
    <row r="106" spans="1:31">
      <c r="A106" s="117" t="e">
        <f>+USR!#REF!</f>
        <v>#REF!</v>
      </c>
      <c r="B106" s="117"/>
      <c r="C106" s="117" t="e">
        <f>+USR!#REF!</f>
        <v>#REF!</v>
      </c>
      <c r="D106" s="117"/>
      <c r="E106" s="121" t="e">
        <f>+USR!#REF!</f>
        <v>#REF!</v>
      </c>
      <c r="F106" s="122"/>
      <c r="G106" s="122" t="e">
        <f>+USR!#REF!</f>
        <v>#REF!</v>
      </c>
      <c r="H106" s="122"/>
      <c r="I106" s="146" t="e">
        <f>+USR!#REF!</f>
        <v>#REF!</v>
      </c>
      <c r="J106" s="122"/>
      <c r="K106" s="147" t="e">
        <f>IF(G106=30,HLOOKUP(E106,Limits!$D$29:$K$36,2),IF(G106=40,HLOOKUP(E106,Limits!$D$29:$K$36,3),IF(G106=50,HLOOKUP(E106,Limits!$D$29:$K$36,4),IF(G106=60,HLOOKUP(E106,Limits!$D$29:$K$36,5),IF(G106=80,HLOOKUP(E106,Limits!$D$29:$K$36,6))))))</f>
        <v>#REF!</v>
      </c>
      <c r="L106" s="148"/>
      <c r="M106" s="121" t="e">
        <f>+USR!#REF!</f>
        <v>#REF!</v>
      </c>
      <c r="N106" s="122"/>
      <c r="O106" s="122" t="e">
        <f>+USR!#REF!</f>
        <v>#REF!</v>
      </c>
      <c r="P106" s="122"/>
      <c r="Q106" s="122" t="e">
        <f>+USR!#REF!</f>
        <v>#REF!</v>
      </c>
      <c r="R106" s="122"/>
      <c r="S106" s="122" t="e">
        <f>+USR!#REF!</f>
        <v>#REF!</v>
      </c>
      <c r="T106" s="122"/>
      <c r="U106" s="122" t="e">
        <f>IF(M106=0,Limits!$D$8,IF(M106=1,Limits!$E$8,IF(M106=2,Limits!$F$8,IF(M106=3,Limits!$G$8,IF(M106=4,Limits!$H$8,IF(M106=5,Limits!$I$8))))))</f>
        <v>#REF!</v>
      </c>
      <c r="V106" s="122"/>
      <c r="W106" s="122" t="e">
        <f t="shared" si="3"/>
        <v>#REF!</v>
      </c>
      <c r="X106" s="122"/>
      <c r="Y106" s="123" t="e">
        <f>IF(O106=30,HLOOKUP(M106,Limits!#REF!,2),IF(O106=40,HLOOKUP(M106,Limits!#REF!,3),IF(O106=50,HLOOKUP(M106,Limits!#REF!,4),IF(O106=60,HLOOKUP(M106,Limits!#REF!,5),IF(O106=80,HLOOKUP(M106,Limits!#REF!,6))))))</f>
        <v>#REF!</v>
      </c>
      <c r="Z106" s="122"/>
      <c r="AA106" s="85" t="e">
        <f>IF(I106&gt;(Limits!$D$37*1.4),"Over 140%","No")</f>
        <v>#REF!</v>
      </c>
      <c r="AB106" s="85" t="e">
        <f>IF(I106&lt;=HLOOKUP(E106,Limits!$D$29:$K$36,2),30,IF(I106&lt;=HLOOKUP(E106,Limits!$D$29:$K$36,3),40,IF(I106&lt;=HLOOKUP(E106,Limits!$D$29:$K$36,4),50,IF(I106&lt;=HLOOKUP(E106,Limits!$D$29:$K$36,5),60,IF(I106&lt;=(Limits!$D$37*1.4),140,"Over 140%")))))</f>
        <v>#REF!</v>
      </c>
      <c r="AC106" s="123" t="e">
        <f>IF(W106&lt;=HLOOKUP(M106,Limits!#REF!,2),30,IF(W106&lt;=HLOOKUP(M106,Limits!#REF!,3),40,IF(W106&lt;=HLOOKUP(M106,Limits!#REF!,4),50,IF(W106&lt;=HLOOKUP(M106,Limits!#REF!,5),60,"Over 60%"))))</f>
        <v>#REF!</v>
      </c>
      <c r="AD106" s="2"/>
      <c r="AE106" s="85" t="e">
        <f t="shared" si="2"/>
        <v>#REF!</v>
      </c>
    </row>
    <row r="107" spans="1:31">
      <c r="A107" s="117" t="e">
        <f>+USR!#REF!</f>
        <v>#REF!</v>
      </c>
      <c r="B107" s="117"/>
      <c r="C107" s="117" t="e">
        <f>+USR!#REF!</f>
        <v>#REF!</v>
      </c>
      <c r="D107" s="117"/>
      <c r="E107" s="121" t="e">
        <f>+USR!#REF!</f>
        <v>#REF!</v>
      </c>
      <c r="F107" s="122"/>
      <c r="G107" s="122" t="e">
        <f>+USR!#REF!</f>
        <v>#REF!</v>
      </c>
      <c r="H107" s="122"/>
      <c r="I107" s="146" t="e">
        <f>+USR!#REF!</f>
        <v>#REF!</v>
      </c>
      <c r="J107" s="122"/>
      <c r="K107" s="147" t="e">
        <f>IF(G107=30,HLOOKUP(E107,Limits!$D$29:$K$36,2),IF(G107=40,HLOOKUP(E107,Limits!$D$29:$K$36,3),IF(G107=50,HLOOKUP(E107,Limits!$D$29:$K$36,4),IF(G107=60,HLOOKUP(E107,Limits!$D$29:$K$36,5),IF(G107=80,HLOOKUP(E107,Limits!$D$29:$K$36,6))))))</f>
        <v>#REF!</v>
      </c>
      <c r="L107" s="148"/>
      <c r="M107" s="121" t="e">
        <f>+USR!#REF!</f>
        <v>#REF!</v>
      </c>
      <c r="N107" s="122"/>
      <c r="O107" s="122" t="e">
        <f>+USR!#REF!</f>
        <v>#REF!</v>
      </c>
      <c r="P107" s="122"/>
      <c r="Q107" s="122" t="e">
        <f>+USR!#REF!</f>
        <v>#REF!</v>
      </c>
      <c r="R107" s="122"/>
      <c r="S107" s="122" t="e">
        <f>+USR!#REF!</f>
        <v>#REF!</v>
      </c>
      <c r="T107" s="122"/>
      <c r="U107" s="122" t="e">
        <f>IF(M107=0,Limits!$D$8,IF(M107=1,Limits!$E$8,IF(M107=2,Limits!$F$8,IF(M107=3,Limits!$G$8,IF(M107=4,Limits!$H$8,IF(M107=5,Limits!$I$8))))))</f>
        <v>#REF!</v>
      </c>
      <c r="V107" s="122"/>
      <c r="W107" s="122" t="e">
        <f t="shared" si="3"/>
        <v>#REF!</v>
      </c>
      <c r="X107" s="122"/>
      <c r="Y107" s="123" t="e">
        <f>IF(O107=30,HLOOKUP(M107,Limits!#REF!,2),IF(O107=40,HLOOKUP(M107,Limits!#REF!,3),IF(O107=50,HLOOKUP(M107,Limits!#REF!,4),IF(O107=60,HLOOKUP(M107,Limits!#REF!,5),IF(O107=80,HLOOKUP(M107,Limits!#REF!,6))))))</f>
        <v>#REF!</v>
      </c>
      <c r="Z107" s="122"/>
      <c r="AA107" s="85" t="e">
        <f>IF(I107&gt;(Limits!$D$37*1.4),"Over 140%","No")</f>
        <v>#REF!</v>
      </c>
      <c r="AB107" s="85" t="e">
        <f>IF(I107&lt;=HLOOKUP(E107,Limits!$D$29:$K$36,2),30,IF(I107&lt;=HLOOKUP(E107,Limits!$D$29:$K$36,3),40,IF(I107&lt;=HLOOKUP(E107,Limits!$D$29:$K$36,4),50,IF(I107&lt;=HLOOKUP(E107,Limits!$D$29:$K$36,5),60,IF(I107&lt;=(Limits!$D$37*1.4),140,"Over 140%")))))</f>
        <v>#REF!</v>
      </c>
      <c r="AC107" s="123" t="e">
        <f>IF(W107&lt;=HLOOKUP(M107,Limits!#REF!,2),30,IF(W107&lt;=HLOOKUP(M107,Limits!#REF!,3),40,IF(W107&lt;=HLOOKUP(M107,Limits!#REF!,4),50,IF(W107&lt;=HLOOKUP(M107,Limits!#REF!,5),60,"Over 60%"))))</f>
        <v>#REF!</v>
      </c>
      <c r="AD107" s="2"/>
      <c r="AE107" s="85" t="e">
        <f t="shared" si="2"/>
        <v>#REF!</v>
      </c>
    </row>
    <row r="108" spans="1:31">
      <c r="A108" s="117" t="e">
        <f>+USR!#REF!</f>
        <v>#REF!</v>
      </c>
      <c r="B108" s="117"/>
      <c r="C108" s="117" t="e">
        <f>+USR!#REF!</f>
        <v>#REF!</v>
      </c>
      <c r="D108" s="117"/>
      <c r="E108" s="121" t="e">
        <f>+USR!#REF!</f>
        <v>#REF!</v>
      </c>
      <c r="F108" s="122"/>
      <c r="G108" s="122" t="e">
        <f>+USR!#REF!</f>
        <v>#REF!</v>
      </c>
      <c r="H108" s="122"/>
      <c r="I108" s="146" t="e">
        <f>+USR!#REF!</f>
        <v>#REF!</v>
      </c>
      <c r="J108" s="122"/>
      <c r="K108" s="147" t="e">
        <f>IF(G108=30,HLOOKUP(E108,Limits!$D$29:$K$36,2),IF(G108=40,HLOOKUP(E108,Limits!$D$29:$K$36,3),IF(G108=50,HLOOKUP(E108,Limits!$D$29:$K$36,4),IF(G108=60,HLOOKUP(E108,Limits!$D$29:$K$36,5),IF(G108=80,HLOOKUP(E108,Limits!$D$29:$K$36,6))))))</f>
        <v>#REF!</v>
      </c>
      <c r="L108" s="148"/>
      <c r="M108" s="121" t="e">
        <f>+USR!#REF!</f>
        <v>#REF!</v>
      </c>
      <c r="N108" s="122"/>
      <c r="O108" s="122" t="e">
        <f>+USR!#REF!</f>
        <v>#REF!</v>
      </c>
      <c r="P108" s="122"/>
      <c r="Q108" s="122" t="e">
        <f>+USR!#REF!</f>
        <v>#REF!</v>
      </c>
      <c r="R108" s="122"/>
      <c r="S108" s="122" t="e">
        <f>+USR!#REF!</f>
        <v>#REF!</v>
      </c>
      <c r="T108" s="122"/>
      <c r="U108" s="122" t="e">
        <f>IF(M108=0,Limits!$D$8,IF(M108=1,Limits!$E$8,IF(M108=2,Limits!$F$8,IF(M108=3,Limits!$G$8,IF(M108=4,Limits!$H$8,IF(M108=5,Limits!$I$8))))))</f>
        <v>#REF!</v>
      </c>
      <c r="V108" s="122"/>
      <c r="W108" s="122" t="e">
        <f t="shared" si="3"/>
        <v>#REF!</v>
      </c>
      <c r="X108" s="122"/>
      <c r="Y108" s="123" t="e">
        <f>IF(O108=30,HLOOKUP(M108,Limits!#REF!,2),IF(O108=40,HLOOKUP(M108,Limits!#REF!,3),IF(O108=50,HLOOKUP(M108,Limits!#REF!,4),IF(O108=60,HLOOKUP(M108,Limits!#REF!,5),IF(O108=80,HLOOKUP(M108,Limits!#REF!,6))))))</f>
        <v>#REF!</v>
      </c>
      <c r="Z108" s="122"/>
      <c r="AA108" s="85" t="e">
        <f>IF(I108&gt;(Limits!$D$37*1.4),"Over 140%","No")</f>
        <v>#REF!</v>
      </c>
      <c r="AB108" s="85" t="e">
        <f>IF(I108&lt;=HLOOKUP(E108,Limits!$D$29:$K$36,2),30,IF(I108&lt;=HLOOKUP(E108,Limits!$D$29:$K$36,3),40,IF(I108&lt;=HLOOKUP(E108,Limits!$D$29:$K$36,4),50,IF(I108&lt;=HLOOKUP(E108,Limits!$D$29:$K$36,5),60,IF(I108&lt;=(Limits!$D$37*1.4),140,"Over 140%")))))</f>
        <v>#REF!</v>
      </c>
      <c r="AC108" s="123" t="e">
        <f>IF(W108&lt;=HLOOKUP(M108,Limits!#REF!,2),30,IF(W108&lt;=HLOOKUP(M108,Limits!#REF!,3),40,IF(W108&lt;=HLOOKUP(M108,Limits!#REF!,4),50,IF(W108&lt;=HLOOKUP(M108,Limits!#REF!,5),60,"Over 60%"))))</f>
        <v>#REF!</v>
      </c>
      <c r="AD108" s="2"/>
      <c r="AE108" s="85" t="e">
        <f t="shared" si="2"/>
        <v>#REF!</v>
      </c>
    </row>
    <row r="109" spans="1:31">
      <c r="A109" s="117" t="e">
        <f>+USR!#REF!</f>
        <v>#REF!</v>
      </c>
      <c r="B109" s="117"/>
      <c r="C109" s="117" t="e">
        <f>+USR!#REF!</f>
        <v>#REF!</v>
      </c>
      <c r="D109" s="117"/>
      <c r="E109" s="121" t="e">
        <f>+USR!#REF!</f>
        <v>#REF!</v>
      </c>
      <c r="F109" s="122"/>
      <c r="G109" s="122" t="e">
        <f>+USR!#REF!</f>
        <v>#REF!</v>
      </c>
      <c r="H109" s="122"/>
      <c r="I109" s="146" t="e">
        <f>+USR!#REF!</f>
        <v>#REF!</v>
      </c>
      <c r="J109" s="122"/>
      <c r="K109" s="147" t="e">
        <f>IF(G109=30,HLOOKUP(E109,Limits!$D$29:$K$36,2),IF(G109=40,HLOOKUP(E109,Limits!$D$29:$K$36,3),IF(G109=50,HLOOKUP(E109,Limits!$D$29:$K$36,4),IF(G109=60,HLOOKUP(E109,Limits!$D$29:$K$36,5),IF(G109=80,HLOOKUP(E109,Limits!$D$29:$K$36,6))))))</f>
        <v>#REF!</v>
      </c>
      <c r="L109" s="148"/>
      <c r="M109" s="121" t="e">
        <f>+USR!#REF!</f>
        <v>#REF!</v>
      </c>
      <c r="N109" s="122"/>
      <c r="O109" s="122" t="e">
        <f>+USR!#REF!</f>
        <v>#REF!</v>
      </c>
      <c r="P109" s="122"/>
      <c r="Q109" s="122" t="e">
        <f>+USR!#REF!</f>
        <v>#REF!</v>
      </c>
      <c r="R109" s="122"/>
      <c r="S109" s="122" t="e">
        <f>+USR!#REF!</f>
        <v>#REF!</v>
      </c>
      <c r="T109" s="122"/>
      <c r="U109" s="122" t="e">
        <f>IF(M109=0,Limits!$D$8,IF(M109=1,Limits!$E$8,IF(M109=2,Limits!$F$8,IF(M109=3,Limits!$G$8,IF(M109=4,Limits!$H$8,IF(M109=5,Limits!$I$8))))))</f>
        <v>#REF!</v>
      </c>
      <c r="V109" s="122"/>
      <c r="W109" s="122" t="e">
        <f t="shared" si="3"/>
        <v>#REF!</v>
      </c>
      <c r="X109" s="122"/>
      <c r="Y109" s="123" t="e">
        <f>IF(O109=30,HLOOKUP(M109,Limits!#REF!,2),IF(O109=40,HLOOKUP(M109,Limits!#REF!,3),IF(O109=50,HLOOKUP(M109,Limits!#REF!,4),IF(O109=60,HLOOKUP(M109,Limits!#REF!,5),IF(O109=80,HLOOKUP(M109,Limits!#REF!,6))))))</f>
        <v>#REF!</v>
      </c>
      <c r="Z109" s="122"/>
      <c r="AA109" s="85" t="e">
        <f>IF(I109&gt;(Limits!$D$37*1.4),"Over 140%","No")</f>
        <v>#REF!</v>
      </c>
      <c r="AB109" s="85" t="e">
        <f>IF(I109&lt;=HLOOKUP(E109,Limits!$D$29:$K$36,2),30,IF(I109&lt;=HLOOKUP(E109,Limits!$D$29:$K$36,3),40,IF(I109&lt;=HLOOKUP(E109,Limits!$D$29:$K$36,4),50,IF(I109&lt;=HLOOKUP(E109,Limits!$D$29:$K$36,5),60,IF(I109&lt;=(Limits!$D$37*1.4),140,"Over 140%")))))</f>
        <v>#REF!</v>
      </c>
      <c r="AC109" s="123" t="e">
        <f>IF(W109&lt;=HLOOKUP(M109,Limits!#REF!,2),30,IF(W109&lt;=HLOOKUP(M109,Limits!#REF!,3),40,IF(W109&lt;=HLOOKUP(M109,Limits!#REF!,4),50,IF(W109&lt;=HLOOKUP(M109,Limits!#REF!,5),60,"Over 60%"))))</f>
        <v>#REF!</v>
      </c>
      <c r="AD109" s="2"/>
      <c r="AE109" s="85" t="e">
        <f t="shared" si="2"/>
        <v>#REF!</v>
      </c>
    </row>
    <row r="110" spans="1:31">
      <c r="A110" s="117" t="e">
        <f>+USR!#REF!</f>
        <v>#REF!</v>
      </c>
      <c r="B110" s="117"/>
      <c r="C110" s="117" t="e">
        <f>+USR!#REF!</f>
        <v>#REF!</v>
      </c>
      <c r="D110" s="117"/>
      <c r="E110" s="121" t="e">
        <f>+USR!#REF!</f>
        <v>#REF!</v>
      </c>
      <c r="F110" s="122"/>
      <c r="G110" s="122" t="e">
        <f>+USR!#REF!</f>
        <v>#REF!</v>
      </c>
      <c r="H110" s="122"/>
      <c r="I110" s="146" t="e">
        <f>+USR!#REF!</f>
        <v>#REF!</v>
      </c>
      <c r="J110" s="122"/>
      <c r="K110" s="147" t="e">
        <f>IF(G110=30,HLOOKUP(E110,Limits!$D$29:$K$36,2),IF(G110=40,HLOOKUP(E110,Limits!$D$29:$K$36,3),IF(G110=50,HLOOKUP(E110,Limits!$D$29:$K$36,4),IF(G110=60,HLOOKUP(E110,Limits!$D$29:$K$36,5),IF(G110=80,HLOOKUP(E110,Limits!$D$29:$K$36,6))))))</f>
        <v>#REF!</v>
      </c>
      <c r="L110" s="148"/>
      <c r="M110" s="121" t="e">
        <f>+USR!#REF!</f>
        <v>#REF!</v>
      </c>
      <c r="N110" s="122"/>
      <c r="O110" s="122" t="e">
        <f>+USR!#REF!</f>
        <v>#REF!</v>
      </c>
      <c r="P110" s="122"/>
      <c r="Q110" s="122" t="e">
        <f>+USR!#REF!</f>
        <v>#REF!</v>
      </c>
      <c r="R110" s="122"/>
      <c r="S110" s="122" t="e">
        <f>+USR!#REF!</f>
        <v>#REF!</v>
      </c>
      <c r="T110" s="122"/>
      <c r="U110" s="122" t="e">
        <f>IF(M110=0,Limits!$D$8,IF(M110=1,Limits!$E$8,IF(M110=2,Limits!$F$8,IF(M110=3,Limits!$G$8,IF(M110=4,Limits!$H$8,IF(M110=5,Limits!$I$8))))))</f>
        <v>#REF!</v>
      </c>
      <c r="V110" s="122"/>
      <c r="W110" s="122" t="e">
        <f t="shared" si="3"/>
        <v>#REF!</v>
      </c>
      <c r="X110" s="122"/>
      <c r="Y110" s="123" t="e">
        <f>IF(O110=30,HLOOKUP(M110,Limits!#REF!,2),IF(O110=40,HLOOKUP(M110,Limits!#REF!,3),IF(O110=50,HLOOKUP(M110,Limits!#REF!,4),IF(O110=60,HLOOKUP(M110,Limits!#REF!,5),IF(O110=80,HLOOKUP(M110,Limits!#REF!,6))))))</f>
        <v>#REF!</v>
      </c>
      <c r="Z110" s="122"/>
      <c r="AA110" s="85" t="e">
        <f>IF(I110&gt;(Limits!$D$37*1.4),"Over 140%","No")</f>
        <v>#REF!</v>
      </c>
      <c r="AB110" s="85" t="e">
        <f>IF(I110&lt;=HLOOKUP(E110,Limits!$D$29:$K$36,2),30,IF(I110&lt;=HLOOKUP(E110,Limits!$D$29:$K$36,3),40,IF(I110&lt;=HLOOKUP(E110,Limits!$D$29:$K$36,4),50,IF(I110&lt;=HLOOKUP(E110,Limits!$D$29:$K$36,5),60,IF(I110&lt;=(Limits!$D$37*1.4),140,"Over 140%")))))</f>
        <v>#REF!</v>
      </c>
      <c r="AC110" s="123" t="e">
        <f>IF(W110&lt;=HLOOKUP(M110,Limits!#REF!,2),30,IF(W110&lt;=HLOOKUP(M110,Limits!#REF!,3),40,IF(W110&lt;=HLOOKUP(M110,Limits!#REF!,4),50,IF(W110&lt;=HLOOKUP(M110,Limits!#REF!,5),60,"Over 60%"))))</f>
        <v>#REF!</v>
      </c>
      <c r="AD110" s="2"/>
      <c r="AE110" s="85" t="e">
        <f t="shared" si="2"/>
        <v>#REF!</v>
      </c>
    </row>
    <row r="111" spans="1:31">
      <c r="A111" s="117" t="e">
        <f>+USR!#REF!</f>
        <v>#REF!</v>
      </c>
      <c r="B111" s="117"/>
      <c r="C111" s="117" t="e">
        <f>+USR!#REF!</f>
        <v>#REF!</v>
      </c>
      <c r="D111" s="117"/>
      <c r="E111" s="121" t="e">
        <f>+USR!#REF!</f>
        <v>#REF!</v>
      </c>
      <c r="F111" s="122"/>
      <c r="G111" s="122" t="e">
        <f>+USR!#REF!</f>
        <v>#REF!</v>
      </c>
      <c r="H111" s="122"/>
      <c r="I111" s="146" t="e">
        <f>+USR!#REF!</f>
        <v>#REF!</v>
      </c>
      <c r="J111" s="122"/>
      <c r="K111" s="147" t="e">
        <f>IF(G111=30,HLOOKUP(E111,Limits!$D$29:$K$36,2),IF(G111=40,HLOOKUP(E111,Limits!$D$29:$K$36,3),IF(G111=50,HLOOKUP(E111,Limits!$D$29:$K$36,4),IF(G111=60,HLOOKUP(E111,Limits!$D$29:$K$36,5),IF(G111=80,HLOOKUP(E111,Limits!$D$29:$K$36,6))))))</f>
        <v>#REF!</v>
      </c>
      <c r="L111" s="148"/>
      <c r="M111" s="121" t="e">
        <f>+USR!#REF!</f>
        <v>#REF!</v>
      </c>
      <c r="N111" s="122"/>
      <c r="O111" s="122" t="e">
        <f>+USR!#REF!</f>
        <v>#REF!</v>
      </c>
      <c r="P111" s="122"/>
      <c r="Q111" s="122" t="e">
        <f>+USR!#REF!</f>
        <v>#REF!</v>
      </c>
      <c r="R111" s="122"/>
      <c r="S111" s="122" t="e">
        <f>+USR!#REF!</f>
        <v>#REF!</v>
      </c>
      <c r="T111" s="122"/>
      <c r="U111" s="122" t="e">
        <f>IF(M111=0,Limits!$D$8,IF(M111=1,Limits!$E$8,IF(M111=2,Limits!$F$8,IF(M111=3,Limits!$G$8,IF(M111=4,Limits!$H$8,IF(M111=5,Limits!$I$8))))))</f>
        <v>#REF!</v>
      </c>
      <c r="V111" s="122"/>
      <c r="W111" s="122" t="e">
        <f t="shared" si="3"/>
        <v>#REF!</v>
      </c>
      <c r="X111" s="122"/>
      <c r="Y111" s="123" t="e">
        <f>IF(O111=30,HLOOKUP(M111,Limits!#REF!,2),IF(O111=40,HLOOKUP(M111,Limits!#REF!,3),IF(O111=50,HLOOKUP(M111,Limits!#REF!,4),IF(O111=60,HLOOKUP(M111,Limits!#REF!,5),IF(O111=80,HLOOKUP(M111,Limits!#REF!,6))))))</f>
        <v>#REF!</v>
      </c>
      <c r="Z111" s="122"/>
      <c r="AA111" s="85" t="e">
        <f>IF(I111&gt;(Limits!$D$37*1.4),"Over 140%","No")</f>
        <v>#REF!</v>
      </c>
      <c r="AB111" s="85" t="e">
        <f>IF(I111&lt;=HLOOKUP(E111,Limits!$D$29:$K$36,2),30,IF(I111&lt;=HLOOKUP(E111,Limits!$D$29:$K$36,3),40,IF(I111&lt;=HLOOKUP(E111,Limits!$D$29:$K$36,4),50,IF(I111&lt;=HLOOKUP(E111,Limits!$D$29:$K$36,5),60,IF(I111&lt;=(Limits!$D$37*1.4),140,"Over 140%")))))</f>
        <v>#REF!</v>
      </c>
      <c r="AC111" s="123" t="e">
        <f>IF(W111&lt;=HLOOKUP(M111,Limits!#REF!,2),30,IF(W111&lt;=HLOOKUP(M111,Limits!#REF!,3),40,IF(W111&lt;=HLOOKUP(M111,Limits!#REF!,4),50,IF(W111&lt;=HLOOKUP(M111,Limits!#REF!,5),60,"Over 60%"))))</f>
        <v>#REF!</v>
      </c>
      <c r="AD111" s="2"/>
      <c r="AE111" s="85" t="e">
        <f t="shared" si="2"/>
        <v>#REF!</v>
      </c>
    </row>
    <row r="112" spans="1:31">
      <c r="A112" s="117" t="e">
        <f>+USR!#REF!</f>
        <v>#REF!</v>
      </c>
      <c r="B112" s="117"/>
      <c r="C112" s="117" t="e">
        <f>+USR!#REF!</f>
        <v>#REF!</v>
      </c>
      <c r="D112" s="117"/>
      <c r="E112" s="121" t="e">
        <f>+USR!#REF!</f>
        <v>#REF!</v>
      </c>
      <c r="F112" s="122"/>
      <c r="G112" s="122" t="e">
        <f>+USR!#REF!</f>
        <v>#REF!</v>
      </c>
      <c r="H112" s="122"/>
      <c r="I112" s="146" t="e">
        <f>+USR!#REF!</f>
        <v>#REF!</v>
      </c>
      <c r="J112" s="122"/>
      <c r="K112" s="147" t="e">
        <f>IF(G112=30,HLOOKUP(E112,Limits!$D$29:$K$36,2),IF(G112=40,HLOOKUP(E112,Limits!$D$29:$K$36,3),IF(G112=50,HLOOKUP(E112,Limits!$D$29:$K$36,4),IF(G112=60,HLOOKUP(E112,Limits!$D$29:$K$36,5),IF(G112=80,HLOOKUP(E112,Limits!$D$29:$K$36,6))))))</f>
        <v>#REF!</v>
      </c>
      <c r="L112" s="148"/>
      <c r="M112" s="121" t="e">
        <f>+USR!#REF!</f>
        <v>#REF!</v>
      </c>
      <c r="N112" s="122"/>
      <c r="O112" s="122" t="e">
        <f>+USR!#REF!</f>
        <v>#REF!</v>
      </c>
      <c r="P112" s="122"/>
      <c r="Q112" s="122" t="e">
        <f>+USR!#REF!</f>
        <v>#REF!</v>
      </c>
      <c r="R112" s="122"/>
      <c r="S112" s="122" t="e">
        <f>+USR!#REF!</f>
        <v>#REF!</v>
      </c>
      <c r="T112" s="122"/>
      <c r="U112" s="122" t="e">
        <f>IF(M112=0,Limits!$D$8,IF(M112=1,Limits!$E$8,IF(M112=2,Limits!$F$8,IF(M112=3,Limits!$G$8,IF(M112=4,Limits!$H$8,IF(M112=5,Limits!$I$8))))))</f>
        <v>#REF!</v>
      </c>
      <c r="V112" s="122"/>
      <c r="W112" s="122" t="e">
        <f t="shared" si="3"/>
        <v>#REF!</v>
      </c>
      <c r="X112" s="122"/>
      <c r="Y112" s="123" t="e">
        <f>IF(O112=30,HLOOKUP(M112,Limits!#REF!,2),IF(O112=40,HLOOKUP(M112,Limits!#REF!,3),IF(O112=50,HLOOKUP(M112,Limits!#REF!,4),IF(O112=60,HLOOKUP(M112,Limits!#REF!,5),IF(O112=80,HLOOKUP(M112,Limits!#REF!,6))))))</f>
        <v>#REF!</v>
      </c>
      <c r="Z112" s="122"/>
      <c r="AA112" s="85" t="e">
        <f>IF(I112&gt;(Limits!$D$37*1.4),"Over 140%","No")</f>
        <v>#REF!</v>
      </c>
      <c r="AB112" s="85" t="e">
        <f>IF(I112&lt;=HLOOKUP(E112,Limits!$D$29:$K$36,2),30,IF(I112&lt;=HLOOKUP(E112,Limits!$D$29:$K$36,3),40,IF(I112&lt;=HLOOKUP(E112,Limits!$D$29:$K$36,4),50,IF(I112&lt;=HLOOKUP(E112,Limits!$D$29:$K$36,5),60,IF(I112&lt;=(Limits!$D$37*1.4),140,"Over 140%")))))</f>
        <v>#REF!</v>
      </c>
      <c r="AC112" s="123" t="e">
        <f>IF(W112&lt;=HLOOKUP(M112,Limits!#REF!,2),30,IF(W112&lt;=HLOOKUP(M112,Limits!#REF!,3),40,IF(W112&lt;=HLOOKUP(M112,Limits!#REF!,4),50,IF(W112&lt;=HLOOKUP(M112,Limits!#REF!,5),60,"Over 60%"))))</f>
        <v>#REF!</v>
      </c>
      <c r="AD112" s="2"/>
      <c r="AE112" s="85" t="e">
        <f t="shared" si="2"/>
        <v>#REF!</v>
      </c>
    </row>
    <row r="113" spans="1:31">
      <c r="A113" s="117" t="e">
        <f>+USR!#REF!</f>
        <v>#REF!</v>
      </c>
      <c r="B113" s="117"/>
      <c r="C113" s="117" t="e">
        <f>+USR!#REF!</f>
        <v>#REF!</v>
      </c>
      <c r="D113" s="117"/>
      <c r="E113" s="121" t="e">
        <f>+USR!#REF!</f>
        <v>#REF!</v>
      </c>
      <c r="F113" s="122"/>
      <c r="G113" s="122" t="e">
        <f>+USR!#REF!</f>
        <v>#REF!</v>
      </c>
      <c r="H113" s="122"/>
      <c r="I113" s="146" t="e">
        <f>+USR!#REF!</f>
        <v>#REF!</v>
      </c>
      <c r="J113" s="122"/>
      <c r="K113" s="147" t="e">
        <f>IF(G113=30,HLOOKUP(E113,Limits!$D$29:$K$36,2),IF(G113=40,HLOOKUP(E113,Limits!$D$29:$K$36,3),IF(G113=50,HLOOKUP(E113,Limits!$D$29:$K$36,4),IF(G113=60,HLOOKUP(E113,Limits!$D$29:$K$36,5),IF(G113=80,HLOOKUP(E113,Limits!$D$29:$K$36,6))))))</f>
        <v>#REF!</v>
      </c>
      <c r="L113" s="148"/>
      <c r="M113" s="121" t="e">
        <f>+USR!#REF!</f>
        <v>#REF!</v>
      </c>
      <c r="N113" s="122"/>
      <c r="O113" s="122" t="e">
        <f>+USR!#REF!</f>
        <v>#REF!</v>
      </c>
      <c r="P113" s="122"/>
      <c r="Q113" s="122" t="e">
        <f>+USR!#REF!</f>
        <v>#REF!</v>
      </c>
      <c r="R113" s="122"/>
      <c r="S113" s="122" t="e">
        <f>+USR!#REF!</f>
        <v>#REF!</v>
      </c>
      <c r="T113" s="122"/>
      <c r="U113" s="122" t="e">
        <f>IF(M113=0,Limits!$D$8,IF(M113=1,Limits!$E$8,IF(M113=2,Limits!$F$8,IF(M113=3,Limits!$G$8,IF(M113=4,Limits!$H$8,IF(M113=5,Limits!$I$8))))))</f>
        <v>#REF!</v>
      </c>
      <c r="V113" s="122"/>
      <c r="W113" s="122" t="e">
        <f t="shared" si="3"/>
        <v>#REF!</v>
      </c>
      <c r="X113" s="122"/>
      <c r="Y113" s="123" t="e">
        <f>IF(O113=30,HLOOKUP(M113,Limits!#REF!,2),IF(O113=40,HLOOKUP(M113,Limits!#REF!,3),IF(O113=50,HLOOKUP(M113,Limits!#REF!,4),IF(O113=60,HLOOKUP(M113,Limits!#REF!,5),IF(O113=80,HLOOKUP(M113,Limits!#REF!,6))))))</f>
        <v>#REF!</v>
      </c>
      <c r="Z113" s="122"/>
      <c r="AA113" s="85" t="e">
        <f>IF(I113&gt;(Limits!$D$37*1.4),"Over 140%","No")</f>
        <v>#REF!</v>
      </c>
      <c r="AB113" s="85" t="e">
        <f>IF(I113&lt;=HLOOKUP(E113,Limits!$D$29:$K$36,2),30,IF(I113&lt;=HLOOKUP(E113,Limits!$D$29:$K$36,3),40,IF(I113&lt;=HLOOKUP(E113,Limits!$D$29:$K$36,4),50,IF(I113&lt;=HLOOKUP(E113,Limits!$D$29:$K$36,5),60,IF(I113&lt;=(Limits!$D$37*1.4),140,"Over 140%")))))</f>
        <v>#REF!</v>
      </c>
      <c r="AC113" s="123" t="e">
        <f>IF(W113&lt;=HLOOKUP(M113,Limits!#REF!,2),30,IF(W113&lt;=HLOOKUP(M113,Limits!#REF!,3),40,IF(W113&lt;=HLOOKUP(M113,Limits!#REF!,4),50,IF(W113&lt;=HLOOKUP(M113,Limits!#REF!,5),60,"Over 60%"))))</f>
        <v>#REF!</v>
      </c>
      <c r="AD113" s="2"/>
      <c r="AE113" s="85" t="e">
        <f t="shared" si="2"/>
        <v>#REF!</v>
      </c>
    </row>
    <row r="114" spans="1:31">
      <c r="A114" s="117" t="e">
        <f>+USR!#REF!</f>
        <v>#REF!</v>
      </c>
      <c r="B114" s="117"/>
      <c r="C114" s="117" t="e">
        <f>+USR!#REF!</f>
        <v>#REF!</v>
      </c>
      <c r="D114" s="117"/>
      <c r="E114" s="121" t="e">
        <f>+USR!#REF!</f>
        <v>#REF!</v>
      </c>
      <c r="F114" s="122"/>
      <c r="G114" s="122" t="e">
        <f>+USR!#REF!</f>
        <v>#REF!</v>
      </c>
      <c r="H114" s="122"/>
      <c r="I114" s="146" t="e">
        <f>+USR!#REF!</f>
        <v>#REF!</v>
      </c>
      <c r="J114" s="122"/>
      <c r="K114" s="147" t="e">
        <f>IF(G114=30,HLOOKUP(E114,Limits!$D$29:$K$36,2),IF(G114=40,HLOOKUP(E114,Limits!$D$29:$K$36,3),IF(G114=50,HLOOKUP(E114,Limits!$D$29:$K$36,4),IF(G114=60,HLOOKUP(E114,Limits!$D$29:$K$36,5),IF(G114=80,HLOOKUP(E114,Limits!$D$29:$K$36,6))))))</f>
        <v>#REF!</v>
      </c>
      <c r="L114" s="148"/>
      <c r="M114" s="121" t="e">
        <f>+USR!#REF!</f>
        <v>#REF!</v>
      </c>
      <c r="N114" s="122"/>
      <c r="O114" s="122" t="e">
        <f>+USR!#REF!</f>
        <v>#REF!</v>
      </c>
      <c r="P114" s="122"/>
      <c r="Q114" s="122" t="e">
        <f>+USR!#REF!</f>
        <v>#REF!</v>
      </c>
      <c r="R114" s="122"/>
      <c r="S114" s="122" t="e">
        <f>+USR!#REF!</f>
        <v>#REF!</v>
      </c>
      <c r="T114" s="122"/>
      <c r="U114" s="122" t="e">
        <f>IF(M114=0,Limits!$D$8,IF(M114=1,Limits!$E$8,IF(M114=2,Limits!$F$8,IF(M114=3,Limits!$G$8,IF(M114=4,Limits!$H$8,IF(M114=5,Limits!$I$8))))))</f>
        <v>#REF!</v>
      </c>
      <c r="V114" s="122"/>
      <c r="W114" s="122" t="e">
        <f t="shared" si="3"/>
        <v>#REF!</v>
      </c>
      <c r="X114" s="122"/>
      <c r="Y114" s="123" t="e">
        <f>IF(O114=30,HLOOKUP(M114,Limits!#REF!,2),IF(O114=40,HLOOKUP(M114,Limits!#REF!,3),IF(O114=50,HLOOKUP(M114,Limits!#REF!,4),IF(O114=60,HLOOKUP(M114,Limits!#REF!,5),IF(O114=80,HLOOKUP(M114,Limits!#REF!,6))))))</f>
        <v>#REF!</v>
      </c>
      <c r="Z114" s="122"/>
      <c r="AA114" s="85" t="e">
        <f>IF(I114&gt;(Limits!$D$37*1.4),"Over 140%","No")</f>
        <v>#REF!</v>
      </c>
      <c r="AB114" s="85" t="e">
        <f>IF(I114&lt;=HLOOKUP(E114,Limits!$D$29:$K$36,2),30,IF(I114&lt;=HLOOKUP(E114,Limits!$D$29:$K$36,3),40,IF(I114&lt;=HLOOKUP(E114,Limits!$D$29:$K$36,4),50,IF(I114&lt;=HLOOKUP(E114,Limits!$D$29:$K$36,5),60,IF(I114&lt;=(Limits!$D$37*1.4),140,"Over 140%")))))</f>
        <v>#REF!</v>
      </c>
      <c r="AC114" s="123" t="e">
        <f>IF(W114&lt;=HLOOKUP(M114,Limits!#REF!,2),30,IF(W114&lt;=HLOOKUP(M114,Limits!#REF!,3),40,IF(W114&lt;=HLOOKUP(M114,Limits!#REF!,4),50,IF(W114&lt;=HLOOKUP(M114,Limits!#REF!,5),60,"Over 60%"))))</f>
        <v>#REF!</v>
      </c>
      <c r="AD114" s="2"/>
      <c r="AE114" s="85" t="e">
        <f t="shared" si="2"/>
        <v>#REF!</v>
      </c>
    </row>
    <row r="115" spans="1:31">
      <c r="A115" s="117" t="e">
        <f>+USR!#REF!</f>
        <v>#REF!</v>
      </c>
      <c r="B115" s="117"/>
      <c r="C115" s="117" t="e">
        <f>+USR!#REF!</f>
        <v>#REF!</v>
      </c>
      <c r="D115" s="117"/>
      <c r="E115" s="121" t="e">
        <f>+USR!#REF!</f>
        <v>#REF!</v>
      </c>
      <c r="F115" s="122"/>
      <c r="G115" s="122" t="e">
        <f>+USR!#REF!</f>
        <v>#REF!</v>
      </c>
      <c r="H115" s="122"/>
      <c r="I115" s="146" t="e">
        <f>+USR!#REF!</f>
        <v>#REF!</v>
      </c>
      <c r="J115" s="122"/>
      <c r="K115" s="147" t="e">
        <f>IF(G115=30,HLOOKUP(E115,Limits!$D$29:$K$36,2),IF(G115=40,HLOOKUP(E115,Limits!$D$29:$K$36,3),IF(G115=50,HLOOKUP(E115,Limits!$D$29:$K$36,4),IF(G115=60,HLOOKUP(E115,Limits!$D$29:$K$36,5),IF(G115=80,HLOOKUP(E115,Limits!$D$29:$K$36,6))))))</f>
        <v>#REF!</v>
      </c>
      <c r="L115" s="148"/>
      <c r="M115" s="121" t="e">
        <f>+USR!#REF!</f>
        <v>#REF!</v>
      </c>
      <c r="N115" s="122"/>
      <c r="O115" s="122" t="e">
        <f>+USR!#REF!</f>
        <v>#REF!</v>
      </c>
      <c r="P115" s="122"/>
      <c r="Q115" s="122" t="e">
        <f>+USR!#REF!</f>
        <v>#REF!</v>
      </c>
      <c r="R115" s="122"/>
      <c r="S115" s="122" t="e">
        <f>+USR!#REF!</f>
        <v>#REF!</v>
      </c>
      <c r="T115" s="122"/>
      <c r="U115" s="122" t="e">
        <f>IF(M115=0,Limits!$D$8,IF(M115=1,Limits!$E$8,IF(M115=2,Limits!$F$8,IF(M115=3,Limits!$G$8,IF(M115=4,Limits!$H$8,IF(M115=5,Limits!$I$8))))))</f>
        <v>#REF!</v>
      </c>
      <c r="V115" s="122"/>
      <c r="W115" s="122" t="e">
        <f t="shared" si="3"/>
        <v>#REF!</v>
      </c>
      <c r="X115" s="122"/>
      <c r="Y115" s="123" t="e">
        <f>IF(O115=30,HLOOKUP(M115,Limits!#REF!,2),IF(O115=40,HLOOKUP(M115,Limits!#REF!,3),IF(O115=50,HLOOKUP(M115,Limits!#REF!,4),IF(O115=60,HLOOKUP(M115,Limits!#REF!,5),IF(O115=80,HLOOKUP(M115,Limits!#REF!,6))))))</f>
        <v>#REF!</v>
      </c>
      <c r="Z115" s="122"/>
      <c r="AA115" s="85" t="e">
        <f>IF(I115&gt;(Limits!$D$37*1.4),"Over 140%","No")</f>
        <v>#REF!</v>
      </c>
      <c r="AB115" s="85" t="e">
        <f>IF(I115&lt;=HLOOKUP(E115,Limits!$D$29:$K$36,2),30,IF(I115&lt;=HLOOKUP(E115,Limits!$D$29:$K$36,3),40,IF(I115&lt;=HLOOKUP(E115,Limits!$D$29:$K$36,4),50,IF(I115&lt;=HLOOKUP(E115,Limits!$D$29:$K$36,5),60,IF(I115&lt;=(Limits!$D$37*1.4),140,"Over 140%")))))</f>
        <v>#REF!</v>
      </c>
      <c r="AC115" s="123" t="e">
        <f>IF(W115&lt;=HLOOKUP(M115,Limits!#REF!,2),30,IF(W115&lt;=HLOOKUP(M115,Limits!#REF!,3),40,IF(W115&lt;=HLOOKUP(M115,Limits!#REF!,4),50,IF(W115&lt;=HLOOKUP(M115,Limits!#REF!,5),60,"Over 60%"))))</f>
        <v>#REF!</v>
      </c>
      <c r="AD115" s="2"/>
      <c r="AE115" s="85" t="e">
        <f t="shared" si="2"/>
        <v>#REF!</v>
      </c>
    </row>
    <row r="116" spans="1:31">
      <c r="A116" s="117" t="e">
        <f>+USR!#REF!</f>
        <v>#REF!</v>
      </c>
      <c r="B116" s="117"/>
      <c r="C116" s="117" t="e">
        <f>+USR!#REF!</f>
        <v>#REF!</v>
      </c>
      <c r="D116" s="117"/>
      <c r="E116" s="121" t="e">
        <f>+USR!#REF!</f>
        <v>#REF!</v>
      </c>
      <c r="F116" s="122"/>
      <c r="G116" s="122" t="e">
        <f>+USR!#REF!</f>
        <v>#REF!</v>
      </c>
      <c r="H116" s="122"/>
      <c r="I116" s="146" t="e">
        <f>+USR!#REF!</f>
        <v>#REF!</v>
      </c>
      <c r="J116" s="122"/>
      <c r="K116" s="147" t="e">
        <f>IF(G116=30,HLOOKUP(E116,Limits!$D$29:$K$36,2),IF(G116=40,HLOOKUP(E116,Limits!$D$29:$K$36,3),IF(G116=50,HLOOKUP(E116,Limits!$D$29:$K$36,4),IF(G116=60,HLOOKUP(E116,Limits!$D$29:$K$36,5),IF(G116=80,HLOOKUP(E116,Limits!$D$29:$K$36,6))))))</f>
        <v>#REF!</v>
      </c>
      <c r="L116" s="148"/>
      <c r="M116" s="121" t="e">
        <f>+USR!#REF!</f>
        <v>#REF!</v>
      </c>
      <c r="N116" s="122"/>
      <c r="O116" s="122" t="e">
        <f>+USR!#REF!</f>
        <v>#REF!</v>
      </c>
      <c r="P116" s="122"/>
      <c r="Q116" s="122" t="e">
        <f>+USR!#REF!</f>
        <v>#REF!</v>
      </c>
      <c r="R116" s="122"/>
      <c r="S116" s="122" t="e">
        <f>+USR!#REF!</f>
        <v>#REF!</v>
      </c>
      <c r="T116" s="122"/>
      <c r="U116" s="122" t="e">
        <f>IF(M116=0,Limits!$D$8,IF(M116=1,Limits!$E$8,IF(M116=2,Limits!$F$8,IF(M116=3,Limits!$G$8,IF(M116=4,Limits!$H$8,IF(M116=5,Limits!$I$8))))))</f>
        <v>#REF!</v>
      </c>
      <c r="V116" s="122"/>
      <c r="W116" s="122" t="e">
        <f t="shared" si="3"/>
        <v>#REF!</v>
      </c>
      <c r="X116" s="122"/>
      <c r="Y116" s="123" t="e">
        <f>IF(O116=30,HLOOKUP(M116,Limits!#REF!,2),IF(O116=40,HLOOKUP(M116,Limits!#REF!,3),IF(O116=50,HLOOKUP(M116,Limits!#REF!,4),IF(O116=60,HLOOKUP(M116,Limits!#REF!,5),IF(O116=80,HLOOKUP(M116,Limits!#REF!,6))))))</f>
        <v>#REF!</v>
      </c>
      <c r="Z116" s="122"/>
      <c r="AA116" s="85" t="e">
        <f>IF(I116&gt;(Limits!$D$37*1.4),"Over 140%","No")</f>
        <v>#REF!</v>
      </c>
      <c r="AB116" s="85" t="e">
        <f>IF(I116&lt;=HLOOKUP(E116,Limits!$D$29:$K$36,2),30,IF(I116&lt;=HLOOKUP(E116,Limits!$D$29:$K$36,3),40,IF(I116&lt;=HLOOKUP(E116,Limits!$D$29:$K$36,4),50,IF(I116&lt;=HLOOKUP(E116,Limits!$D$29:$K$36,5),60,IF(I116&lt;=(Limits!$D$37*1.4),140,"Over 140%")))))</f>
        <v>#REF!</v>
      </c>
      <c r="AC116" s="123" t="e">
        <f>IF(W116&lt;=HLOOKUP(M116,Limits!#REF!,2),30,IF(W116&lt;=HLOOKUP(M116,Limits!#REF!,3),40,IF(W116&lt;=HLOOKUP(M116,Limits!#REF!,4),50,IF(W116&lt;=HLOOKUP(M116,Limits!#REF!,5),60,"Over 60%"))))</f>
        <v>#REF!</v>
      </c>
      <c r="AD116" s="2"/>
      <c r="AE116" s="85" t="e">
        <f t="shared" si="2"/>
        <v>#REF!</v>
      </c>
    </row>
    <row r="117" spans="1:31">
      <c r="A117" s="117" t="e">
        <f>+USR!#REF!</f>
        <v>#REF!</v>
      </c>
      <c r="B117" s="117"/>
      <c r="C117" s="117" t="e">
        <f>+USR!#REF!</f>
        <v>#REF!</v>
      </c>
      <c r="D117" s="117"/>
      <c r="E117" s="121" t="e">
        <f>+USR!#REF!</f>
        <v>#REF!</v>
      </c>
      <c r="F117" s="122"/>
      <c r="G117" s="122" t="e">
        <f>+USR!#REF!</f>
        <v>#REF!</v>
      </c>
      <c r="H117" s="122"/>
      <c r="I117" s="146" t="e">
        <f>+USR!#REF!</f>
        <v>#REF!</v>
      </c>
      <c r="J117" s="122"/>
      <c r="K117" s="147" t="e">
        <f>IF(G117=30,HLOOKUP(E117,Limits!$D$29:$K$36,2),IF(G117=40,HLOOKUP(E117,Limits!$D$29:$K$36,3),IF(G117=50,HLOOKUP(E117,Limits!$D$29:$K$36,4),IF(G117=60,HLOOKUP(E117,Limits!$D$29:$K$36,5),IF(G117=80,HLOOKUP(E117,Limits!$D$29:$K$36,6))))))</f>
        <v>#REF!</v>
      </c>
      <c r="L117" s="148"/>
      <c r="M117" s="121" t="e">
        <f>+USR!#REF!</f>
        <v>#REF!</v>
      </c>
      <c r="N117" s="122"/>
      <c r="O117" s="122" t="e">
        <f>+USR!#REF!</f>
        <v>#REF!</v>
      </c>
      <c r="P117" s="122"/>
      <c r="Q117" s="122" t="e">
        <f>+USR!#REF!</f>
        <v>#REF!</v>
      </c>
      <c r="R117" s="122"/>
      <c r="S117" s="122" t="e">
        <f>+USR!#REF!</f>
        <v>#REF!</v>
      </c>
      <c r="T117" s="122"/>
      <c r="U117" s="122" t="e">
        <f>IF(M117=0,Limits!$D$8,IF(M117=1,Limits!$E$8,IF(M117=2,Limits!$F$8,IF(M117=3,Limits!$G$8,IF(M117=4,Limits!$H$8,IF(M117=5,Limits!$I$8))))))</f>
        <v>#REF!</v>
      </c>
      <c r="V117" s="122"/>
      <c r="W117" s="122" t="e">
        <f t="shared" si="3"/>
        <v>#REF!</v>
      </c>
      <c r="X117" s="122"/>
      <c r="Y117" s="123" t="e">
        <f>IF(O117=30,HLOOKUP(M117,Limits!#REF!,2),IF(O117=40,HLOOKUP(M117,Limits!#REF!,3),IF(O117=50,HLOOKUP(M117,Limits!#REF!,4),IF(O117=60,HLOOKUP(M117,Limits!#REF!,5),IF(O117=80,HLOOKUP(M117,Limits!#REF!,6))))))</f>
        <v>#REF!</v>
      </c>
      <c r="Z117" s="122"/>
      <c r="AA117" s="85" t="e">
        <f>IF(I117&gt;(Limits!$D$37*1.4),"Over 140%","No")</f>
        <v>#REF!</v>
      </c>
      <c r="AB117" s="85" t="e">
        <f>IF(I117&lt;=HLOOKUP(E117,Limits!$D$29:$K$36,2),30,IF(I117&lt;=HLOOKUP(E117,Limits!$D$29:$K$36,3),40,IF(I117&lt;=HLOOKUP(E117,Limits!$D$29:$K$36,4),50,IF(I117&lt;=HLOOKUP(E117,Limits!$D$29:$K$36,5),60,IF(I117&lt;=(Limits!$D$37*1.4),140,"Over 140%")))))</f>
        <v>#REF!</v>
      </c>
      <c r="AC117" s="123" t="e">
        <f>IF(W117&lt;=HLOOKUP(M117,Limits!#REF!,2),30,IF(W117&lt;=HLOOKUP(M117,Limits!#REF!,3),40,IF(W117&lt;=HLOOKUP(M117,Limits!#REF!,4),50,IF(W117&lt;=HLOOKUP(M117,Limits!#REF!,5),60,"Over 60%"))))</f>
        <v>#REF!</v>
      </c>
      <c r="AD117" s="2"/>
      <c r="AE117" s="85" t="e">
        <f t="shared" si="2"/>
        <v>#REF!</v>
      </c>
    </row>
    <row r="118" spans="1:31">
      <c r="A118" s="117" t="e">
        <f>+USR!#REF!</f>
        <v>#REF!</v>
      </c>
      <c r="B118" s="117"/>
      <c r="C118" s="117" t="e">
        <f>+USR!#REF!</f>
        <v>#REF!</v>
      </c>
      <c r="D118" s="117"/>
      <c r="E118" s="121" t="e">
        <f>+USR!#REF!</f>
        <v>#REF!</v>
      </c>
      <c r="F118" s="122"/>
      <c r="G118" s="122" t="e">
        <f>+USR!#REF!</f>
        <v>#REF!</v>
      </c>
      <c r="H118" s="122"/>
      <c r="I118" s="146" t="e">
        <f>+USR!#REF!</f>
        <v>#REF!</v>
      </c>
      <c r="J118" s="122"/>
      <c r="K118" s="147" t="e">
        <f>IF(G118=30,HLOOKUP(E118,Limits!$D$29:$K$36,2),IF(G118=40,HLOOKUP(E118,Limits!$D$29:$K$36,3),IF(G118=50,HLOOKUP(E118,Limits!$D$29:$K$36,4),IF(G118=60,HLOOKUP(E118,Limits!$D$29:$K$36,5),IF(G118=80,HLOOKUP(E118,Limits!$D$29:$K$36,6))))))</f>
        <v>#REF!</v>
      </c>
      <c r="L118" s="148"/>
      <c r="M118" s="121" t="e">
        <f>+USR!#REF!</f>
        <v>#REF!</v>
      </c>
      <c r="N118" s="122"/>
      <c r="O118" s="122" t="e">
        <f>+USR!#REF!</f>
        <v>#REF!</v>
      </c>
      <c r="P118" s="122"/>
      <c r="Q118" s="122" t="e">
        <f>+USR!#REF!</f>
        <v>#REF!</v>
      </c>
      <c r="R118" s="122"/>
      <c r="S118" s="122" t="e">
        <f>+USR!#REF!</f>
        <v>#REF!</v>
      </c>
      <c r="T118" s="122"/>
      <c r="U118" s="122" t="e">
        <f>IF(M118=0,Limits!$D$8,IF(M118=1,Limits!$E$8,IF(M118=2,Limits!$F$8,IF(M118=3,Limits!$G$8,IF(M118=4,Limits!$H$8,IF(M118=5,Limits!$I$8))))))</f>
        <v>#REF!</v>
      </c>
      <c r="V118" s="122"/>
      <c r="W118" s="122" t="e">
        <f t="shared" si="3"/>
        <v>#REF!</v>
      </c>
      <c r="X118" s="122"/>
      <c r="Y118" s="123" t="e">
        <f>IF(O118=30,HLOOKUP(M118,Limits!#REF!,2),IF(O118=40,HLOOKUP(M118,Limits!#REF!,3),IF(O118=50,HLOOKUP(M118,Limits!#REF!,4),IF(O118=60,HLOOKUP(M118,Limits!#REF!,5),IF(O118=80,HLOOKUP(M118,Limits!#REF!,6))))))</f>
        <v>#REF!</v>
      </c>
      <c r="Z118" s="122"/>
      <c r="AA118" s="85" t="e">
        <f>IF(I118&gt;(Limits!$D$37*1.4),"Over 140%","No")</f>
        <v>#REF!</v>
      </c>
      <c r="AB118" s="85" t="e">
        <f>IF(I118&lt;=HLOOKUP(E118,Limits!$D$29:$K$36,2),30,IF(I118&lt;=HLOOKUP(E118,Limits!$D$29:$K$36,3),40,IF(I118&lt;=HLOOKUP(E118,Limits!$D$29:$K$36,4),50,IF(I118&lt;=HLOOKUP(E118,Limits!$D$29:$K$36,5),60,IF(I118&lt;=(Limits!$D$37*1.4),140,"Over 140%")))))</f>
        <v>#REF!</v>
      </c>
      <c r="AC118" s="123" t="e">
        <f>IF(W118&lt;=HLOOKUP(M118,Limits!#REF!,2),30,IF(W118&lt;=HLOOKUP(M118,Limits!#REF!,3),40,IF(W118&lt;=HLOOKUP(M118,Limits!#REF!,4),50,IF(W118&lt;=HLOOKUP(M118,Limits!#REF!,5),60,"Over 60%"))))</f>
        <v>#REF!</v>
      </c>
      <c r="AD118" s="2"/>
      <c r="AE118" s="85" t="e">
        <f t="shared" si="2"/>
        <v>#REF!</v>
      </c>
    </row>
    <row r="119" spans="1:31">
      <c r="A119" s="117" t="e">
        <f>+USR!#REF!</f>
        <v>#REF!</v>
      </c>
      <c r="B119" s="117"/>
      <c r="C119" s="117" t="e">
        <f>+USR!#REF!</f>
        <v>#REF!</v>
      </c>
      <c r="D119" s="117"/>
      <c r="E119" s="121" t="e">
        <f>+USR!#REF!</f>
        <v>#REF!</v>
      </c>
      <c r="F119" s="122"/>
      <c r="G119" s="122" t="e">
        <f>+USR!#REF!</f>
        <v>#REF!</v>
      </c>
      <c r="H119" s="122"/>
      <c r="I119" s="146" t="e">
        <f>+USR!#REF!</f>
        <v>#REF!</v>
      </c>
      <c r="J119" s="122"/>
      <c r="K119" s="147" t="e">
        <f>IF(G119=30,HLOOKUP(E119,Limits!$D$29:$K$36,2),IF(G119=40,HLOOKUP(E119,Limits!$D$29:$K$36,3),IF(G119=50,HLOOKUP(E119,Limits!$D$29:$K$36,4),IF(G119=60,HLOOKUP(E119,Limits!$D$29:$K$36,5),IF(G119=80,HLOOKUP(E119,Limits!$D$29:$K$36,6))))))</f>
        <v>#REF!</v>
      </c>
      <c r="L119" s="148"/>
      <c r="M119" s="121" t="e">
        <f>+USR!#REF!</f>
        <v>#REF!</v>
      </c>
      <c r="N119" s="122"/>
      <c r="O119" s="122" t="e">
        <f>+USR!#REF!</f>
        <v>#REF!</v>
      </c>
      <c r="P119" s="122"/>
      <c r="Q119" s="122" t="e">
        <f>+USR!#REF!</f>
        <v>#REF!</v>
      </c>
      <c r="R119" s="122"/>
      <c r="S119" s="122" t="e">
        <f>+USR!#REF!</f>
        <v>#REF!</v>
      </c>
      <c r="T119" s="122"/>
      <c r="U119" s="122" t="e">
        <f>IF(M119=0,Limits!$D$8,IF(M119=1,Limits!$E$8,IF(M119=2,Limits!$F$8,IF(M119=3,Limits!$G$8,IF(M119=4,Limits!$H$8,IF(M119=5,Limits!$I$8))))))</f>
        <v>#REF!</v>
      </c>
      <c r="V119" s="122"/>
      <c r="W119" s="122" t="e">
        <f t="shared" si="3"/>
        <v>#REF!</v>
      </c>
      <c r="X119" s="122"/>
      <c r="Y119" s="123" t="e">
        <f>IF(O119=30,HLOOKUP(M119,Limits!#REF!,2),IF(O119=40,HLOOKUP(M119,Limits!#REF!,3),IF(O119=50,HLOOKUP(M119,Limits!#REF!,4),IF(O119=60,HLOOKUP(M119,Limits!#REF!,5),IF(O119=80,HLOOKUP(M119,Limits!#REF!,6))))))</f>
        <v>#REF!</v>
      </c>
      <c r="Z119" s="122"/>
      <c r="AA119" s="85" t="e">
        <f>IF(I119&gt;(Limits!$D$37*1.4),"Over 140%","No")</f>
        <v>#REF!</v>
      </c>
      <c r="AB119" s="85" t="e">
        <f>IF(I119&lt;=HLOOKUP(E119,Limits!$D$29:$K$36,2),30,IF(I119&lt;=HLOOKUP(E119,Limits!$D$29:$K$36,3),40,IF(I119&lt;=HLOOKUP(E119,Limits!$D$29:$K$36,4),50,IF(I119&lt;=HLOOKUP(E119,Limits!$D$29:$K$36,5),60,IF(I119&lt;=(Limits!$D$37*1.4),140,"Over 140%")))))</f>
        <v>#REF!</v>
      </c>
      <c r="AC119" s="123" t="e">
        <f>IF(W119&lt;=HLOOKUP(M119,Limits!#REF!,2),30,IF(W119&lt;=HLOOKUP(M119,Limits!#REF!,3),40,IF(W119&lt;=HLOOKUP(M119,Limits!#REF!,4),50,IF(W119&lt;=HLOOKUP(M119,Limits!#REF!,5),60,"Over 60%"))))</f>
        <v>#REF!</v>
      </c>
      <c r="AD119" s="2"/>
      <c r="AE119" s="85" t="e">
        <f t="shared" si="2"/>
        <v>#REF!</v>
      </c>
    </row>
    <row r="120" spans="1:31">
      <c r="A120" s="117" t="e">
        <f>+USR!#REF!</f>
        <v>#REF!</v>
      </c>
      <c r="B120" s="117"/>
      <c r="C120" s="117" t="e">
        <f>+USR!#REF!</f>
        <v>#REF!</v>
      </c>
      <c r="D120" s="117"/>
      <c r="E120" s="121" t="e">
        <f>+USR!#REF!</f>
        <v>#REF!</v>
      </c>
      <c r="F120" s="122"/>
      <c r="G120" s="122" t="e">
        <f>+USR!#REF!</f>
        <v>#REF!</v>
      </c>
      <c r="H120" s="122"/>
      <c r="I120" s="146" t="e">
        <f>+USR!#REF!</f>
        <v>#REF!</v>
      </c>
      <c r="J120" s="122"/>
      <c r="K120" s="147" t="e">
        <f>IF(G120=30,HLOOKUP(E120,Limits!$D$29:$K$36,2),IF(G120=40,HLOOKUP(E120,Limits!$D$29:$K$36,3),IF(G120=50,HLOOKUP(E120,Limits!$D$29:$K$36,4),IF(G120=60,HLOOKUP(E120,Limits!$D$29:$K$36,5),IF(G120=80,HLOOKUP(E120,Limits!$D$29:$K$36,6))))))</f>
        <v>#REF!</v>
      </c>
      <c r="L120" s="148"/>
      <c r="M120" s="121" t="e">
        <f>+USR!#REF!</f>
        <v>#REF!</v>
      </c>
      <c r="N120" s="122"/>
      <c r="O120" s="122" t="e">
        <f>+USR!#REF!</f>
        <v>#REF!</v>
      </c>
      <c r="P120" s="122"/>
      <c r="Q120" s="122" t="e">
        <f>+USR!#REF!</f>
        <v>#REF!</v>
      </c>
      <c r="R120" s="122"/>
      <c r="S120" s="122" t="e">
        <f>+USR!#REF!</f>
        <v>#REF!</v>
      </c>
      <c r="T120" s="122"/>
      <c r="U120" s="122" t="e">
        <f>IF(M120=0,Limits!$D$8,IF(M120=1,Limits!$E$8,IF(M120=2,Limits!$F$8,IF(M120=3,Limits!$G$8,IF(M120=4,Limits!$H$8,IF(M120=5,Limits!$I$8))))))</f>
        <v>#REF!</v>
      </c>
      <c r="V120" s="122"/>
      <c r="W120" s="122" t="e">
        <f t="shared" si="3"/>
        <v>#REF!</v>
      </c>
      <c r="X120" s="122"/>
      <c r="Y120" s="123" t="e">
        <f>IF(O120=30,HLOOKUP(M120,Limits!#REF!,2),IF(O120=40,HLOOKUP(M120,Limits!#REF!,3),IF(O120=50,HLOOKUP(M120,Limits!#REF!,4),IF(O120=60,HLOOKUP(M120,Limits!#REF!,5),IF(O120=80,HLOOKUP(M120,Limits!#REF!,6))))))</f>
        <v>#REF!</v>
      </c>
      <c r="Z120" s="122"/>
      <c r="AA120" s="85" t="e">
        <f>IF(I120&gt;(Limits!$D$37*1.4),"Over 140%","No")</f>
        <v>#REF!</v>
      </c>
      <c r="AB120" s="85" t="e">
        <f>IF(I120&lt;=HLOOKUP(E120,Limits!$D$29:$K$36,2),30,IF(I120&lt;=HLOOKUP(E120,Limits!$D$29:$K$36,3),40,IF(I120&lt;=HLOOKUP(E120,Limits!$D$29:$K$36,4),50,IF(I120&lt;=HLOOKUP(E120,Limits!$D$29:$K$36,5),60,IF(I120&lt;=(Limits!$D$37*1.4),140,"Over 140%")))))</f>
        <v>#REF!</v>
      </c>
      <c r="AC120" s="123" t="e">
        <f>IF(W120&lt;=HLOOKUP(M120,Limits!#REF!,2),30,IF(W120&lt;=HLOOKUP(M120,Limits!#REF!,3),40,IF(W120&lt;=HLOOKUP(M120,Limits!#REF!,4),50,IF(W120&lt;=HLOOKUP(M120,Limits!#REF!,5),60,"Over 60%"))))</f>
        <v>#REF!</v>
      </c>
      <c r="AD120" s="2"/>
      <c r="AE120" s="85" t="e">
        <f t="shared" si="2"/>
        <v>#REF!</v>
      </c>
    </row>
    <row r="121" spans="1:31">
      <c r="A121" s="117" t="e">
        <f>+USR!#REF!</f>
        <v>#REF!</v>
      </c>
      <c r="B121" s="117"/>
      <c r="C121" s="117" t="e">
        <f>+USR!#REF!</f>
        <v>#REF!</v>
      </c>
      <c r="D121" s="117"/>
      <c r="E121" s="121" t="e">
        <f>+USR!#REF!</f>
        <v>#REF!</v>
      </c>
      <c r="F121" s="122"/>
      <c r="G121" s="122" t="e">
        <f>+USR!#REF!</f>
        <v>#REF!</v>
      </c>
      <c r="H121" s="122"/>
      <c r="I121" s="146" t="e">
        <f>+USR!#REF!</f>
        <v>#REF!</v>
      </c>
      <c r="J121" s="122"/>
      <c r="K121" s="147" t="e">
        <f>IF(G121=30,HLOOKUP(E121,Limits!$D$29:$K$36,2),IF(G121=40,HLOOKUP(E121,Limits!$D$29:$K$36,3),IF(G121=50,HLOOKUP(E121,Limits!$D$29:$K$36,4),IF(G121=60,HLOOKUP(E121,Limits!$D$29:$K$36,5),IF(G121=80,HLOOKUP(E121,Limits!$D$29:$K$36,6))))))</f>
        <v>#REF!</v>
      </c>
      <c r="L121" s="148"/>
      <c r="M121" s="121" t="e">
        <f>+USR!#REF!</f>
        <v>#REF!</v>
      </c>
      <c r="N121" s="122"/>
      <c r="O121" s="122" t="e">
        <f>+USR!#REF!</f>
        <v>#REF!</v>
      </c>
      <c r="P121" s="122"/>
      <c r="Q121" s="122" t="e">
        <f>+USR!#REF!</f>
        <v>#REF!</v>
      </c>
      <c r="R121" s="122"/>
      <c r="S121" s="122" t="e">
        <f>+USR!#REF!</f>
        <v>#REF!</v>
      </c>
      <c r="T121" s="122"/>
      <c r="U121" s="122" t="e">
        <f>IF(M121=0,Limits!$D$8,IF(M121=1,Limits!$E$8,IF(M121=2,Limits!$F$8,IF(M121=3,Limits!$G$8,IF(M121=4,Limits!$H$8,IF(M121=5,Limits!$I$8))))))</f>
        <v>#REF!</v>
      </c>
      <c r="V121" s="122"/>
      <c r="W121" s="122" t="e">
        <f t="shared" si="3"/>
        <v>#REF!</v>
      </c>
      <c r="X121" s="122"/>
      <c r="Y121" s="123" t="e">
        <f>IF(O121=30,HLOOKUP(M121,Limits!#REF!,2),IF(O121=40,HLOOKUP(M121,Limits!#REF!,3),IF(O121=50,HLOOKUP(M121,Limits!#REF!,4),IF(O121=60,HLOOKUP(M121,Limits!#REF!,5),IF(O121=80,HLOOKUP(M121,Limits!#REF!,6))))))</f>
        <v>#REF!</v>
      </c>
      <c r="Z121" s="122"/>
      <c r="AA121" s="85" t="e">
        <f>IF(I121&gt;(Limits!$D$37*1.4),"Over 140%","No")</f>
        <v>#REF!</v>
      </c>
      <c r="AB121" s="85" t="e">
        <f>IF(I121&lt;=HLOOKUP(E121,Limits!$D$29:$K$36,2),30,IF(I121&lt;=HLOOKUP(E121,Limits!$D$29:$K$36,3),40,IF(I121&lt;=HLOOKUP(E121,Limits!$D$29:$K$36,4),50,IF(I121&lt;=HLOOKUP(E121,Limits!$D$29:$K$36,5),60,IF(I121&lt;=(Limits!$D$37*1.4),140,"Over 140%")))))</f>
        <v>#REF!</v>
      </c>
      <c r="AC121" s="123" t="e">
        <f>IF(W121&lt;=HLOOKUP(M121,Limits!#REF!,2),30,IF(W121&lt;=HLOOKUP(M121,Limits!#REF!,3),40,IF(W121&lt;=HLOOKUP(M121,Limits!#REF!,4),50,IF(W121&lt;=HLOOKUP(M121,Limits!#REF!,5),60,"Over 60%"))))</f>
        <v>#REF!</v>
      </c>
      <c r="AD121" s="2"/>
      <c r="AE121" s="85" t="e">
        <f t="shared" si="2"/>
        <v>#REF!</v>
      </c>
    </row>
    <row r="122" spans="1:31">
      <c r="A122" s="117" t="e">
        <f>+USR!#REF!</f>
        <v>#REF!</v>
      </c>
      <c r="B122" s="117"/>
      <c r="C122" s="117" t="e">
        <f>+USR!#REF!</f>
        <v>#REF!</v>
      </c>
      <c r="D122" s="117"/>
      <c r="E122" s="121" t="e">
        <f>+USR!#REF!</f>
        <v>#REF!</v>
      </c>
      <c r="F122" s="122"/>
      <c r="G122" s="122" t="e">
        <f>+USR!#REF!</f>
        <v>#REF!</v>
      </c>
      <c r="H122" s="122"/>
      <c r="I122" s="146" t="e">
        <f>+USR!#REF!</f>
        <v>#REF!</v>
      </c>
      <c r="J122" s="122"/>
      <c r="K122" s="147" t="e">
        <f>IF(G122=30,HLOOKUP(E122,Limits!$D$29:$K$36,2),IF(G122=40,HLOOKUP(E122,Limits!$D$29:$K$36,3),IF(G122=50,HLOOKUP(E122,Limits!$D$29:$K$36,4),IF(G122=60,HLOOKUP(E122,Limits!$D$29:$K$36,5),IF(G122=80,HLOOKUP(E122,Limits!$D$29:$K$36,6))))))</f>
        <v>#REF!</v>
      </c>
      <c r="L122" s="148"/>
      <c r="M122" s="121" t="e">
        <f>+USR!#REF!</f>
        <v>#REF!</v>
      </c>
      <c r="N122" s="122"/>
      <c r="O122" s="122" t="e">
        <f>+USR!#REF!</f>
        <v>#REF!</v>
      </c>
      <c r="P122" s="122"/>
      <c r="Q122" s="122" t="e">
        <f>+USR!#REF!</f>
        <v>#REF!</v>
      </c>
      <c r="R122" s="122"/>
      <c r="S122" s="122" t="e">
        <f>+USR!#REF!</f>
        <v>#REF!</v>
      </c>
      <c r="T122" s="122"/>
      <c r="U122" s="122" t="e">
        <f>IF(M122=0,Limits!$D$8,IF(M122=1,Limits!$E$8,IF(M122=2,Limits!$F$8,IF(M122=3,Limits!$G$8,IF(M122=4,Limits!$H$8,IF(M122=5,Limits!$I$8))))))</f>
        <v>#REF!</v>
      </c>
      <c r="V122" s="122"/>
      <c r="W122" s="122" t="e">
        <f t="shared" si="3"/>
        <v>#REF!</v>
      </c>
      <c r="X122" s="122"/>
      <c r="Y122" s="123" t="e">
        <f>IF(O122=30,HLOOKUP(M122,Limits!#REF!,2),IF(O122=40,HLOOKUP(M122,Limits!#REF!,3),IF(O122=50,HLOOKUP(M122,Limits!#REF!,4),IF(O122=60,HLOOKUP(M122,Limits!#REF!,5),IF(O122=80,HLOOKUP(M122,Limits!#REF!,6))))))</f>
        <v>#REF!</v>
      </c>
      <c r="Z122" s="122"/>
      <c r="AA122" s="85" t="e">
        <f>IF(I122&gt;(Limits!$D$37*1.4),"Over 140%","No")</f>
        <v>#REF!</v>
      </c>
      <c r="AB122" s="85" t="e">
        <f>IF(I122&lt;=HLOOKUP(E122,Limits!$D$29:$K$36,2),30,IF(I122&lt;=HLOOKUP(E122,Limits!$D$29:$K$36,3),40,IF(I122&lt;=HLOOKUP(E122,Limits!$D$29:$K$36,4),50,IF(I122&lt;=HLOOKUP(E122,Limits!$D$29:$K$36,5),60,IF(I122&lt;=(Limits!$D$37*1.4),140,"Over 140%")))))</f>
        <v>#REF!</v>
      </c>
      <c r="AC122" s="123" t="e">
        <f>IF(W122&lt;=HLOOKUP(M122,Limits!#REF!,2),30,IF(W122&lt;=HLOOKUP(M122,Limits!#REF!,3),40,IF(W122&lt;=HLOOKUP(M122,Limits!#REF!,4),50,IF(W122&lt;=HLOOKUP(M122,Limits!#REF!,5),60,"Over 60%"))))</f>
        <v>#REF!</v>
      </c>
      <c r="AD122" s="2"/>
      <c r="AE122" s="85" t="e">
        <f t="shared" si="2"/>
        <v>#REF!</v>
      </c>
    </row>
    <row r="123" spans="1:31">
      <c r="A123" s="117" t="e">
        <f>+USR!#REF!</f>
        <v>#REF!</v>
      </c>
      <c r="B123" s="117"/>
      <c r="C123" s="117" t="e">
        <f>+USR!#REF!</f>
        <v>#REF!</v>
      </c>
      <c r="D123" s="117"/>
      <c r="E123" s="121" t="e">
        <f>+USR!#REF!</f>
        <v>#REF!</v>
      </c>
      <c r="F123" s="122"/>
      <c r="G123" s="122" t="e">
        <f>+USR!#REF!</f>
        <v>#REF!</v>
      </c>
      <c r="H123" s="122"/>
      <c r="I123" s="146" t="e">
        <f>+USR!#REF!</f>
        <v>#REF!</v>
      </c>
      <c r="J123" s="122"/>
      <c r="K123" s="147" t="e">
        <f>IF(G123=30,HLOOKUP(E123,Limits!$D$29:$K$36,2),IF(G123=40,HLOOKUP(E123,Limits!$D$29:$K$36,3),IF(G123=50,HLOOKUP(E123,Limits!$D$29:$K$36,4),IF(G123=60,HLOOKUP(E123,Limits!$D$29:$K$36,5),IF(G123=80,HLOOKUP(E123,Limits!$D$29:$K$36,6))))))</f>
        <v>#REF!</v>
      </c>
      <c r="L123" s="148"/>
      <c r="M123" s="121" t="e">
        <f>+USR!#REF!</f>
        <v>#REF!</v>
      </c>
      <c r="N123" s="122"/>
      <c r="O123" s="122" t="e">
        <f>+USR!#REF!</f>
        <v>#REF!</v>
      </c>
      <c r="P123" s="122"/>
      <c r="Q123" s="122" t="e">
        <f>+USR!#REF!</f>
        <v>#REF!</v>
      </c>
      <c r="R123" s="122"/>
      <c r="S123" s="122" t="e">
        <f>+USR!#REF!</f>
        <v>#REF!</v>
      </c>
      <c r="T123" s="122"/>
      <c r="U123" s="122" t="e">
        <f>IF(M123=0,Limits!$D$8,IF(M123=1,Limits!$E$8,IF(M123=2,Limits!$F$8,IF(M123=3,Limits!$G$8,IF(M123=4,Limits!$H$8,IF(M123=5,Limits!$I$8))))))</f>
        <v>#REF!</v>
      </c>
      <c r="V123" s="122"/>
      <c r="W123" s="122" t="e">
        <f t="shared" si="3"/>
        <v>#REF!</v>
      </c>
      <c r="X123" s="122"/>
      <c r="Y123" s="123" t="e">
        <f>IF(O123=30,HLOOKUP(M123,Limits!#REF!,2),IF(O123=40,HLOOKUP(M123,Limits!#REF!,3),IF(O123=50,HLOOKUP(M123,Limits!#REF!,4),IF(O123=60,HLOOKUP(M123,Limits!#REF!,5),IF(O123=80,HLOOKUP(M123,Limits!#REF!,6))))))</f>
        <v>#REF!</v>
      </c>
      <c r="Z123" s="122"/>
      <c r="AA123" s="85" t="e">
        <f>IF(I123&gt;(Limits!$D$37*1.4),"Over 140%","No")</f>
        <v>#REF!</v>
      </c>
      <c r="AB123" s="85" t="e">
        <f>IF(I123&lt;=HLOOKUP(E123,Limits!$D$29:$K$36,2),30,IF(I123&lt;=HLOOKUP(E123,Limits!$D$29:$K$36,3),40,IF(I123&lt;=HLOOKUP(E123,Limits!$D$29:$K$36,4),50,IF(I123&lt;=HLOOKUP(E123,Limits!$D$29:$K$36,5),60,IF(I123&lt;=(Limits!$D$37*1.4),140,"Over 140%")))))</f>
        <v>#REF!</v>
      </c>
      <c r="AC123" s="123" t="e">
        <f>IF(W123&lt;=HLOOKUP(M123,Limits!#REF!,2),30,IF(W123&lt;=HLOOKUP(M123,Limits!#REF!,3),40,IF(W123&lt;=HLOOKUP(M123,Limits!#REF!,4),50,IF(W123&lt;=HLOOKUP(M123,Limits!#REF!,5),60,"Over 60%"))))</f>
        <v>#REF!</v>
      </c>
      <c r="AD123" s="2"/>
      <c r="AE123" s="85" t="e">
        <f t="shared" si="2"/>
        <v>#REF!</v>
      </c>
    </row>
    <row r="124" spans="1:31">
      <c r="A124" s="117" t="e">
        <f>+USR!#REF!</f>
        <v>#REF!</v>
      </c>
      <c r="B124" s="117"/>
      <c r="C124" s="117" t="e">
        <f>+USR!#REF!</f>
        <v>#REF!</v>
      </c>
      <c r="D124" s="117"/>
      <c r="E124" s="121" t="e">
        <f>+USR!#REF!</f>
        <v>#REF!</v>
      </c>
      <c r="F124" s="122"/>
      <c r="G124" s="122" t="e">
        <f>+USR!#REF!</f>
        <v>#REF!</v>
      </c>
      <c r="H124" s="122"/>
      <c r="I124" s="146" t="e">
        <f>+USR!#REF!</f>
        <v>#REF!</v>
      </c>
      <c r="J124" s="122"/>
      <c r="K124" s="147" t="e">
        <f>IF(G124=30,HLOOKUP(E124,Limits!$D$29:$K$36,2),IF(G124=40,HLOOKUP(E124,Limits!$D$29:$K$36,3),IF(G124=50,HLOOKUP(E124,Limits!$D$29:$K$36,4),IF(G124=60,HLOOKUP(E124,Limits!$D$29:$K$36,5),IF(G124=80,HLOOKUP(E124,Limits!$D$29:$K$36,6))))))</f>
        <v>#REF!</v>
      </c>
      <c r="L124" s="148"/>
      <c r="M124" s="121" t="e">
        <f>+USR!#REF!</f>
        <v>#REF!</v>
      </c>
      <c r="N124" s="122"/>
      <c r="O124" s="122" t="e">
        <f>+USR!#REF!</f>
        <v>#REF!</v>
      </c>
      <c r="P124" s="122"/>
      <c r="Q124" s="122" t="e">
        <f>+USR!#REF!</f>
        <v>#REF!</v>
      </c>
      <c r="R124" s="122"/>
      <c r="S124" s="122" t="e">
        <f>+USR!#REF!</f>
        <v>#REF!</v>
      </c>
      <c r="T124" s="122"/>
      <c r="U124" s="122" t="e">
        <f>IF(M124=0,Limits!$D$8,IF(M124=1,Limits!$E$8,IF(M124=2,Limits!$F$8,IF(M124=3,Limits!$G$8,IF(M124=4,Limits!$H$8,IF(M124=5,Limits!$I$8))))))</f>
        <v>#REF!</v>
      </c>
      <c r="V124" s="122"/>
      <c r="W124" s="122" t="e">
        <f t="shared" si="3"/>
        <v>#REF!</v>
      </c>
      <c r="X124" s="122"/>
      <c r="Y124" s="123" t="e">
        <f>IF(O124=30,HLOOKUP(M124,Limits!#REF!,2),IF(O124=40,HLOOKUP(M124,Limits!#REF!,3),IF(O124=50,HLOOKUP(M124,Limits!#REF!,4),IF(O124=60,HLOOKUP(M124,Limits!#REF!,5),IF(O124=80,HLOOKUP(M124,Limits!#REF!,6))))))</f>
        <v>#REF!</v>
      </c>
      <c r="Z124" s="122"/>
      <c r="AA124" s="85" t="e">
        <f>IF(I124&gt;(Limits!$D$37*1.4),"Over 140%","No")</f>
        <v>#REF!</v>
      </c>
      <c r="AB124" s="85" t="e">
        <f>IF(I124&lt;=HLOOKUP(E124,Limits!$D$29:$K$36,2),30,IF(I124&lt;=HLOOKUP(E124,Limits!$D$29:$K$36,3),40,IF(I124&lt;=HLOOKUP(E124,Limits!$D$29:$K$36,4),50,IF(I124&lt;=HLOOKUP(E124,Limits!$D$29:$K$36,5),60,IF(I124&lt;=(Limits!$D$37*1.4),140,"Over 140%")))))</f>
        <v>#REF!</v>
      </c>
      <c r="AC124" s="123" t="e">
        <f>IF(W124&lt;=HLOOKUP(M124,Limits!#REF!,2),30,IF(W124&lt;=HLOOKUP(M124,Limits!#REF!,3),40,IF(W124&lt;=HLOOKUP(M124,Limits!#REF!,4),50,IF(W124&lt;=HLOOKUP(M124,Limits!#REF!,5),60,"Over 60%"))))</f>
        <v>#REF!</v>
      </c>
      <c r="AD124" s="2"/>
      <c r="AE124" s="85" t="e">
        <f t="shared" si="2"/>
        <v>#REF!</v>
      </c>
    </row>
    <row r="125" spans="1:31">
      <c r="A125" s="117" t="e">
        <f>+USR!#REF!</f>
        <v>#REF!</v>
      </c>
      <c r="B125" s="117"/>
      <c r="C125" s="117" t="e">
        <f>+USR!#REF!</f>
        <v>#REF!</v>
      </c>
      <c r="D125" s="117"/>
      <c r="E125" s="121" t="e">
        <f>+USR!#REF!</f>
        <v>#REF!</v>
      </c>
      <c r="F125" s="122"/>
      <c r="G125" s="122" t="e">
        <f>+USR!#REF!</f>
        <v>#REF!</v>
      </c>
      <c r="H125" s="122"/>
      <c r="I125" s="146" t="e">
        <f>+USR!#REF!</f>
        <v>#REF!</v>
      </c>
      <c r="J125" s="122"/>
      <c r="K125" s="147" t="e">
        <f>IF(G125=30,HLOOKUP(E125,Limits!$D$29:$K$36,2),IF(G125=40,HLOOKUP(E125,Limits!$D$29:$K$36,3),IF(G125=50,HLOOKUP(E125,Limits!$D$29:$K$36,4),IF(G125=60,HLOOKUP(E125,Limits!$D$29:$K$36,5),IF(G125=80,HLOOKUP(E125,Limits!$D$29:$K$36,6))))))</f>
        <v>#REF!</v>
      </c>
      <c r="L125" s="148"/>
      <c r="M125" s="121" t="e">
        <f>+USR!#REF!</f>
        <v>#REF!</v>
      </c>
      <c r="N125" s="122"/>
      <c r="O125" s="122" t="e">
        <f>+USR!#REF!</f>
        <v>#REF!</v>
      </c>
      <c r="P125" s="122"/>
      <c r="Q125" s="122" t="e">
        <f>+USR!#REF!</f>
        <v>#REF!</v>
      </c>
      <c r="R125" s="122"/>
      <c r="S125" s="122" t="e">
        <f>+USR!#REF!</f>
        <v>#REF!</v>
      </c>
      <c r="T125" s="122"/>
      <c r="U125" s="122" t="e">
        <f>IF(M125=0,Limits!$D$8,IF(M125=1,Limits!$E$8,IF(M125=2,Limits!$F$8,IF(M125=3,Limits!$G$8,IF(M125=4,Limits!$H$8,IF(M125=5,Limits!$I$8))))))</f>
        <v>#REF!</v>
      </c>
      <c r="V125" s="122"/>
      <c r="W125" s="122" t="e">
        <f t="shared" si="3"/>
        <v>#REF!</v>
      </c>
      <c r="X125" s="122"/>
      <c r="Y125" s="123" t="e">
        <f>IF(O125=30,HLOOKUP(M125,Limits!#REF!,2),IF(O125=40,HLOOKUP(M125,Limits!#REF!,3),IF(O125=50,HLOOKUP(M125,Limits!#REF!,4),IF(O125=60,HLOOKUP(M125,Limits!#REF!,5),IF(O125=80,HLOOKUP(M125,Limits!#REF!,6))))))</f>
        <v>#REF!</v>
      </c>
      <c r="Z125" s="122"/>
      <c r="AA125" s="85" t="e">
        <f>IF(I125&gt;(Limits!$D$37*1.4),"Over 140%","No")</f>
        <v>#REF!</v>
      </c>
      <c r="AB125" s="85" t="e">
        <f>IF(I125&lt;=HLOOKUP(E125,Limits!$D$29:$K$36,2),30,IF(I125&lt;=HLOOKUP(E125,Limits!$D$29:$K$36,3),40,IF(I125&lt;=HLOOKUP(E125,Limits!$D$29:$K$36,4),50,IF(I125&lt;=HLOOKUP(E125,Limits!$D$29:$K$36,5),60,IF(I125&lt;=(Limits!$D$37*1.4),140,"Over 140%")))))</f>
        <v>#REF!</v>
      </c>
      <c r="AC125" s="123" t="e">
        <f>IF(W125&lt;=HLOOKUP(M125,Limits!#REF!,2),30,IF(W125&lt;=HLOOKUP(M125,Limits!#REF!,3),40,IF(W125&lt;=HLOOKUP(M125,Limits!#REF!,4),50,IF(W125&lt;=HLOOKUP(M125,Limits!#REF!,5),60,"Over 60%"))))</f>
        <v>#REF!</v>
      </c>
      <c r="AD125" s="2"/>
      <c r="AE125" s="85" t="e">
        <f t="shared" si="2"/>
        <v>#REF!</v>
      </c>
    </row>
    <row r="126" spans="1:31">
      <c r="A126" s="117" t="e">
        <f>+USR!#REF!</f>
        <v>#REF!</v>
      </c>
      <c r="B126" s="117"/>
      <c r="C126" s="117" t="e">
        <f>+USR!#REF!</f>
        <v>#REF!</v>
      </c>
      <c r="D126" s="117"/>
      <c r="E126" s="121" t="e">
        <f>+USR!#REF!</f>
        <v>#REF!</v>
      </c>
      <c r="F126" s="122"/>
      <c r="G126" s="122" t="e">
        <f>+USR!#REF!</f>
        <v>#REF!</v>
      </c>
      <c r="H126" s="122"/>
      <c r="I126" s="146" t="e">
        <f>+USR!#REF!</f>
        <v>#REF!</v>
      </c>
      <c r="J126" s="122"/>
      <c r="K126" s="147" t="e">
        <f>IF(G126=30,HLOOKUP(E126,Limits!$D$29:$K$36,2),IF(G126=40,HLOOKUP(E126,Limits!$D$29:$K$36,3),IF(G126=50,HLOOKUP(E126,Limits!$D$29:$K$36,4),IF(G126=60,HLOOKUP(E126,Limits!$D$29:$K$36,5),IF(G126=80,HLOOKUP(E126,Limits!$D$29:$K$36,6))))))</f>
        <v>#REF!</v>
      </c>
      <c r="L126" s="148"/>
      <c r="M126" s="121" t="e">
        <f>+USR!#REF!</f>
        <v>#REF!</v>
      </c>
      <c r="N126" s="122"/>
      <c r="O126" s="122" t="e">
        <f>+USR!#REF!</f>
        <v>#REF!</v>
      </c>
      <c r="P126" s="122"/>
      <c r="Q126" s="122" t="e">
        <f>+USR!#REF!</f>
        <v>#REF!</v>
      </c>
      <c r="R126" s="122"/>
      <c r="S126" s="122" t="e">
        <f>+USR!#REF!</f>
        <v>#REF!</v>
      </c>
      <c r="T126" s="122"/>
      <c r="U126" s="122" t="e">
        <f>IF(M126=0,Limits!$D$8,IF(M126=1,Limits!$E$8,IF(M126=2,Limits!$F$8,IF(M126=3,Limits!$G$8,IF(M126=4,Limits!$H$8,IF(M126=5,Limits!$I$8))))))</f>
        <v>#REF!</v>
      </c>
      <c r="V126" s="122"/>
      <c r="W126" s="122" t="e">
        <f t="shared" si="3"/>
        <v>#REF!</v>
      </c>
      <c r="X126" s="122"/>
      <c r="Y126" s="123" t="e">
        <f>IF(O126=30,HLOOKUP(M126,Limits!#REF!,2),IF(O126=40,HLOOKUP(M126,Limits!#REF!,3),IF(O126=50,HLOOKUP(M126,Limits!#REF!,4),IF(O126=60,HLOOKUP(M126,Limits!#REF!,5),IF(O126=80,HLOOKUP(M126,Limits!#REF!,6))))))</f>
        <v>#REF!</v>
      </c>
      <c r="Z126" s="122"/>
      <c r="AA126" s="85" t="e">
        <f>IF(I126&gt;(Limits!$D$37*1.4),"Over 140%","No")</f>
        <v>#REF!</v>
      </c>
      <c r="AB126" s="85" t="e">
        <f>IF(I126&lt;=HLOOKUP(E126,Limits!$D$29:$K$36,2),30,IF(I126&lt;=HLOOKUP(E126,Limits!$D$29:$K$36,3),40,IF(I126&lt;=HLOOKUP(E126,Limits!$D$29:$K$36,4),50,IF(I126&lt;=HLOOKUP(E126,Limits!$D$29:$K$36,5),60,IF(I126&lt;=(Limits!$D$37*1.4),140,"Over 140%")))))</f>
        <v>#REF!</v>
      </c>
      <c r="AC126" s="123" t="e">
        <f>IF(W126&lt;=HLOOKUP(M126,Limits!#REF!,2),30,IF(W126&lt;=HLOOKUP(M126,Limits!#REF!,3),40,IF(W126&lt;=HLOOKUP(M126,Limits!#REF!,4),50,IF(W126&lt;=HLOOKUP(M126,Limits!#REF!,5),60,"Over 60%"))))</f>
        <v>#REF!</v>
      </c>
      <c r="AD126" s="2"/>
      <c r="AE126" s="85" t="e">
        <f t="shared" si="2"/>
        <v>#REF!</v>
      </c>
    </row>
    <row r="127" spans="1:31">
      <c r="A127" s="117" t="e">
        <f>+USR!#REF!</f>
        <v>#REF!</v>
      </c>
      <c r="B127" s="117"/>
      <c r="C127" s="117" t="e">
        <f>+USR!#REF!</f>
        <v>#REF!</v>
      </c>
      <c r="D127" s="117"/>
      <c r="E127" s="121" t="e">
        <f>+USR!#REF!</f>
        <v>#REF!</v>
      </c>
      <c r="F127" s="122"/>
      <c r="G127" s="122" t="e">
        <f>+USR!#REF!</f>
        <v>#REF!</v>
      </c>
      <c r="H127" s="122"/>
      <c r="I127" s="146" t="e">
        <f>+USR!#REF!</f>
        <v>#REF!</v>
      </c>
      <c r="J127" s="122"/>
      <c r="K127" s="147" t="e">
        <f>IF(G127=30,HLOOKUP(E127,Limits!$D$29:$K$36,2),IF(G127=40,HLOOKUP(E127,Limits!$D$29:$K$36,3),IF(G127=50,HLOOKUP(E127,Limits!$D$29:$K$36,4),IF(G127=60,HLOOKUP(E127,Limits!$D$29:$K$36,5),IF(G127=80,HLOOKUP(E127,Limits!$D$29:$K$36,6))))))</f>
        <v>#REF!</v>
      </c>
      <c r="L127" s="148"/>
      <c r="M127" s="121" t="e">
        <f>+USR!#REF!</f>
        <v>#REF!</v>
      </c>
      <c r="N127" s="122"/>
      <c r="O127" s="122" t="e">
        <f>+USR!#REF!</f>
        <v>#REF!</v>
      </c>
      <c r="P127" s="122"/>
      <c r="Q127" s="122" t="e">
        <f>+USR!#REF!</f>
        <v>#REF!</v>
      </c>
      <c r="R127" s="122"/>
      <c r="S127" s="122" t="e">
        <f>+USR!#REF!</f>
        <v>#REF!</v>
      </c>
      <c r="T127" s="122"/>
      <c r="U127" s="122" t="e">
        <f>IF(M127=0,Limits!$D$8,IF(M127=1,Limits!$E$8,IF(M127=2,Limits!$F$8,IF(M127=3,Limits!$G$8,IF(M127=4,Limits!$H$8,IF(M127=5,Limits!$I$8))))))</f>
        <v>#REF!</v>
      </c>
      <c r="V127" s="122"/>
      <c r="W127" s="122" t="e">
        <f t="shared" si="3"/>
        <v>#REF!</v>
      </c>
      <c r="X127" s="122"/>
      <c r="Y127" s="123" t="e">
        <f>IF(O127=30,HLOOKUP(M127,Limits!#REF!,2),IF(O127=40,HLOOKUP(M127,Limits!#REF!,3),IF(O127=50,HLOOKUP(M127,Limits!#REF!,4),IF(O127=60,HLOOKUP(M127,Limits!#REF!,5),IF(O127=80,HLOOKUP(M127,Limits!#REF!,6))))))</f>
        <v>#REF!</v>
      </c>
      <c r="Z127" s="122"/>
      <c r="AA127" s="85" t="e">
        <f>IF(I127&gt;(Limits!$D$37*1.4),"Over 140%","No")</f>
        <v>#REF!</v>
      </c>
      <c r="AB127" s="85" t="e">
        <f>IF(I127&lt;=HLOOKUP(E127,Limits!$D$29:$K$36,2),30,IF(I127&lt;=HLOOKUP(E127,Limits!$D$29:$K$36,3),40,IF(I127&lt;=HLOOKUP(E127,Limits!$D$29:$K$36,4),50,IF(I127&lt;=HLOOKUP(E127,Limits!$D$29:$K$36,5),60,IF(I127&lt;=(Limits!$D$37*1.4),140,"Over 140%")))))</f>
        <v>#REF!</v>
      </c>
      <c r="AC127" s="123" t="e">
        <f>IF(W127&lt;=HLOOKUP(M127,Limits!#REF!,2),30,IF(W127&lt;=HLOOKUP(M127,Limits!#REF!,3),40,IF(W127&lt;=HLOOKUP(M127,Limits!#REF!,4),50,IF(W127&lt;=HLOOKUP(M127,Limits!#REF!,5),60,"Over 60%"))))</f>
        <v>#REF!</v>
      </c>
      <c r="AD127" s="2"/>
      <c r="AE127" s="85" t="e">
        <f t="shared" si="2"/>
        <v>#REF!</v>
      </c>
    </row>
    <row r="128" spans="1:31">
      <c r="A128" s="117" t="e">
        <f>+USR!#REF!</f>
        <v>#REF!</v>
      </c>
      <c r="B128" s="117"/>
      <c r="C128" s="117" t="e">
        <f>+USR!#REF!</f>
        <v>#REF!</v>
      </c>
      <c r="D128" s="117"/>
      <c r="E128" s="121" t="e">
        <f>+USR!#REF!</f>
        <v>#REF!</v>
      </c>
      <c r="F128" s="122"/>
      <c r="G128" s="122" t="e">
        <f>+USR!#REF!</f>
        <v>#REF!</v>
      </c>
      <c r="H128" s="122"/>
      <c r="I128" s="146" t="e">
        <f>+USR!#REF!</f>
        <v>#REF!</v>
      </c>
      <c r="J128" s="122"/>
      <c r="K128" s="147" t="e">
        <f>IF(G128=30,HLOOKUP(E128,Limits!$D$29:$K$36,2),IF(G128=40,HLOOKUP(E128,Limits!$D$29:$K$36,3),IF(G128=50,HLOOKUP(E128,Limits!$D$29:$K$36,4),IF(G128=60,HLOOKUP(E128,Limits!$D$29:$K$36,5),IF(G128=80,HLOOKUP(E128,Limits!$D$29:$K$36,6))))))</f>
        <v>#REF!</v>
      </c>
      <c r="L128" s="148"/>
      <c r="M128" s="121" t="e">
        <f>+USR!#REF!</f>
        <v>#REF!</v>
      </c>
      <c r="N128" s="122"/>
      <c r="O128" s="122" t="e">
        <f>+USR!#REF!</f>
        <v>#REF!</v>
      </c>
      <c r="P128" s="122"/>
      <c r="Q128" s="122" t="e">
        <f>+USR!#REF!</f>
        <v>#REF!</v>
      </c>
      <c r="R128" s="122"/>
      <c r="S128" s="122" t="e">
        <f>+USR!#REF!</f>
        <v>#REF!</v>
      </c>
      <c r="T128" s="122"/>
      <c r="U128" s="122" t="e">
        <f>IF(M128=0,Limits!$D$8,IF(M128=1,Limits!$E$8,IF(M128=2,Limits!$F$8,IF(M128=3,Limits!$G$8,IF(M128=4,Limits!$H$8,IF(M128=5,Limits!$I$8))))))</f>
        <v>#REF!</v>
      </c>
      <c r="V128" s="122"/>
      <c r="W128" s="122" t="e">
        <f t="shared" si="3"/>
        <v>#REF!</v>
      </c>
      <c r="X128" s="122"/>
      <c r="Y128" s="123" t="e">
        <f>IF(O128=30,HLOOKUP(M128,Limits!#REF!,2),IF(O128=40,HLOOKUP(M128,Limits!#REF!,3),IF(O128=50,HLOOKUP(M128,Limits!#REF!,4),IF(O128=60,HLOOKUP(M128,Limits!#REF!,5),IF(O128=80,HLOOKUP(M128,Limits!#REF!,6))))))</f>
        <v>#REF!</v>
      </c>
      <c r="Z128" s="122"/>
      <c r="AA128" s="85" t="e">
        <f>IF(I128&gt;(Limits!$D$37*1.4),"Over 140%","No")</f>
        <v>#REF!</v>
      </c>
      <c r="AB128" s="85" t="e">
        <f>IF(I128&lt;=HLOOKUP(E128,Limits!$D$29:$K$36,2),30,IF(I128&lt;=HLOOKUP(E128,Limits!$D$29:$K$36,3),40,IF(I128&lt;=HLOOKUP(E128,Limits!$D$29:$K$36,4),50,IF(I128&lt;=HLOOKUP(E128,Limits!$D$29:$K$36,5),60,IF(I128&lt;=(Limits!$D$37*1.4),140,"Over 140%")))))</f>
        <v>#REF!</v>
      </c>
      <c r="AC128" s="123" t="e">
        <f>IF(W128&lt;=HLOOKUP(M128,Limits!#REF!,2),30,IF(W128&lt;=HLOOKUP(M128,Limits!#REF!,3),40,IF(W128&lt;=HLOOKUP(M128,Limits!#REF!,4),50,IF(W128&lt;=HLOOKUP(M128,Limits!#REF!,5),60,"Over 60%"))))</f>
        <v>#REF!</v>
      </c>
      <c r="AD128" s="2"/>
      <c r="AE128" s="85" t="e">
        <f t="shared" si="2"/>
        <v>#REF!</v>
      </c>
    </row>
    <row r="129" spans="1:31">
      <c r="A129" s="117" t="e">
        <f>+USR!#REF!</f>
        <v>#REF!</v>
      </c>
      <c r="B129" s="117"/>
      <c r="C129" s="117" t="e">
        <f>+USR!#REF!</f>
        <v>#REF!</v>
      </c>
      <c r="D129" s="117"/>
      <c r="E129" s="121" t="e">
        <f>+USR!#REF!</f>
        <v>#REF!</v>
      </c>
      <c r="F129" s="122"/>
      <c r="G129" s="122" t="e">
        <f>+USR!#REF!</f>
        <v>#REF!</v>
      </c>
      <c r="H129" s="122"/>
      <c r="I129" s="146" t="e">
        <f>+USR!#REF!</f>
        <v>#REF!</v>
      </c>
      <c r="J129" s="122"/>
      <c r="K129" s="147" t="e">
        <f>IF(G129=30,HLOOKUP(E129,Limits!$D$29:$K$36,2),IF(G129=40,HLOOKUP(E129,Limits!$D$29:$K$36,3),IF(G129=50,HLOOKUP(E129,Limits!$D$29:$K$36,4),IF(G129=60,HLOOKUP(E129,Limits!$D$29:$K$36,5),IF(G129=80,HLOOKUP(E129,Limits!$D$29:$K$36,6))))))</f>
        <v>#REF!</v>
      </c>
      <c r="L129" s="148"/>
      <c r="M129" s="121" t="e">
        <f>+USR!#REF!</f>
        <v>#REF!</v>
      </c>
      <c r="N129" s="122"/>
      <c r="O129" s="122" t="e">
        <f>+USR!#REF!</f>
        <v>#REF!</v>
      </c>
      <c r="P129" s="122"/>
      <c r="Q129" s="122" t="e">
        <f>+USR!#REF!</f>
        <v>#REF!</v>
      </c>
      <c r="R129" s="122"/>
      <c r="S129" s="122" t="e">
        <f>+USR!#REF!</f>
        <v>#REF!</v>
      </c>
      <c r="T129" s="122"/>
      <c r="U129" s="122" t="e">
        <f>IF(M129=0,Limits!$D$8,IF(M129=1,Limits!$E$8,IF(M129=2,Limits!$F$8,IF(M129=3,Limits!$G$8,IF(M129=4,Limits!$H$8,IF(M129=5,Limits!$I$8))))))</f>
        <v>#REF!</v>
      </c>
      <c r="V129" s="122"/>
      <c r="W129" s="122" t="e">
        <f t="shared" si="3"/>
        <v>#REF!</v>
      </c>
      <c r="X129" s="122"/>
      <c r="Y129" s="123" t="e">
        <f>IF(O129=30,HLOOKUP(M129,Limits!#REF!,2),IF(O129=40,HLOOKUP(M129,Limits!#REF!,3),IF(O129=50,HLOOKUP(M129,Limits!#REF!,4),IF(O129=60,HLOOKUP(M129,Limits!#REF!,5),IF(O129=80,HLOOKUP(M129,Limits!#REF!,6))))))</f>
        <v>#REF!</v>
      </c>
      <c r="Z129" s="122"/>
      <c r="AA129" s="85" t="e">
        <f>IF(I129&gt;(Limits!$D$37*1.4),"Over 140%","No")</f>
        <v>#REF!</v>
      </c>
      <c r="AB129" s="85" t="e">
        <f>IF(I129&lt;=HLOOKUP(E129,Limits!$D$29:$K$36,2),30,IF(I129&lt;=HLOOKUP(E129,Limits!$D$29:$K$36,3),40,IF(I129&lt;=HLOOKUP(E129,Limits!$D$29:$K$36,4),50,IF(I129&lt;=HLOOKUP(E129,Limits!$D$29:$K$36,5),60,IF(I129&lt;=(Limits!$D$37*1.4),140,"Over 140%")))))</f>
        <v>#REF!</v>
      </c>
      <c r="AC129" s="123" t="e">
        <f>IF(W129&lt;=HLOOKUP(M129,Limits!#REF!,2),30,IF(W129&lt;=HLOOKUP(M129,Limits!#REF!,3),40,IF(W129&lt;=HLOOKUP(M129,Limits!#REF!,4),50,IF(W129&lt;=HLOOKUP(M129,Limits!#REF!,5),60,"Over 60%"))))</f>
        <v>#REF!</v>
      </c>
      <c r="AD129" s="2"/>
      <c r="AE129" s="85" t="e">
        <f t="shared" si="2"/>
        <v>#REF!</v>
      </c>
    </row>
    <row r="130" spans="1:31">
      <c r="A130" s="117" t="e">
        <f>+USR!#REF!</f>
        <v>#REF!</v>
      </c>
      <c r="B130" s="117"/>
      <c r="C130" s="117" t="e">
        <f>+USR!#REF!</f>
        <v>#REF!</v>
      </c>
      <c r="D130" s="117"/>
      <c r="E130" s="121" t="e">
        <f>+USR!#REF!</f>
        <v>#REF!</v>
      </c>
      <c r="F130" s="122"/>
      <c r="G130" s="122" t="e">
        <f>+USR!#REF!</f>
        <v>#REF!</v>
      </c>
      <c r="H130" s="122"/>
      <c r="I130" s="146" t="e">
        <f>+USR!#REF!</f>
        <v>#REF!</v>
      </c>
      <c r="J130" s="122"/>
      <c r="K130" s="147" t="e">
        <f>IF(G130=30,HLOOKUP(E130,Limits!$D$29:$K$36,2),IF(G130=40,HLOOKUP(E130,Limits!$D$29:$K$36,3),IF(G130=50,HLOOKUP(E130,Limits!$D$29:$K$36,4),IF(G130=60,HLOOKUP(E130,Limits!$D$29:$K$36,5),IF(G130=80,HLOOKUP(E130,Limits!$D$29:$K$36,6))))))</f>
        <v>#REF!</v>
      </c>
      <c r="L130" s="148"/>
      <c r="M130" s="121" t="e">
        <f>+USR!#REF!</f>
        <v>#REF!</v>
      </c>
      <c r="N130" s="122"/>
      <c r="O130" s="122" t="e">
        <f>+USR!#REF!</f>
        <v>#REF!</v>
      </c>
      <c r="P130" s="122"/>
      <c r="Q130" s="122" t="e">
        <f>+USR!#REF!</f>
        <v>#REF!</v>
      </c>
      <c r="R130" s="122"/>
      <c r="S130" s="122" t="e">
        <f>+USR!#REF!</f>
        <v>#REF!</v>
      </c>
      <c r="T130" s="122"/>
      <c r="U130" s="122" t="e">
        <f>IF(M130=0,Limits!$D$8,IF(M130=1,Limits!$E$8,IF(M130=2,Limits!$F$8,IF(M130=3,Limits!$G$8,IF(M130=4,Limits!$H$8,IF(M130=5,Limits!$I$8))))))</f>
        <v>#REF!</v>
      </c>
      <c r="V130" s="122"/>
      <c r="W130" s="122" t="e">
        <f t="shared" si="3"/>
        <v>#REF!</v>
      </c>
      <c r="X130" s="122"/>
      <c r="Y130" s="123" t="e">
        <f>IF(O130=30,HLOOKUP(M130,Limits!#REF!,2),IF(O130=40,HLOOKUP(M130,Limits!#REF!,3),IF(O130=50,HLOOKUP(M130,Limits!#REF!,4),IF(O130=60,HLOOKUP(M130,Limits!#REF!,5),IF(O130=80,HLOOKUP(M130,Limits!#REF!,6))))))</f>
        <v>#REF!</v>
      </c>
      <c r="Z130" s="122"/>
      <c r="AA130" s="85" t="e">
        <f>IF(I130&gt;(Limits!$D$37*1.4),"Over 140%","No")</f>
        <v>#REF!</v>
      </c>
      <c r="AB130" s="85" t="e">
        <f>IF(I130&lt;=HLOOKUP(E130,Limits!$D$29:$K$36,2),30,IF(I130&lt;=HLOOKUP(E130,Limits!$D$29:$K$36,3),40,IF(I130&lt;=HLOOKUP(E130,Limits!$D$29:$K$36,4),50,IF(I130&lt;=HLOOKUP(E130,Limits!$D$29:$K$36,5),60,IF(I130&lt;=(Limits!$D$37*1.4),140,"Over 140%")))))</f>
        <v>#REF!</v>
      </c>
      <c r="AC130" s="123" t="e">
        <f>IF(W130&lt;=HLOOKUP(M130,Limits!#REF!,2),30,IF(W130&lt;=HLOOKUP(M130,Limits!#REF!,3),40,IF(W130&lt;=HLOOKUP(M130,Limits!#REF!,4),50,IF(W130&lt;=HLOOKUP(M130,Limits!#REF!,5),60,"Over 60%"))))</f>
        <v>#REF!</v>
      </c>
      <c r="AD130" s="2"/>
      <c r="AE130" s="85" t="e">
        <f t="shared" si="2"/>
        <v>#REF!</v>
      </c>
    </row>
    <row r="131" spans="1:31">
      <c r="A131" s="117" t="e">
        <f>+USR!#REF!</f>
        <v>#REF!</v>
      </c>
      <c r="B131" s="117"/>
      <c r="C131" s="117" t="e">
        <f>+USR!#REF!</f>
        <v>#REF!</v>
      </c>
      <c r="D131" s="117"/>
      <c r="E131" s="121" t="e">
        <f>+USR!#REF!</f>
        <v>#REF!</v>
      </c>
      <c r="F131" s="122"/>
      <c r="G131" s="122" t="e">
        <f>+USR!#REF!</f>
        <v>#REF!</v>
      </c>
      <c r="H131" s="122"/>
      <c r="I131" s="146" t="e">
        <f>+USR!#REF!</f>
        <v>#REF!</v>
      </c>
      <c r="J131" s="122"/>
      <c r="K131" s="147" t="e">
        <f>IF(G131=30,HLOOKUP(E131,Limits!$D$29:$K$36,2),IF(G131=40,HLOOKUP(E131,Limits!$D$29:$K$36,3),IF(G131=50,HLOOKUP(E131,Limits!$D$29:$K$36,4),IF(G131=60,HLOOKUP(E131,Limits!$D$29:$K$36,5),IF(G131=80,HLOOKUP(E131,Limits!$D$29:$K$36,6))))))</f>
        <v>#REF!</v>
      </c>
      <c r="L131" s="148"/>
      <c r="M131" s="121" t="e">
        <f>+USR!#REF!</f>
        <v>#REF!</v>
      </c>
      <c r="N131" s="122"/>
      <c r="O131" s="122" t="e">
        <f>+USR!#REF!</f>
        <v>#REF!</v>
      </c>
      <c r="P131" s="122"/>
      <c r="Q131" s="122" t="e">
        <f>+USR!#REF!</f>
        <v>#REF!</v>
      </c>
      <c r="R131" s="122"/>
      <c r="S131" s="122" t="e">
        <f>+USR!#REF!</f>
        <v>#REF!</v>
      </c>
      <c r="T131" s="122"/>
      <c r="U131" s="122" t="e">
        <f>IF(M131=0,Limits!$D$8,IF(M131=1,Limits!$E$8,IF(M131=2,Limits!$F$8,IF(M131=3,Limits!$G$8,IF(M131=4,Limits!$H$8,IF(M131=5,Limits!$I$8))))))</f>
        <v>#REF!</v>
      </c>
      <c r="V131" s="122"/>
      <c r="W131" s="122" t="e">
        <f t="shared" si="3"/>
        <v>#REF!</v>
      </c>
      <c r="X131" s="122"/>
      <c r="Y131" s="123" t="e">
        <f>IF(O131=30,HLOOKUP(M131,Limits!#REF!,2),IF(O131=40,HLOOKUP(M131,Limits!#REF!,3),IF(O131=50,HLOOKUP(M131,Limits!#REF!,4),IF(O131=60,HLOOKUP(M131,Limits!#REF!,5),IF(O131=80,HLOOKUP(M131,Limits!#REF!,6))))))</f>
        <v>#REF!</v>
      </c>
      <c r="Z131" s="122"/>
      <c r="AA131" s="85" t="e">
        <f>IF(I131&gt;(Limits!$D$37*1.4),"Over 140%","No")</f>
        <v>#REF!</v>
      </c>
      <c r="AB131" s="85" t="e">
        <f>IF(I131&lt;=HLOOKUP(E131,Limits!$D$29:$K$36,2),30,IF(I131&lt;=HLOOKUP(E131,Limits!$D$29:$K$36,3),40,IF(I131&lt;=HLOOKUP(E131,Limits!$D$29:$K$36,4),50,IF(I131&lt;=HLOOKUP(E131,Limits!$D$29:$K$36,5),60,IF(I131&lt;=(Limits!$D$37*1.4),140,"Over 140%")))))</f>
        <v>#REF!</v>
      </c>
      <c r="AC131" s="123" t="e">
        <f>IF(W131&lt;=HLOOKUP(M131,Limits!#REF!,2),30,IF(W131&lt;=HLOOKUP(M131,Limits!#REF!,3),40,IF(W131&lt;=HLOOKUP(M131,Limits!#REF!,4),50,IF(W131&lt;=HLOOKUP(M131,Limits!#REF!,5),60,"Over 60%"))))</f>
        <v>#REF!</v>
      </c>
      <c r="AD131" s="2"/>
      <c r="AE131" s="85" t="e">
        <f t="shared" si="2"/>
        <v>#REF!</v>
      </c>
    </row>
    <row r="132" spans="1:31">
      <c r="A132" s="117" t="e">
        <f>+USR!#REF!</f>
        <v>#REF!</v>
      </c>
      <c r="B132" s="117"/>
      <c r="C132" s="117" t="e">
        <f>+USR!#REF!</f>
        <v>#REF!</v>
      </c>
      <c r="D132" s="117"/>
      <c r="E132" s="121" t="e">
        <f>+USR!#REF!</f>
        <v>#REF!</v>
      </c>
      <c r="F132" s="122"/>
      <c r="G132" s="122" t="e">
        <f>+USR!#REF!</f>
        <v>#REF!</v>
      </c>
      <c r="H132" s="122"/>
      <c r="I132" s="146" t="e">
        <f>+USR!#REF!</f>
        <v>#REF!</v>
      </c>
      <c r="J132" s="122"/>
      <c r="K132" s="147" t="e">
        <f>IF(G132=30,HLOOKUP(E132,Limits!$D$29:$K$36,2),IF(G132=40,HLOOKUP(E132,Limits!$D$29:$K$36,3),IF(G132=50,HLOOKUP(E132,Limits!$D$29:$K$36,4),IF(G132=60,HLOOKUP(E132,Limits!$D$29:$K$36,5),IF(G132=80,HLOOKUP(E132,Limits!$D$29:$K$36,6))))))</f>
        <v>#REF!</v>
      </c>
      <c r="L132" s="148"/>
      <c r="M132" s="121" t="e">
        <f>+USR!#REF!</f>
        <v>#REF!</v>
      </c>
      <c r="N132" s="122"/>
      <c r="O132" s="122" t="e">
        <f>+USR!#REF!</f>
        <v>#REF!</v>
      </c>
      <c r="P132" s="122"/>
      <c r="Q132" s="122" t="e">
        <f>+USR!#REF!</f>
        <v>#REF!</v>
      </c>
      <c r="R132" s="122"/>
      <c r="S132" s="122" t="e">
        <f>+USR!#REF!</f>
        <v>#REF!</v>
      </c>
      <c r="T132" s="122"/>
      <c r="U132" s="122" t="e">
        <f>IF(M132=0,Limits!$D$8,IF(M132=1,Limits!$E$8,IF(M132=2,Limits!$F$8,IF(M132=3,Limits!$G$8,IF(M132=4,Limits!$H$8,IF(M132=5,Limits!$I$8))))))</f>
        <v>#REF!</v>
      </c>
      <c r="V132" s="122"/>
      <c r="W132" s="122" t="e">
        <f t="shared" si="3"/>
        <v>#REF!</v>
      </c>
      <c r="X132" s="122"/>
      <c r="Y132" s="123" t="e">
        <f>IF(O132=30,HLOOKUP(M132,Limits!#REF!,2),IF(O132=40,HLOOKUP(M132,Limits!#REF!,3),IF(O132=50,HLOOKUP(M132,Limits!#REF!,4),IF(O132=60,HLOOKUP(M132,Limits!#REF!,5),IF(O132=80,HLOOKUP(M132,Limits!#REF!,6))))))</f>
        <v>#REF!</v>
      </c>
      <c r="Z132" s="122"/>
      <c r="AA132" s="85" t="e">
        <f>IF(I132&gt;(Limits!$D$37*1.4),"Over 140%","No")</f>
        <v>#REF!</v>
      </c>
      <c r="AB132" s="85" t="e">
        <f>IF(I132&lt;=HLOOKUP(E132,Limits!$D$29:$K$36,2),30,IF(I132&lt;=HLOOKUP(E132,Limits!$D$29:$K$36,3),40,IF(I132&lt;=HLOOKUP(E132,Limits!$D$29:$K$36,4),50,IF(I132&lt;=HLOOKUP(E132,Limits!$D$29:$K$36,5),60,IF(I132&lt;=(Limits!$D$37*1.4),140,"Over 140%")))))</f>
        <v>#REF!</v>
      </c>
      <c r="AC132" s="123" t="e">
        <f>IF(W132&lt;=HLOOKUP(M132,Limits!#REF!,2),30,IF(W132&lt;=HLOOKUP(M132,Limits!#REF!,3),40,IF(W132&lt;=HLOOKUP(M132,Limits!#REF!,4),50,IF(W132&lt;=HLOOKUP(M132,Limits!#REF!,5),60,"Over 60%"))))</f>
        <v>#REF!</v>
      </c>
      <c r="AD132" s="2"/>
      <c r="AE132" s="85" t="e">
        <f t="shared" si="2"/>
        <v>#REF!</v>
      </c>
    </row>
    <row r="133" spans="1:31">
      <c r="A133" s="117" t="e">
        <f>+USR!#REF!</f>
        <v>#REF!</v>
      </c>
      <c r="B133" s="117"/>
      <c r="C133" s="117" t="e">
        <f>+USR!#REF!</f>
        <v>#REF!</v>
      </c>
      <c r="D133" s="117"/>
      <c r="E133" s="121" t="e">
        <f>+USR!#REF!</f>
        <v>#REF!</v>
      </c>
      <c r="F133" s="122"/>
      <c r="G133" s="122" t="e">
        <f>+USR!#REF!</f>
        <v>#REF!</v>
      </c>
      <c r="H133" s="122"/>
      <c r="I133" s="146" t="e">
        <f>+USR!#REF!</f>
        <v>#REF!</v>
      </c>
      <c r="J133" s="122"/>
      <c r="K133" s="147" t="e">
        <f>IF(G133=30,HLOOKUP(E133,Limits!$D$29:$K$36,2),IF(G133=40,HLOOKUP(E133,Limits!$D$29:$K$36,3),IF(G133=50,HLOOKUP(E133,Limits!$D$29:$K$36,4),IF(G133=60,HLOOKUP(E133,Limits!$D$29:$K$36,5),IF(G133=80,HLOOKUP(E133,Limits!$D$29:$K$36,6))))))</f>
        <v>#REF!</v>
      </c>
      <c r="L133" s="148"/>
      <c r="M133" s="121" t="e">
        <f>+USR!#REF!</f>
        <v>#REF!</v>
      </c>
      <c r="N133" s="122"/>
      <c r="O133" s="122" t="e">
        <f>+USR!#REF!</f>
        <v>#REF!</v>
      </c>
      <c r="P133" s="122"/>
      <c r="Q133" s="122" t="e">
        <f>+USR!#REF!</f>
        <v>#REF!</v>
      </c>
      <c r="R133" s="122"/>
      <c r="S133" s="122" t="e">
        <f>+USR!#REF!</f>
        <v>#REF!</v>
      </c>
      <c r="T133" s="122"/>
      <c r="U133" s="122" t="e">
        <f>IF(M133=0,Limits!$D$8,IF(M133=1,Limits!$E$8,IF(M133=2,Limits!$F$8,IF(M133=3,Limits!$G$8,IF(M133=4,Limits!$H$8,IF(M133=5,Limits!$I$8))))))</f>
        <v>#REF!</v>
      </c>
      <c r="V133" s="122"/>
      <c r="W133" s="122" t="e">
        <f t="shared" si="3"/>
        <v>#REF!</v>
      </c>
      <c r="X133" s="122"/>
      <c r="Y133" s="123" t="e">
        <f>IF(O133=30,HLOOKUP(M133,Limits!#REF!,2),IF(O133=40,HLOOKUP(M133,Limits!#REF!,3),IF(O133=50,HLOOKUP(M133,Limits!#REF!,4),IF(O133=60,HLOOKUP(M133,Limits!#REF!,5),IF(O133=80,HLOOKUP(M133,Limits!#REF!,6))))))</f>
        <v>#REF!</v>
      </c>
      <c r="Z133" s="122"/>
      <c r="AA133" s="85" t="e">
        <f>IF(I133&gt;(Limits!$D$37*1.4),"Over 140%","No")</f>
        <v>#REF!</v>
      </c>
      <c r="AB133" s="85" t="e">
        <f>IF(I133&lt;=HLOOKUP(E133,Limits!$D$29:$K$36,2),30,IF(I133&lt;=HLOOKUP(E133,Limits!$D$29:$K$36,3),40,IF(I133&lt;=HLOOKUP(E133,Limits!$D$29:$K$36,4),50,IF(I133&lt;=HLOOKUP(E133,Limits!$D$29:$K$36,5),60,IF(I133&lt;=(Limits!$D$37*1.4),140,"Over 140%")))))</f>
        <v>#REF!</v>
      </c>
      <c r="AC133" s="123" t="e">
        <f>IF(W133&lt;=HLOOKUP(M133,Limits!#REF!,2),30,IF(W133&lt;=HLOOKUP(M133,Limits!#REF!,3),40,IF(W133&lt;=HLOOKUP(M133,Limits!#REF!,4),50,IF(W133&lt;=HLOOKUP(M133,Limits!#REF!,5),60,"Over 60%"))))</f>
        <v>#REF!</v>
      </c>
      <c r="AD133" s="2"/>
      <c r="AE133" s="85" t="e">
        <f t="shared" si="2"/>
        <v>#REF!</v>
      </c>
    </row>
    <row r="134" spans="1:31">
      <c r="A134" s="117" t="e">
        <f>+USR!#REF!</f>
        <v>#REF!</v>
      </c>
      <c r="B134" s="117"/>
      <c r="C134" s="117" t="e">
        <f>+USR!#REF!</f>
        <v>#REF!</v>
      </c>
      <c r="D134" s="117"/>
      <c r="E134" s="121" t="e">
        <f>+USR!#REF!</f>
        <v>#REF!</v>
      </c>
      <c r="F134" s="122"/>
      <c r="G134" s="122" t="e">
        <f>+USR!#REF!</f>
        <v>#REF!</v>
      </c>
      <c r="H134" s="122"/>
      <c r="I134" s="146" t="e">
        <f>+USR!#REF!</f>
        <v>#REF!</v>
      </c>
      <c r="J134" s="122"/>
      <c r="K134" s="147" t="e">
        <f>IF(G134=30,HLOOKUP(E134,Limits!$D$29:$K$36,2),IF(G134=40,HLOOKUP(E134,Limits!$D$29:$K$36,3),IF(G134=50,HLOOKUP(E134,Limits!$D$29:$K$36,4),IF(G134=60,HLOOKUP(E134,Limits!$D$29:$K$36,5),IF(G134=80,HLOOKUP(E134,Limits!$D$29:$K$36,6))))))</f>
        <v>#REF!</v>
      </c>
      <c r="L134" s="148"/>
      <c r="M134" s="121" t="e">
        <f>+USR!#REF!</f>
        <v>#REF!</v>
      </c>
      <c r="N134" s="122"/>
      <c r="O134" s="122" t="e">
        <f>+USR!#REF!</f>
        <v>#REF!</v>
      </c>
      <c r="P134" s="122"/>
      <c r="Q134" s="122" t="e">
        <f>+USR!#REF!</f>
        <v>#REF!</v>
      </c>
      <c r="R134" s="122"/>
      <c r="S134" s="122" t="e">
        <f>+USR!#REF!</f>
        <v>#REF!</v>
      </c>
      <c r="T134" s="122"/>
      <c r="U134" s="122" t="e">
        <f>IF(M134=0,Limits!$D$8,IF(M134=1,Limits!$E$8,IF(M134=2,Limits!$F$8,IF(M134=3,Limits!$G$8,IF(M134=4,Limits!$H$8,IF(M134=5,Limits!$I$8))))))</f>
        <v>#REF!</v>
      </c>
      <c r="V134" s="122"/>
      <c r="W134" s="122" t="e">
        <f t="shared" si="3"/>
        <v>#REF!</v>
      </c>
      <c r="X134" s="122"/>
      <c r="Y134" s="123" t="e">
        <f>IF(O134=30,HLOOKUP(M134,Limits!#REF!,2),IF(O134=40,HLOOKUP(M134,Limits!#REF!,3),IF(O134=50,HLOOKUP(M134,Limits!#REF!,4),IF(O134=60,HLOOKUP(M134,Limits!#REF!,5),IF(O134=80,HLOOKUP(M134,Limits!#REF!,6))))))</f>
        <v>#REF!</v>
      </c>
      <c r="Z134" s="122"/>
      <c r="AA134" s="85" t="e">
        <f>IF(I134&gt;(Limits!$D$37*1.4),"Over 140%","No")</f>
        <v>#REF!</v>
      </c>
      <c r="AB134" s="85" t="e">
        <f>IF(I134&lt;=HLOOKUP(E134,Limits!$D$29:$K$36,2),30,IF(I134&lt;=HLOOKUP(E134,Limits!$D$29:$K$36,3),40,IF(I134&lt;=HLOOKUP(E134,Limits!$D$29:$K$36,4),50,IF(I134&lt;=HLOOKUP(E134,Limits!$D$29:$K$36,5),60,IF(I134&lt;=(Limits!$D$37*1.4),140,"Over 140%")))))</f>
        <v>#REF!</v>
      </c>
      <c r="AC134" s="123" t="e">
        <f>IF(W134&lt;=HLOOKUP(M134,Limits!#REF!,2),30,IF(W134&lt;=HLOOKUP(M134,Limits!#REF!,3),40,IF(W134&lt;=HLOOKUP(M134,Limits!#REF!,4),50,IF(W134&lt;=HLOOKUP(M134,Limits!#REF!,5),60,"Over 60%"))))</f>
        <v>#REF!</v>
      </c>
      <c r="AD134" s="2"/>
      <c r="AE134" s="85" t="e">
        <f t="shared" si="2"/>
        <v>#REF!</v>
      </c>
    </row>
    <row r="135" spans="1:31">
      <c r="A135" s="117" t="e">
        <f>+USR!#REF!</f>
        <v>#REF!</v>
      </c>
      <c r="B135" s="117"/>
      <c r="C135" s="117" t="e">
        <f>+USR!#REF!</f>
        <v>#REF!</v>
      </c>
      <c r="D135" s="117"/>
      <c r="E135" s="121" t="e">
        <f>+USR!#REF!</f>
        <v>#REF!</v>
      </c>
      <c r="F135" s="122"/>
      <c r="G135" s="122" t="e">
        <f>+USR!#REF!</f>
        <v>#REF!</v>
      </c>
      <c r="H135" s="122"/>
      <c r="I135" s="146" t="e">
        <f>+USR!#REF!</f>
        <v>#REF!</v>
      </c>
      <c r="J135" s="122"/>
      <c r="K135" s="147" t="e">
        <f>IF(G135=30,HLOOKUP(E135,Limits!$D$29:$K$36,2),IF(G135=40,HLOOKUP(E135,Limits!$D$29:$K$36,3),IF(G135=50,HLOOKUP(E135,Limits!$D$29:$K$36,4),IF(G135=60,HLOOKUP(E135,Limits!$D$29:$K$36,5),IF(G135=80,HLOOKUP(E135,Limits!$D$29:$K$36,6))))))</f>
        <v>#REF!</v>
      </c>
      <c r="L135" s="148"/>
      <c r="M135" s="121" t="e">
        <f>+USR!#REF!</f>
        <v>#REF!</v>
      </c>
      <c r="N135" s="122"/>
      <c r="O135" s="122" t="e">
        <f>+USR!#REF!</f>
        <v>#REF!</v>
      </c>
      <c r="P135" s="122"/>
      <c r="Q135" s="122" t="e">
        <f>+USR!#REF!</f>
        <v>#REF!</v>
      </c>
      <c r="R135" s="122"/>
      <c r="S135" s="122" t="e">
        <f>+USR!#REF!</f>
        <v>#REF!</v>
      </c>
      <c r="T135" s="122"/>
      <c r="U135" s="122" t="e">
        <f>IF(M135=0,Limits!$D$8,IF(M135=1,Limits!$E$8,IF(M135=2,Limits!$F$8,IF(M135=3,Limits!$G$8,IF(M135=4,Limits!$H$8,IF(M135=5,Limits!$I$8))))))</f>
        <v>#REF!</v>
      </c>
      <c r="V135" s="122"/>
      <c r="W135" s="122" t="e">
        <f t="shared" si="3"/>
        <v>#REF!</v>
      </c>
      <c r="X135" s="122"/>
      <c r="Y135" s="123" t="e">
        <f>IF(O135=30,HLOOKUP(M135,Limits!#REF!,2),IF(O135=40,HLOOKUP(M135,Limits!#REF!,3),IF(O135=50,HLOOKUP(M135,Limits!#REF!,4),IF(O135=60,HLOOKUP(M135,Limits!#REF!,5),IF(O135=80,HLOOKUP(M135,Limits!#REF!,6))))))</f>
        <v>#REF!</v>
      </c>
      <c r="Z135" s="122"/>
      <c r="AA135" s="85" t="e">
        <f>IF(I135&gt;(Limits!$D$37*1.4),"Over 140%","No")</f>
        <v>#REF!</v>
      </c>
      <c r="AB135" s="85" t="e">
        <f>IF(I135&lt;=HLOOKUP(E135,Limits!$D$29:$K$36,2),30,IF(I135&lt;=HLOOKUP(E135,Limits!$D$29:$K$36,3),40,IF(I135&lt;=HLOOKUP(E135,Limits!$D$29:$K$36,4),50,IF(I135&lt;=HLOOKUP(E135,Limits!$D$29:$K$36,5),60,IF(I135&lt;=(Limits!$D$37*1.4),140,"Over 140%")))))</f>
        <v>#REF!</v>
      </c>
      <c r="AC135" s="123" t="e">
        <f>IF(W135&lt;=HLOOKUP(M135,Limits!#REF!,2),30,IF(W135&lt;=HLOOKUP(M135,Limits!#REF!,3),40,IF(W135&lt;=HLOOKUP(M135,Limits!#REF!,4),50,IF(W135&lt;=HLOOKUP(M135,Limits!#REF!,5),60,"Over 60%"))))</f>
        <v>#REF!</v>
      </c>
      <c r="AD135" s="2"/>
      <c r="AE135" s="85" t="e">
        <f t="shared" si="2"/>
        <v>#REF!</v>
      </c>
    </row>
    <row r="136" spans="1:31">
      <c r="A136" s="117" t="e">
        <f>+USR!#REF!</f>
        <v>#REF!</v>
      </c>
      <c r="B136" s="117"/>
      <c r="C136" s="117" t="e">
        <f>+USR!#REF!</f>
        <v>#REF!</v>
      </c>
      <c r="D136" s="117"/>
      <c r="E136" s="121" t="e">
        <f>+USR!#REF!</f>
        <v>#REF!</v>
      </c>
      <c r="F136" s="122"/>
      <c r="G136" s="122" t="e">
        <f>+USR!#REF!</f>
        <v>#REF!</v>
      </c>
      <c r="H136" s="122"/>
      <c r="I136" s="146" t="e">
        <f>+USR!#REF!</f>
        <v>#REF!</v>
      </c>
      <c r="J136" s="122"/>
      <c r="K136" s="147" t="e">
        <f>IF(G136=30,HLOOKUP(E136,Limits!$D$29:$K$36,2),IF(G136=40,HLOOKUP(E136,Limits!$D$29:$K$36,3),IF(G136=50,HLOOKUP(E136,Limits!$D$29:$K$36,4),IF(G136=60,HLOOKUP(E136,Limits!$D$29:$K$36,5),IF(G136=80,HLOOKUP(E136,Limits!$D$29:$K$36,6))))))</f>
        <v>#REF!</v>
      </c>
      <c r="L136" s="148"/>
      <c r="M136" s="121" t="e">
        <f>+USR!#REF!</f>
        <v>#REF!</v>
      </c>
      <c r="N136" s="122"/>
      <c r="O136" s="122" t="e">
        <f>+USR!#REF!</f>
        <v>#REF!</v>
      </c>
      <c r="P136" s="122"/>
      <c r="Q136" s="122" t="e">
        <f>+USR!#REF!</f>
        <v>#REF!</v>
      </c>
      <c r="R136" s="122"/>
      <c r="S136" s="122" t="e">
        <f>+USR!#REF!</f>
        <v>#REF!</v>
      </c>
      <c r="T136" s="122"/>
      <c r="U136" s="122" t="e">
        <f>IF(M136=0,Limits!$D$8,IF(M136=1,Limits!$E$8,IF(M136=2,Limits!$F$8,IF(M136=3,Limits!$G$8,IF(M136=4,Limits!$H$8,IF(M136=5,Limits!$I$8))))))</f>
        <v>#REF!</v>
      </c>
      <c r="V136" s="122"/>
      <c r="W136" s="122" t="e">
        <f t="shared" si="3"/>
        <v>#REF!</v>
      </c>
      <c r="X136" s="122"/>
      <c r="Y136" s="123" t="e">
        <f>IF(O136=30,HLOOKUP(M136,Limits!#REF!,2),IF(O136=40,HLOOKUP(M136,Limits!#REF!,3),IF(O136=50,HLOOKUP(M136,Limits!#REF!,4),IF(O136=60,HLOOKUP(M136,Limits!#REF!,5),IF(O136=80,HLOOKUP(M136,Limits!#REF!,6))))))</f>
        <v>#REF!</v>
      </c>
      <c r="Z136" s="122"/>
      <c r="AA136" s="85" t="e">
        <f>IF(I136&gt;(Limits!$D$37*1.4),"Over 140%","No")</f>
        <v>#REF!</v>
      </c>
      <c r="AB136" s="85" t="e">
        <f>IF(I136&lt;=HLOOKUP(E136,Limits!$D$29:$K$36,2),30,IF(I136&lt;=HLOOKUP(E136,Limits!$D$29:$K$36,3),40,IF(I136&lt;=HLOOKUP(E136,Limits!$D$29:$K$36,4),50,IF(I136&lt;=HLOOKUP(E136,Limits!$D$29:$K$36,5),60,IF(I136&lt;=(Limits!$D$37*1.4),140,"Over 140%")))))</f>
        <v>#REF!</v>
      </c>
      <c r="AC136" s="123" t="e">
        <f>IF(W136&lt;=HLOOKUP(M136,Limits!#REF!,2),30,IF(W136&lt;=HLOOKUP(M136,Limits!#REF!,3),40,IF(W136&lt;=HLOOKUP(M136,Limits!#REF!,4),50,IF(W136&lt;=HLOOKUP(M136,Limits!#REF!,5),60,"Over 60%"))))</f>
        <v>#REF!</v>
      </c>
      <c r="AD136" s="2"/>
      <c r="AE136" s="85" t="e">
        <f t="shared" ref="AE136:AE199" si="4">IF(AB136&lt;AC136,AB136,AC136)</f>
        <v>#REF!</v>
      </c>
    </row>
    <row r="137" spans="1:31">
      <c r="A137" s="117" t="e">
        <f>+USR!#REF!</f>
        <v>#REF!</v>
      </c>
      <c r="B137" s="117"/>
      <c r="C137" s="117" t="e">
        <f>+USR!#REF!</f>
        <v>#REF!</v>
      </c>
      <c r="D137" s="117"/>
      <c r="E137" s="121" t="e">
        <f>+USR!#REF!</f>
        <v>#REF!</v>
      </c>
      <c r="F137" s="122"/>
      <c r="G137" s="122" t="e">
        <f>+USR!#REF!</f>
        <v>#REF!</v>
      </c>
      <c r="H137" s="122"/>
      <c r="I137" s="146" t="e">
        <f>+USR!#REF!</f>
        <v>#REF!</v>
      </c>
      <c r="J137" s="122"/>
      <c r="K137" s="147" t="e">
        <f>IF(G137=30,HLOOKUP(E137,Limits!$D$29:$K$36,2),IF(G137=40,HLOOKUP(E137,Limits!$D$29:$K$36,3),IF(G137=50,HLOOKUP(E137,Limits!$D$29:$K$36,4),IF(G137=60,HLOOKUP(E137,Limits!$D$29:$K$36,5),IF(G137=80,HLOOKUP(E137,Limits!$D$29:$K$36,6))))))</f>
        <v>#REF!</v>
      </c>
      <c r="L137" s="148"/>
      <c r="M137" s="121" t="e">
        <f>+USR!#REF!</f>
        <v>#REF!</v>
      </c>
      <c r="N137" s="122"/>
      <c r="O137" s="122" t="e">
        <f>+USR!#REF!</f>
        <v>#REF!</v>
      </c>
      <c r="P137" s="122"/>
      <c r="Q137" s="122" t="e">
        <f>+USR!#REF!</f>
        <v>#REF!</v>
      </c>
      <c r="R137" s="122"/>
      <c r="S137" s="122" t="e">
        <f>+USR!#REF!</f>
        <v>#REF!</v>
      </c>
      <c r="T137" s="122"/>
      <c r="U137" s="122" t="e">
        <f>IF(M137=0,Limits!$D$8,IF(M137=1,Limits!$E$8,IF(M137=2,Limits!$F$8,IF(M137=3,Limits!$G$8,IF(M137=4,Limits!$H$8,IF(M137=5,Limits!$I$8))))))</f>
        <v>#REF!</v>
      </c>
      <c r="V137" s="122"/>
      <c r="W137" s="122" t="e">
        <f t="shared" ref="W137:W200" si="5">+Q137+U137</f>
        <v>#REF!</v>
      </c>
      <c r="X137" s="122"/>
      <c r="Y137" s="123" t="e">
        <f>IF(O137=30,HLOOKUP(M137,Limits!#REF!,2),IF(O137=40,HLOOKUP(M137,Limits!#REF!,3),IF(O137=50,HLOOKUP(M137,Limits!#REF!,4),IF(O137=60,HLOOKUP(M137,Limits!#REF!,5),IF(O137=80,HLOOKUP(M137,Limits!#REF!,6))))))</f>
        <v>#REF!</v>
      </c>
      <c r="Z137" s="122"/>
      <c r="AA137" s="85" t="e">
        <f>IF(I137&gt;(Limits!$D$37*1.4),"Over 140%","No")</f>
        <v>#REF!</v>
      </c>
      <c r="AB137" s="85" t="e">
        <f>IF(I137&lt;=HLOOKUP(E137,Limits!$D$29:$K$36,2),30,IF(I137&lt;=HLOOKUP(E137,Limits!$D$29:$K$36,3),40,IF(I137&lt;=HLOOKUP(E137,Limits!$D$29:$K$36,4),50,IF(I137&lt;=HLOOKUP(E137,Limits!$D$29:$K$36,5),60,IF(I137&lt;=(Limits!$D$37*1.4),140,"Over 140%")))))</f>
        <v>#REF!</v>
      </c>
      <c r="AC137" s="123" t="e">
        <f>IF(W137&lt;=HLOOKUP(M137,Limits!#REF!,2),30,IF(W137&lt;=HLOOKUP(M137,Limits!#REF!,3),40,IF(W137&lt;=HLOOKUP(M137,Limits!#REF!,4),50,IF(W137&lt;=HLOOKUP(M137,Limits!#REF!,5),60,"Over 60%"))))</f>
        <v>#REF!</v>
      </c>
      <c r="AD137" s="2"/>
      <c r="AE137" s="85" t="e">
        <f t="shared" si="4"/>
        <v>#REF!</v>
      </c>
    </row>
    <row r="138" spans="1:31">
      <c r="A138" s="117" t="e">
        <f>+USR!#REF!</f>
        <v>#REF!</v>
      </c>
      <c r="B138" s="117"/>
      <c r="C138" s="117" t="e">
        <f>+USR!#REF!</f>
        <v>#REF!</v>
      </c>
      <c r="D138" s="117"/>
      <c r="E138" s="121" t="e">
        <f>+USR!#REF!</f>
        <v>#REF!</v>
      </c>
      <c r="F138" s="122"/>
      <c r="G138" s="122" t="e">
        <f>+USR!#REF!</f>
        <v>#REF!</v>
      </c>
      <c r="H138" s="122"/>
      <c r="I138" s="146" t="e">
        <f>+USR!#REF!</f>
        <v>#REF!</v>
      </c>
      <c r="J138" s="122"/>
      <c r="K138" s="147" t="e">
        <f>IF(G138=30,HLOOKUP(E138,Limits!$D$29:$K$36,2),IF(G138=40,HLOOKUP(E138,Limits!$D$29:$K$36,3),IF(G138=50,HLOOKUP(E138,Limits!$D$29:$K$36,4),IF(G138=60,HLOOKUP(E138,Limits!$D$29:$K$36,5),IF(G138=80,HLOOKUP(E138,Limits!$D$29:$K$36,6))))))</f>
        <v>#REF!</v>
      </c>
      <c r="L138" s="148"/>
      <c r="M138" s="121" t="e">
        <f>+USR!#REF!</f>
        <v>#REF!</v>
      </c>
      <c r="N138" s="122"/>
      <c r="O138" s="122" t="e">
        <f>+USR!#REF!</f>
        <v>#REF!</v>
      </c>
      <c r="P138" s="122"/>
      <c r="Q138" s="122" t="e">
        <f>+USR!#REF!</f>
        <v>#REF!</v>
      </c>
      <c r="R138" s="122"/>
      <c r="S138" s="122" t="e">
        <f>+USR!#REF!</f>
        <v>#REF!</v>
      </c>
      <c r="T138" s="122"/>
      <c r="U138" s="122" t="e">
        <f>IF(M138=0,Limits!$D$8,IF(M138=1,Limits!$E$8,IF(M138=2,Limits!$F$8,IF(M138=3,Limits!$G$8,IF(M138=4,Limits!$H$8,IF(M138=5,Limits!$I$8))))))</f>
        <v>#REF!</v>
      </c>
      <c r="V138" s="122"/>
      <c r="W138" s="122" t="e">
        <f t="shared" si="5"/>
        <v>#REF!</v>
      </c>
      <c r="X138" s="122"/>
      <c r="Y138" s="123" t="e">
        <f>IF(O138=30,HLOOKUP(M138,Limits!#REF!,2),IF(O138=40,HLOOKUP(M138,Limits!#REF!,3),IF(O138=50,HLOOKUP(M138,Limits!#REF!,4),IF(O138=60,HLOOKUP(M138,Limits!#REF!,5),IF(O138=80,HLOOKUP(M138,Limits!#REF!,6))))))</f>
        <v>#REF!</v>
      </c>
      <c r="Z138" s="122"/>
      <c r="AA138" s="85" t="e">
        <f>IF(I138&gt;(Limits!$D$37*1.4),"Over 140%","No")</f>
        <v>#REF!</v>
      </c>
      <c r="AB138" s="85" t="e">
        <f>IF(I138&lt;=HLOOKUP(E138,Limits!$D$29:$K$36,2),30,IF(I138&lt;=HLOOKUP(E138,Limits!$D$29:$K$36,3),40,IF(I138&lt;=HLOOKUP(E138,Limits!$D$29:$K$36,4),50,IF(I138&lt;=HLOOKUP(E138,Limits!$D$29:$K$36,5),60,IF(I138&lt;=(Limits!$D$37*1.4),140,"Over 140%")))))</f>
        <v>#REF!</v>
      </c>
      <c r="AC138" s="123" t="e">
        <f>IF(W138&lt;=HLOOKUP(M138,Limits!#REF!,2),30,IF(W138&lt;=HLOOKUP(M138,Limits!#REF!,3),40,IF(W138&lt;=HLOOKUP(M138,Limits!#REF!,4),50,IF(W138&lt;=HLOOKUP(M138,Limits!#REF!,5),60,"Over 60%"))))</f>
        <v>#REF!</v>
      </c>
      <c r="AD138" s="2"/>
      <c r="AE138" s="85" t="e">
        <f t="shared" si="4"/>
        <v>#REF!</v>
      </c>
    </row>
    <row r="139" spans="1:31">
      <c r="A139" s="117" t="e">
        <f>+USR!#REF!</f>
        <v>#REF!</v>
      </c>
      <c r="B139" s="117"/>
      <c r="C139" s="117" t="e">
        <f>+USR!#REF!</f>
        <v>#REF!</v>
      </c>
      <c r="D139" s="117"/>
      <c r="E139" s="121" t="e">
        <f>+USR!#REF!</f>
        <v>#REF!</v>
      </c>
      <c r="F139" s="122"/>
      <c r="G139" s="122" t="e">
        <f>+USR!#REF!</f>
        <v>#REF!</v>
      </c>
      <c r="H139" s="122"/>
      <c r="I139" s="146" t="e">
        <f>+USR!#REF!</f>
        <v>#REF!</v>
      </c>
      <c r="J139" s="122"/>
      <c r="K139" s="147" t="e">
        <f>IF(G139=30,HLOOKUP(E139,Limits!$D$29:$K$36,2),IF(G139=40,HLOOKUP(E139,Limits!$D$29:$K$36,3),IF(G139=50,HLOOKUP(E139,Limits!$D$29:$K$36,4),IF(G139=60,HLOOKUP(E139,Limits!$D$29:$K$36,5),IF(G139=80,HLOOKUP(E139,Limits!$D$29:$K$36,6))))))</f>
        <v>#REF!</v>
      </c>
      <c r="L139" s="148"/>
      <c r="M139" s="121" t="e">
        <f>+USR!#REF!</f>
        <v>#REF!</v>
      </c>
      <c r="N139" s="122"/>
      <c r="O139" s="122" t="e">
        <f>+USR!#REF!</f>
        <v>#REF!</v>
      </c>
      <c r="P139" s="122"/>
      <c r="Q139" s="122" t="e">
        <f>+USR!#REF!</f>
        <v>#REF!</v>
      </c>
      <c r="R139" s="122"/>
      <c r="S139" s="122" t="e">
        <f>+USR!#REF!</f>
        <v>#REF!</v>
      </c>
      <c r="T139" s="122"/>
      <c r="U139" s="122" t="e">
        <f>IF(M139=0,Limits!$D$8,IF(M139=1,Limits!$E$8,IF(M139=2,Limits!$F$8,IF(M139=3,Limits!$G$8,IF(M139=4,Limits!$H$8,IF(M139=5,Limits!$I$8))))))</f>
        <v>#REF!</v>
      </c>
      <c r="V139" s="122"/>
      <c r="W139" s="122" t="e">
        <f t="shared" si="5"/>
        <v>#REF!</v>
      </c>
      <c r="X139" s="122"/>
      <c r="Y139" s="123" t="e">
        <f>IF(O139=30,HLOOKUP(M139,Limits!#REF!,2),IF(O139=40,HLOOKUP(M139,Limits!#REF!,3),IF(O139=50,HLOOKUP(M139,Limits!#REF!,4),IF(O139=60,HLOOKUP(M139,Limits!#REF!,5),IF(O139=80,HLOOKUP(M139,Limits!#REF!,6))))))</f>
        <v>#REF!</v>
      </c>
      <c r="Z139" s="122"/>
      <c r="AA139" s="85" t="e">
        <f>IF(I139&gt;(Limits!$D$37*1.4),"Over 140%","No")</f>
        <v>#REF!</v>
      </c>
      <c r="AB139" s="85" t="e">
        <f>IF(I139&lt;=HLOOKUP(E139,Limits!$D$29:$K$36,2),30,IF(I139&lt;=HLOOKUP(E139,Limits!$D$29:$K$36,3),40,IF(I139&lt;=HLOOKUP(E139,Limits!$D$29:$K$36,4),50,IF(I139&lt;=HLOOKUP(E139,Limits!$D$29:$K$36,5),60,IF(I139&lt;=(Limits!$D$37*1.4),140,"Over 140%")))))</f>
        <v>#REF!</v>
      </c>
      <c r="AC139" s="123" t="e">
        <f>IF(W139&lt;=HLOOKUP(M139,Limits!#REF!,2),30,IF(W139&lt;=HLOOKUP(M139,Limits!#REF!,3),40,IF(W139&lt;=HLOOKUP(M139,Limits!#REF!,4),50,IF(W139&lt;=HLOOKUP(M139,Limits!#REF!,5),60,"Over 60%"))))</f>
        <v>#REF!</v>
      </c>
      <c r="AD139" s="2"/>
      <c r="AE139" s="85" t="e">
        <f t="shared" si="4"/>
        <v>#REF!</v>
      </c>
    </row>
    <row r="140" spans="1:31">
      <c r="A140" s="117" t="e">
        <f>+USR!#REF!</f>
        <v>#REF!</v>
      </c>
      <c r="B140" s="117"/>
      <c r="C140" s="117" t="e">
        <f>+USR!#REF!</f>
        <v>#REF!</v>
      </c>
      <c r="D140" s="117"/>
      <c r="E140" s="121" t="e">
        <f>+USR!#REF!</f>
        <v>#REF!</v>
      </c>
      <c r="F140" s="122"/>
      <c r="G140" s="122" t="e">
        <f>+USR!#REF!</f>
        <v>#REF!</v>
      </c>
      <c r="H140" s="122"/>
      <c r="I140" s="146" t="e">
        <f>+USR!#REF!</f>
        <v>#REF!</v>
      </c>
      <c r="J140" s="122"/>
      <c r="K140" s="147" t="e">
        <f>IF(G140=30,HLOOKUP(E140,Limits!$D$29:$K$36,2),IF(G140=40,HLOOKUP(E140,Limits!$D$29:$K$36,3),IF(G140=50,HLOOKUP(E140,Limits!$D$29:$K$36,4),IF(G140=60,HLOOKUP(E140,Limits!$D$29:$K$36,5),IF(G140=80,HLOOKUP(E140,Limits!$D$29:$K$36,6))))))</f>
        <v>#REF!</v>
      </c>
      <c r="L140" s="148"/>
      <c r="M140" s="121" t="e">
        <f>+USR!#REF!</f>
        <v>#REF!</v>
      </c>
      <c r="N140" s="122"/>
      <c r="O140" s="122" t="e">
        <f>+USR!#REF!</f>
        <v>#REF!</v>
      </c>
      <c r="P140" s="122"/>
      <c r="Q140" s="122" t="e">
        <f>+USR!#REF!</f>
        <v>#REF!</v>
      </c>
      <c r="R140" s="122"/>
      <c r="S140" s="122" t="e">
        <f>+USR!#REF!</f>
        <v>#REF!</v>
      </c>
      <c r="T140" s="122"/>
      <c r="U140" s="122" t="e">
        <f>IF(M140=0,Limits!$D$8,IF(M140=1,Limits!$E$8,IF(M140=2,Limits!$F$8,IF(M140=3,Limits!$G$8,IF(M140=4,Limits!$H$8,IF(M140=5,Limits!$I$8))))))</f>
        <v>#REF!</v>
      </c>
      <c r="V140" s="122"/>
      <c r="W140" s="122" t="e">
        <f t="shared" si="5"/>
        <v>#REF!</v>
      </c>
      <c r="X140" s="122"/>
      <c r="Y140" s="123" t="e">
        <f>IF(O140=30,HLOOKUP(M140,Limits!#REF!,2),IF(O140=40,HLOOKUP(M140,Limits!#REF!,3),IF(O140=50,HLOOKUP(M140,Limits!#REF!,4),IF(O140=60,HLOOKUP(M140,Limits!#REF!,5),IF(O140=80,HLOOKUP(M140,Limits!#REF!,6))))))</f>
        <v>#REF!</v>
      </c>
      <c r="Z140" s="122"/>
      <c r="AA140" s="85" t="e">
        <f>IF(I140&gt;(Limits!$D$37*1.4),"Over 140%","No")</f>
        <v>#REF!</v>
      </c>
      <c r="AB140" s="85" t="e">
        <f>IF(I140&lt;=HLOOKUP(E140,Limits!$D$29:$K$36,2),30,IF(I140&lt;=HLOOKUP(E140,Limits!$D$29:$K$36,3),40,IF(I140&lt;=HLOOKUP(E140,Limits!$D$29:$K$36,4),50,IF(I140&lt;=HLOOKUP(E140,Limits!$D$29:$K$36,5),60,IF(I140&lt;=(Limits!$D$37*1.4),140,"Over 140%")))))</f>
        <v>#REF!</v>
      </c>
      <c r="AC140" s="123" t="e">
        <f>IF(W140&lt;=HLOOKUP(M140,Limits!#REF!,2),30,IF(W140&lt;=HLOOKUP(M140,Limits!#REF!,3),40,IF(W140&lt;=HLOOKUP(M140,Limits!#REF!,4),50,IF(W140&lt;=HLOOKUP(M140,Limits!#REF!,5),60,"Over 60%"))))</f>
        <v>#REF!</v>
      </c>
      <c r="AD140" s="2"/>
      <c r="AE140" s="85" t="e">
        <f t="shared" si="4"/>
        <v>#REF!</v>
      </c>
    </row>
    <row r="141" spans="1:31">
      <c r="A141" s="117" t="e">
        <f>+USR!#REF!</f>
        <v>#REF!</v>
      </c>
      <c r="B141" s="117"/>
      <c r="C141" s="117" t="e">
        <f>+USR!#REF!</f>
        <v>#REF!</v>
      </c>
      <c r="D141" s="117"/>
      <c r="E141" s="121" t="e">
        <f>+USR!#REF!</f>
        <v>#REF!</v>
      </c>
      <c r="F141" s="122"/>
      <c r="G141" s="122" t="e">
        <f>+USR!#REF!</f>
        <v>#REF!</v>
      </c>
      <c r="H141" s="122"/>
      <c r="I141" s="146" t="e">
        <f>+USR!#REF!</f>
        <v>#REF!</v>
      </c>
      <c r="J141" s="122"/>
      <c r="K141" s="147" t="e">
        <f>IF(G141=30,HLOOKUP(E141,Limits!$D$29:$K$36,2),IF(G141=40,HLOOKUP(E141,Limits!$D$29:$K$36,3),IF(G141=50,HLOOKUP(E141,Limits!$D$29:$K$36,4),IF(G141=60,HLOOKUP(E141,Limits!$D$29:$K$36,5),IF(G141=80,HLOOKUP(E141,Limits!$D$29:$K$36,6))))))</f>
        <v>#REF!</v>
      </c>
      <c r="L141" s="148"/>
      <c r="M141" s="121" t="e">
        <f>+USR!#REF!</f>
        <v>#REF!</v>
      </c>
      <c r="N141" s="122"/>
      <c r="O141" s="122" t="e">
        <f>+USR!#REF!</f>
        <v>#REF!</v>
      </c>
      <c r="P141" s="122"/>
      <c r="Q141" s="122" t="e">
        <f>+USR!#REF!</f>
        <v>#REF!</v>
      </c>
      <c r="R141" s="122"/>
      <c r="S141" s="122" t="e">
        <f>+USR!#REF!</f>
        <v>#REF!</v>
      </c>
      <c r="T141" s="122"/>
      <c r="U141" s="122" t="e">
        <f>IF(M141=0,Limits!$D$8,IF(M141=1,Limits!$E$8,IF(M141=2,Limits!$F$8,IF(M141=3,Limits!$G$8,IF(M141=4,Limits!$H$8,IF(M141=5,Limits!$I$8))))))</f>
        <v>#REF!</v>
      </c>
      <c r="V141" s="122"/>
      <c r="W141" s="122" t="e">
        <f t="shared" si="5"/>
        <v>#REF!</v>
      </c>
      <c r="X141" s="122"/>
      <c r="Y141" s="123" t="e">
        <f>IF(O141=30,HLOOKUP(M141,Limits!#REF!,2),IF(O141=40,HLOOKUP(M141,Limits!#REF!,3),IF(O141=50,HLOOKUP(M141,Limits!#REF!,4),IF(O141=60,HLOOKUP(M141,Limits!#REF!,5),IF(O141=80,HLOOKUP(M141,Limits!#REF!,6))))))</f>
        <v>#REF!</v>
      </c>
      <c r="Z141" s="122"/>
      <c r="AA141" s="85" t="e">
        <f>IF(I141&gt;(Limits!$D$37*1.4),"Over 140%","No")</f>
        <v>#REF!</v>
      </c>
      <c r="AB141" s="85" t="e">
        <f>IF(I141&lt;=HLOOKUP(E141,Limits!$D$29:$K$36,2),30,IF(I141&lt;=HLOOKUP(E141,Limits!$D$29:$K$36,3),40,IF(I141&lt;=HLOOKUP(E141,Limits!$D$29:$K$36,4),50,IF(I141&lt;=HLOOKUP(E141,Limits!$D$29:$K$36,5),60,IF(I141&lt;=(Limits!$D$37*1.4),140,"Over 140%")))))</f>
        <v>#REF!</v>
      </c>
      <c r="AC141" s="123" t="e">
        <f>IF(W141&lt;=HLOOKUP(M141,Limits!#REF!,2),30,IF(W141&lt;=HLOOKUP(M141,Limits!#REF!,3),40,IF(W141&lt;=HLOOKUP(M141,Limits!#REF!,4),50,IF(W141&lt;=HLOOKUP(M141,Limits!#REF!,5),60,"Over 60%"))))</f>
        <v>#REF!</v>
      </c>
      <c r="AD141" s="2"/>
      <c r="AE141" s="85" t="e">
        <f t="shared" si="4"/>
        <v>#REF!</v>
      </c>
    </row>
    <row r="142" spans="1:31">
      <c r="A142" s="117" t="e">
        <f>+USR!#REF!</f>
        <v>#REF!</v>
      </c>
      <c r="B142" s="117"/>
      <c r="C142" s="117" t="e">
        <f>+USR!#REF!</f>
        <v>#REF!</v>
      </c>
      <c r="D142" s="117"/>
      <c r="E142" s="121" t="e">
        <f>+USR!#REF!</f>
        <v>#REF!</v>
      </c>
      <c r="F142" s="122"/>
      <c r="G142" s="122" t="e">
        <f>+USR!#REF!</f>
        <v>#REF!</v>
      </c>
      <c r="H142" s="122"/>
      <c r="I142" s="146" t="e">
        <f>+USR!#REF!</f>
        <v>#REF!</v>
      </c>
      <c r="J142" s="122"/>
      <c r="K142" s="147" t="e">
        <f>IF(G142=30,HLOOKUP(E142,Limits!$D$29:$K$36,2),IF(G142=40,HLOOKUP(E142,Limits!$D$29:$K$36,3),IF(G142=50,HLOOKUP(E142,Limits!$D$29:$K$36,4),IF(G142=60,HLOOKUP(E142,Limits!$D$29:$K$36,5),IF(G142=80,HLOOKUP(E142,Limits!$D$29:$K$36,6))))))</f>
        <v>#REF!</v>
      </c>
      <c r="L142" s="148"/>
      <c r="M142" s="121" t="e">
        <f>+USR!#REF!</f>
        <v>#REF!</v>
      </c>
      <c r="N142" s="122"/>
      <c r="O142" s="122" t="e">
        <f>+USR!#REF!</f>
        <v>#REF!</v>
      </c>
      <c r="P142" s="122"/>
      <c r="Q142" s="122" t="e">
        <f>+USR!#REF!</f>
        <v>#REF!</v>
      </c>
      <c r="R142" s="122"/>
      <c r="S142" s="122" t="e">
        <f>+USR!#REF!</f>
        <v>#REF!</v>
      </c>
      <c r="T142" s="122"/>
      <c r="U142" s="122" t="e">
        <f>IF(M142=0,Limits!$D$8,IF(M142=1,Limits!$E$8,IF(M142=2,Limits!$F$8,IF(M142=3,Limits!$G$8,IF(M142=4,Limits!$H$8,IF(M142=5,Limits!$I$8))))))</f>
        <v>#REF!</v>
      </c>
      <c r="V142" s="122"/>
      <c r="W142" s="122" t="e">
        <f t="shared" si="5"/>
        <v>#REF!</v>
      </c>
      <c r="X142" s="122"/>
      <c r="Y142" s="123" t="e">
        <f>IF(O142=30,HLOOKUP(M142,Limits!#REF!,2),IF(O142=40,HLOOKUP(M142,Limits!#REF!,3),IF(O142=50,HLOOKUP(M142,Limits!#REF!,4),IF(O142=60,HLOOKUP(M142,Limits!#REF!,5),IF(O142=80,HLOOKUP(M142,Limits!#REF!,6))))))</f>
        <v>#REF!</v>
      </c>
      <c r="Z142" s="122"/>
      <c r="AA142" s="85" t="e">
        <f>IF(I142&gt;(Limits!$D$37*1.4),"Over 140%","No")</f>
        <v>#REF!</v>
      </c>
      <c r="AB142" s="85" t="e">
        <f>IF(I142&lt;=HLOOKUP(E142,Limits!$D$29:$K$36,2),30,IF(I142&lt;=HLOOKUP(E142,Limits!$D$29:$K$36,3),40,IF(I142&lt;=HLOOKUP(E142,Limits!$D$29:$K$36,4),50,IF(I142&lt;=HLOOKUP(E142,Limits!$D$29:$K$36,5),60,IF(I142&lt;=(Limits!$D$37*1.4),140,"Over 140%")))))</f>
        <v>#REF!</v>
      </c>
      <c r="AC142" s="123" t="e">
        <f>IF(W142&lt;=HLOOKUP(M142,Limits!#REF!,2),30,IF(W142&lt;=HLOOKUP(M142,Limits!#REF!,3),40,IF(W142&lt;=HLOOKUP(M142,Limits!#REF!,4),50,IF(W142&lt;=HLOOKUP(M142,Limits!#REF!,5),60,"Over 60%"))))</f>
        <v>#REF!</v>
      </c>
      <c r="AD142" s="2"/>
      <c r="AE142" s="85" t="e">
        <f t="shared" si="4"/>
        <v>#REF!</v>
      </c>
    </row>
    <row r="143" spans="1:31">
      <c r="A143" s="117" t="e">
        <f>+USR!#REF!</f>
        <v>#REF!</v>
      </c>
      <c r="B143" s="117"/>
      <c r="C143" s="117" t="e">
        <f>+USR!#REF!</f>
        <v>#REF!</v>
      </c>
      <c r="D143" s="117"/>
      <c r="E143" s="121" t="e">
        <f>+USR!#REF!</f>
        <v>#REF!</v>
      </c>
      <c r="F143" s="122"/>
      <c r="G143" s="122" t="e">
        <f>+USR!#REF!</f>
        <v>#REF!</v>
      </c>
      <c r="H143" s="122"/>
      <c r="I143" s="146" t="e">
        <f>+USR!#REF!</f>
        <v>#REF!</v>
      </c>
      <c r="J143" s="122"/>
      <c r="K143" s="147" t="e">
        <f>IF(G143=30,HLOOKUP(E143,Limits!$D$29:$K$36,2),IF(G143=40,HLOOKUP(E143,Limits!$D$29:$K$36,3),IF(G143=50,HLOOKUP(E143,Limits!$D$29:$K$36,4),IF(G143=60,HLOOKUP(E143,Limits!$D$29:$K$36,5),IF(G143=80,HLOOKUP(E143,Limits!$D$29:$K$36,6))))))</f>
        <v>#REF!</v>
      </c>
      <c r="L143" s="148"/>
      <c r="M143" s="121" t="e">
        <f>+USR!#REF!</f>
        <v>#REF!</v>
      </c>
      <c r="N143" s="122"/>
      <c r="O143" s="122" t="e">
        <f>+USR!#REF!</f>
        <v>#REF!</v>
      </c>
      <c r="P143" s="122"/>
      <c r="Q143" s="122" t="e">
        <f>+USR!#REF!</f>
        <v>#REF!</v>
      </c>
      <c r="R143" s="122"/>
      <c r="S143" s="122" t="e">
        <f>+USR!#REF!</f>
        <v>#REF!</v>
      </c>
      <c r="T143" s="122"/>
      <c r="U143" s="122" t="e">
        <f>IF(M143=0,Limits!$D$8,IF(M143=1,Limits!$E$8,IF(M143=2,Limits!$F$8,IF(M143=3,Limits!$G$8,IF(M143=4,Limits!$H$8,IF(M143=5,Limits!$I$8))))))</f>
        <v>#REF!</v>
      </c>
      <c r="V143" s="122"/>
      <c r="W143" s="122" t="e">
        <f t="shared" si="5"/>
        <v>#REF!</v>
      </c>
      <c r="X143" s="122"/>
      <c r="Y143" s="123" t="e">
        <f>IF(O143=30,HLOOKUP(M143,Limits!#REF!,2),IF(O143=40,HLOOKUP(M143,Limits!#REF!,3),IF(O143=50,HLOOKUP(M143,Limits!#REF!,4),IF(O143=60,HLOOKUP(M143,Limits!#REF!,5),IF(O143=80,HLOOKUP(M143,Limits!#REF!,6))))))</f>
        <v>#REF!</v>
      </c>
      <c r="Z143" s="122"/>
      <c r="AA143" s="85" t="e">
        <f>IF(I143&gt;(Limits!$D$37*1.4),"Over 140%","No")</f>
        <v>#REF!</v>
      </c>
      <c r="AB143" s="85" t="e">
        <f>IF(I143&lt;=HLOOKUP(E143,Limits!$D$29:$K$36,2),30,IF(I143&lt;=HLOOKUP(E143,Limits!$D$29:$K$36,3),40,IF(I143&lt;=HLOOKUP(E143,Limits!$D$29:$K$36,4),50,IF(I143&lt;=HLOOKUP(E143,Limits!$D$29:$K$36,5),60,IF(I143&lt;=(Limits!$D$37*1.4),140,"Over 140%")))))</f>
        <v>#REF!</v>
      </c>
      <c r="AC143" s="123" t="e">
        <f>IF(W143&lt;=HLOOKUP(M143,Limits!#REF!,2),30,IF(W143&lt;=HLOOKUP(M143,Limits!#REF!,3),40,IF(W143&lt;=HLOOKUP(M143,Limits!#REF!,4),50,IF(W143&lt;=HLOOKUP(M143,Limits!#REF!,5),60,"Over 60%"))))</f>
        <v>#REF!</v>
      </c>
      <c r="AD143" s="2"/>
      <c r="AE143" s="85" t="e">
        <f t="shared" si="4"/>
        <v>#REF!</v>
      </c>
    </row>
    <row r="144" spans="1:31">
      <c r="A144" s="117" t="e">
        <f>+USR!#REF!</f>
        <v>#REF!</v>
      </c>
      <c r="B144" s="117"/>
      <c r="C144" s="117" t="e">
        <f>+USR!#REF!</f>
        <v>#REF!</v>
      </c>
      <c r="D144" s="117"/>
      <c r="E144" s="121" t="e">
        <f>+USR!#REF!</f>
        <v>#REF!</v>
      </c>
      <c r="F144" s="122"/>
      <c r="G144" s="122" t="e">
        <f>+USR!#REF!</f>
        <v>#REF!</v>
      </c>
      <c r="H144" s="122"/>
      <c r="I144" s="146" t="e">
        <f>+USR!#REF!</f>
        <v>#REF!</v>
      </c>
      <c r="J144" s="122"/>
      <c r="K144" s="147" t="e">
        <f>IF(G144=30,HLOOKUP(E144,Limits!$D$29:$K$36,2),IF(G144=40,HLOOKUP(E144,Limits!$D$29:$K$36,3),IF(G144=50,HLOOKUP(E144,Limits!$D$29:$K$36,4),IF(G144=60,HLOOKUP(E144,Limits!$D$29:$K$36,5),IF(G144=80,HLOOKUP(E144,Limits!$D$29:$K$36,6))))))</f>
        <v>#REF!</v>
      </c>
      <c r="L144" s="148"/>
      <c r="M144" s="121" t="e">
        <f>+USR!#REF!</f>
        <v>#REF!</v>
      </c>
      <c r="N144" s="122"/>
      <c r="O144" s="122" t="e">
        <f>+USR!#REF!</f>
        <v>#REF!</v>
      </c>
      <c r="P144" s="122"/>
      <c r="Q144" s="122" t="e">
        <f>+USR!#REF!</f>
        <v>#REF!</v>
      </c>
      <c r="R144" s="122"/>
      <c r="S144" s="122" t="e">
        <f>+USR!#REF!</f>
        <v>#REF!</v>
      </c>
      <c r="T144" s="122"/>
      <c r="U144" s="122" t="e">
        <f>IF(M144=0,Limits!$D$8,IF(M144=1,Limits!$E$8,IF(M144=2,Limits!$F$8,IF(M144=3,Limits!$G$8,IF(M144=4,Limits!$H$8,IF(M144=5,Limits!$I$8))))))</f>
        <v>#REF!</v>
      </c>
      <c r="V144" s="122"/>
      <c r="W144" s="122" t="e">
        <f t="shared" si="5"/>
        <v>#REF!</v>
      </c>
      <c r="X144" s="122"/>
      <c r="Y144" s="123" t="e">
        <f>IF(O144=30,HLOOKUP(M144,Limits!#REF!,2),IF(O144=40,HLOOKUP(M144,Limits!#REF!,3),IF(O144=50,HLOOKUP(M144,Limits!#REF!,4),IF(O144=60,HLOOKUP(M144,Limits!#REF!,5),IF(O144=80,HLOOKUP(M144,Limits!#REF!,6))))))</f>
        <v>#REF!</v>
      </c>
      <c r="Z144" s="122"/>
      <c r="AA144" s="85" t="e">
        <f>IF(I144&gt;(Limits!$D$37*1.4),"Over 140%","No")</f>
        <v>#REF!</v>
      </c>
      <c r="AB144" s="85" t="e">
        <f>IF(I144&lt;=HLOOKUP(E144,Limits!$D$29:$K$36,2),30,IF(I144&lt;=HLOOKUP(E144,Limits!$D$29:$K$36,3),40,IF(I144&lt;=HLOOKUP(E144,Limits!$D$29:$K$36,4),50,IF(I144&lt;=HLOOKUP(E144,Limits!$D$29:$K$36,5),60,IF(I144&lt;=(Limits!$D$37*1.4),140,"Over 140%")))))</f>
        <v>#REF!</v>
      </c>
      <c r="AC144" s="123" t="e">
        <f>IF(W144&lt;=HLOOKUP(M144,Limits!#REF!,2),30,IF(W144&lt;=HLOOKUP(M144,Limits!#REF!,3),40,IF(W144&lt;=HLOOKUP(M144,Limits!#REF!,4),50,IF(W144&lt;=HLOOKUP(M144,Limits!#REF!,5),60,"Over 60%"))))</f>
        <v>#REF!</v>
      </c>
      <c r="AD144" s="2"/>
      <c r="AE144" s="85" t="e">
        <f t="shared" si="4"/>
        <v>#REF!</v>
      </c>
    </row>
    <row r="145" spans="1:31">
      <c r="A145" s="117" t="e">
        <f>+USR!#REF!</f>
        <v>#REF!</v>
      </c>
      <c r="B145" s="117"/>
      <c r="C145" s="117" t="e">
        <f>+USR!#REF!</f>
        <v>#REF!</v>
      </c>
      <c r="D145" s="117"/>
      <c r="E145" s="121" t="e">
        <f>+USR!#REF!</f>
        <v>#REF!</v>
      </c>
      <c r="F145" s="122"/>
      <c r="G145" s="122" t="e">
        <f>+USR!#REF!</f>
        <v>#REF!</v>
      </c>
      <c r="H145" s="122"/>
      <c r="I145" s="146" t="e">
        <f>+USR!#REF!</f>
        <v>#REF!</v>
      </c>
      <c r="J145" s="122"/>
      <c r="K145" s="147" t="e">
        <f>IF(G145=30,HLOOKUP(E145,Limits!$D$29:$K$36,2),IF(G145=40,HLOOKUP(E145,Limits!$D$29:$K$36,3),IF(G145=50,HLOOKUP(E145,Limits!$D$29:$K$36,4),IF(G145=60,HLOOKUP(E145,Limits!$D$29:$K$36,5),IF(G145=80,HLOOKUP(E145,Limits!$D$29:$K$36,6))))))</f>
        <v>#REF!</v>
      </c>
      <c r="L145" s="148"/>
      <c r="M145" s="121" t="e">
        <f>+USR!#REF!</f>
        <v>#REF!</v>
      </c>
      <c r="N145" s="122"/>
      <c r="O145" s="122" t="e">
        <f>+USR!#REF!</f>
        <v>#REF!</v>
      </c>
      <c r="P145" s="122"/>
      <c r="Q145" s="122" t="e">
        <f>+USR!#REF!</f>
        <v>#REF!</v>
      </c>
      <c r="R145" s="122"/>
      <c r="S145" s="122" t="e">
        <f>+USR!#REF!</f>
        <v>#REF!</v>
      </c>
      <c r="T145" s="122"/>
      <c r="U145" s="122" t="e">
        <f>IF(M145=0,Limits!$D$8,IF(M145=1,Limits!$E$8,IF(M145=2,Limits!$F$8,IF(M145=3,Limits!$G$8,IF(M145=4,Limits!$H$8,IF(M145=5,Limits!$I$8))))))</f>
        <v>#REF!</v>
      </c>
      <c r="V145" s="122"/>
      <c r="W145" s="122" t="e">
        <f t="shared" si="5"/>
        <v>#REF!</v>
      </c>
      <c r="X145" s="122"/>
      <c r="Y145" s="123" t="e">
        <f>IF(O145=30,HLOOKUP(M145,Limits!#REF!,2),IF(O145=40,HLOOKUP(M145,Limits!#REF!,3),IF(O145=50,HLOOKUP(M145,Limits!#REF!,4),IF(O145=60,HLOOKUP(M145,Limits!#REF!,5),IF(O145=80,HLOOKUP(M145,Limits!#REF!,6))))))</f>
        <v>#REF!</v>
      </c>
      <c r="Z145" s="122"/>
      <c r="AA145" s="85" t="e">
        <f>IF(I145&gt;(Limits!$D$37*1.4),"Over 140%","No")</f>
        <v>#REF!</v>
      </c>
      <c r="AB145" s="85" t="e">
        <f>IF(I145&lt;=HLOOKUP(E145,Limits!$D$29:$K$36,2),30,IF(I145&lt;=HLOOKUP(E145,Limits!$D$29:$K$36,3),40,IF(I145&lt;=HLOOKUP(E145,Limits!$D$29:$K$36,4),50,IF(I145&lt;=HLOOKUP(E145,Limits!$D$29:$K$36,5),60,IF(I145&lt;=(Limits!$D$37*1.4),140,"Over 140%")))))</f>
        <v>#REF!</v>
      </c>
      <c r="AC145" s="123" t="e">
        <f>IF(W145&lt;=HLOOKUP(M145,Limits!#REF!,2),30,IF(W145&lt;=HLOOKUP(M145,Limits!#REF!,3),40,IF(W145&lt;=HLOOKUP(M145,Limits!#REF!,4),50,IF(W145&lt;=HLOOKUP(M145,Limits!#REF!,5),60,"Over 60%"))))</f>
        <v>#REF!</v>
      </c>
      <c r="AD145" s="2"/>
      <c r="AE145" s="85" t="e">
        <f t="shared" si="4"/>
        <v>#REF!</v>
      </c>
    </row>
    <row r="146" spans="1:31">
      <c r="A146" s="117" t="e">
        <f>+USR!#REF!</f>
        <v>#REF!</v>
      </c>
      <c r="B146" s="117"/>
      <c r="C146" s="117" t="e">
        <f>+USR!#REF!</f>
        <v>#REF!</v>
      </c>
      <c r="D146" s="117"/>
      <c r="E146" s="121" t="e">
        <f>+USR!#REF!</f>
        <v>#REF!</v>
      </c>
      <c r="F146" s="122"/>
      <c r="G146" s="122" t="e">
        <f>+USR!#REF!</f>
        <v>#REF!</v>
      </c>
      <c r="H146" s="122"/>
      <c r="I146" s="146" t="e">
        <f>+USR!#REF!</f>
        <v>#REF!</v>
      </c>
      <c r="J146" s="122"/>
      <c r="K146" s="147" t="e">
        <f>IF(G146=30,HLOOKUP(E146,Limits!$D$29:$K$36,2),IF(G146=40,HLOOKUP(E146,Limits!$D$29:$K$36,3),IF(G146=50,HLOOKUP(E146,Limits!$D$29:$K$36,4),IF(G146=60,HLOOKUP(E146,Limits!$D$29:$K$36,5),IF(G146=80,HLOOKUP(E146,Limits!$D$29:$K$36,6))))))</f>
        <v>#REF!</v>
      </c>
      <c r="L146" s="148"/>
      <c r="M146" s="121" t="e">
        <f>+USR!#REF!</f>
        <v>#REF!</v>
      </c>
      <c r="N146" s="122"/>
      <c r="O146" s="122" t="e">
        <f>+USR!#REF!</f>
        <v>#REF!</v>
      </c>
      <c r="P146" s="122"/>
      <c r="Q146" s="122" t="e">
        <f>+USR!#REF!</f>
        <v>#REF!</v>
      </c>
      <c r="R146" s="122"/>
      <c r="S146" s="122" t="e">
        <f>+USR!#REF!</f>
        <v>#REF!</v>
      </c>
      <c r="T146" s="122"/>
      <c r="U146" s="122" t="e">
        <f>IF(M146=0,Limits!$D$8,IF(M146=1,Limits!$E$8,IF(M146=2,Limits!$F$8,IF(M146=3,Limits!$G$8,IF(M146=4,Limits!$H$8,IF(M146=5,Limits!$I$8))))))</f>
        <v>#REF!</v>
      </c>
      <c r="V146" s="122"/>
      <c r="W146" s="122" t="e">
        <f t="shared" si="5"/>
        <v>#REF!</v>
      </c>
      <c r="X146" s="122"/>
      <c r="Y146" s="123" t="e">
        <f>IF(O146=30,HLOOKUP(M146,Limits!#REF!,2),IF(O146=40,HLOOKUP(M146,Limits!#REF!,3),IF(O146=50,HLOOKUP(M146,Limits!#REF!,4),IF(O146=60,HLOOKUP(M146,Limits!#REF!,5),IF(O146=80,HLOOKUP(M146,Limits!#REF!,6))))))</f>
        <v>#REF!</v>
      </c>
      <c r="Z146" s="122"/>
      <c r="AA146" s="85" t="e">
        <f>IF(I146&gt;(Limits!$D$37*1.4),"Over 140%","No")</f>
        <v>#REF!</v>
      </c>
      <c r="AB146" s="85" t="e">
        <f>IF(I146&lt;=HLOOKUP(E146,Limits!$D$29:$K$36,2),30,IF(I146&lt;=HLOOKUP(E146,Limits!$D$29:$K$36,3),40,IF(I146&lt;=HLOOKUP(E146,Limits!$D$29:$K$36,4),50,IF(I146&lt;=HLOOKUP(E146,Limits!$D$29:$K$36,5),60,IF(I146&lt;=(Limits!$D$37*1.4),140,"Over 140%")))))</f>
        <v>#REF!</v>
      </c>
      <c r="AC146" s="123" t="e">
        <f>IF(W146&lt;=HLOOKUP(M146,Limits!#REF!,2),30,IF(W146&lt;=HLOOKUP(M146,Limits!#REF!,3),40,IF(W146&lt;=HLOOKUP(M146,Limits!#REF!,4),50,IF(W146&lt;=HLOOKUP(M146,Limits!#REF!,5),60,"Over 60%"))))</f>
        <v>#REF!</v>
      </c>
      <c r="AD146" s="2"/>
      <c r="AE146" s="85" t="e">
        <f t="shared" si="4"/>
        <v>#REF!</v>
      </c>
    </row>
    <row r="147" spans="1:31">
      <c r="A147" s="117" t="e">
        <f>+USR!#REF!</f>
        <v>#REF!</v>
      </c>
      <c r="B147" s="117"/>
      <c r="C147" s="117" t="e">
        <f>+USR!#REF!</f>
        <v>#REF!</v>
      </c>
      <c r="D147" s="117"/>
      <c r="E147" s="121" t="e">
        <f>+USR!#REF!</f>
        <v>#REF!</v>
      </c>
      <c r="F147" s="122"/>
      <c r="G147" s="122" t="e">
        <f>+USR!#REF!</f>
        <v>#REF!</v>
      </c>
      <c r="H147" s="122"/>
      <c r="I147" s="146" t="e">
        <f>+USR!#REF!</f>
        <v>#REF!</v>
      </c>
      <c r="J147" s="122"/>
      <c r="K147" s="147" t="e">
        <f>IF(G147=30,HLOOKUP(E147,Limits!$D$29:$K$36,2),IF(G147=40,HLOOKUP(E147,Limits!$D$29:$K$36,3),IF(G147=50,HLOOKUP(E147,Limits!$D$29:$K$36,4),IF(G147=60,HLOOKUP(E147,Limits!$D$29:$K$36,5),IF(G147=80,HLOOKUP(E147,Limits!$D$29:$K$36,6))))))</f>
        <v>#REF!</v>
      </c>
      <c r="L147" s="148"/>
      <c r="M147" s="121" t="e">
        <f>+USR!#REF!</f>
        <v>#REF!</v>
      </c>
      <c r="N147" s="122"/>
      <c r="O147" s="122" t="e">
        <f>+USR!#REF!</f>
        <v>#REF!</v>
      </c>
      <c r="P147" s="122"/>
      <c r="Q147" s="122" t="e">
        <f>+USR!#REF!</f>
        <v>#REF!</v>
      </c>
      <c r="R147" s="122"/>
      <c r="S147" s="122" t="e">
        <f>+USR!#REF!</f>
        <v>#REF!</v>
      </c>
      <c r="T147" s="122"/>
      <c r="U147" s="122" t="e">
        <f>IF(M147=0,Limits!$D$8,IF(M147=1,Limits!$E$8,IF(M147=2,Limits!$F$8,IF(M147=3,Limits!$G$8,IF(M147=4,Limits!$H$8,IF(M147=5,Limits!$I$8))))))</f>
        <v>#REF!</v>
      </c>
      <c r="V147" s="122"/>
      <c r="W147" s="122" t="e">
        <f t="shared" si="5"/>
        <v>#REF!</v>
      </c>
      <c r="X147" s="122"/>
      <c r="Y147" s="123" t="e">
        <f>IF(O147=30,HLOOKUP(M147,Limits!#REF!,2),IF(O147=40,HLOOKUP(M147,Limits!#REF!,3),IF(O147=50,HLOOKUP(M147,Limits!#REF!,4),IF(O147=60,HLOOKUP(M147,Limits!#REF!,5),IF(O147=80,HLOOKUP(M147,Limits!#REF!,6))))))</f>
        <v>#REF!</v>
      </c>
      <c r="Z147" s="122"/>
      <c r="AA147" s="85" t="e">
        <f>IF(I147&gt;(Limits!$D$37*1.4),"Over 140%","No")</f>
        <v>#REF!</v>
      </c>
      <c r="AB147" s="85" t="e">
        <f>IF(I147&lt;=HLOOKUP(E147,Limits!$D$29:$K$36,2),30,IF(I147&lt;=HLOOKUP(E147,Limits!$D$29:$K$36,3),40,IF(I147&lt;=HLOOKUP(E147,Limits!$D$29:$K$36,4),50,IF(I147&lt;=HLOOKUP(E147,Limits!$D$29:$K$36,5),60,IF(I147&lt;=(Limits!$D$37*1.4),140,"Over 140%")))))</f>
        <v>#REF!</v>
      </c>
      <c r="AC147" s="123" t="e">
        <f>IF(W147&lt;=HLOOKUP(M147,Limits!#REF!,2),30,IF(W147&lt;=HLOOKUP(M147,Limits!#REF!,3),40,IF(W147&lt;=HLOOKUP(M147,Limits!#REF!,4),50,IF(W147&lt;=HLOOKUP(M147,Limits!#REF!,5),60,"Over 60%"))))</f>
        <v>#REF!</v>
      </c>
      <c r="AD147" s="2"/>
      <c r="AE147" s="85" t="e">
        <f t="shared" si="4"/>
        <v>#REF!</v>
      </c>
    </row>
    <row r="148" spans="1:31">
      <c r="A148" s="117" t="e">
        <f>+USR!#REF!</f>
        <v>#REF!</v>
      </c>
      <c r="B148" s="117"/>
      <c r="C148" s="117" t="e">
        <f>+USR!#REF!</f>
        <v>#REF!</v>
      </c>
      <c r="D148" s="117"/>
      <c r="E148" s="121" t="e">
        <f>+USR!#REF!</f>
        <v>#REF!</v>
      </c>
      <c r="F148" s="122"/>
      <c r="G148" s="122" t="e">
        <f>+USR!#REF!</f>
        <v>#REF!</v>
      </c>
      <c r="H148" s="122"/>
      <c r="I148" s="146" t="e">
        <f>+USR!#REF!</f>
        <v>#REF!</v>
      </c>
      <c r="J148" s="122"/>
      <c r="K148" s="147" t="e">
        <f>IF(G148=30,HLOOKUP(E148,Limits!$D$29:$K$36,2),IF(G148=40,HLOOKUP(E148,Limits!$D$29:$K$36,3),IF(G148=50,HLOOKUP(E148,Limits!$D$29:$K$36,4),IF(G148=60,HLOOKUP(E148,Limits!$D$29:$K$36,5),IF(G148=80,HLOOKUP(E148,Limits!$D$29:$K$36,6))))))</f>
        <v>#REF!</v>
      </c>
      <c r="L148" s="148"/>
      <c r="M148" s="121" t="e">
        <f>+USR!#REF!</f>
        <v>#REF!</v>
      </c>
      <c r="N148" s="122"/>
      <c r="O148" s="122" t="e">
        <f>+USR!#REF!</f>
        <v>#REF!</v>
      </c>
      <c r="P148" s="122"/>
      <c r="Q148" s="122" t="e">
        <f>+USR!#REF!</f>
        <v>#REF!</v>
      </c>
      <c r="R148" s="122"/>
      <c r="S148" s="122" t="e">
        <f>+USR!#REF!</f>
        <v>#REF!</v>
      </c>
      <c r="T148" s="122"/>
      <c r="U148" s="122" t="e">
        <f>IF(M148=0,Limits!$D$8,IF(M148=1,Limits!$E$8,IF(M148=2,Limits!$F$8,IF(M148=3,Limits!$G$8,IF(M148=4,Limits!$H$8,IF(M148=5,Limits!$I$8))))))</f>
        <v>#REF!</v>
      </c>
      <c r="V148" s="122"/>
      <c r="W148" s="122" t="e">
        <f t="shared" si="5"/>
        <v>#REF!</v>
      </c>
      <c r="X148" s="122"/>
      <c r="Y148" s="123" t="e">
        <f>IF(O148=30,HLOOKUP(M148,Limits!#REF!,2),IF(O148=40,HLOOKUP(M148,Limits!#REF!,3),IF(O148=50,HLOOKUP(M148,Limits!#REF!,4),IF(O148=60,HLOOKUP(M148,Limits!#REF!,5),IF(O148=80,HLOOKUP(M148,Limits!#REF!,6))))))</f>
        <v>#REF!</v>
      </c>
      <c r="Z148" s="122"/>
      <c r="AA148" s="85" t="e">
        <f>IF(I148&gt;(Limits!$D$37*1.4),"Over 140%","No")</f>
        <v>#REF!</v>
      </c>
      <c r="AB148" s="85" t="e">
        <f>IF(I148&lt;=HLOOKUP(E148,Limits!$D$29:$K$36,2),30,IF(I148&lt;=HLOOKUP(E148,Limits!$D$29:$K$36,3),40,IF(I148&lt;=HLOOKUP(E148,Limits!$D$29:$K$36,4),50,IF(I148&lt;=HLOOKUP(E148,Limits!$D$29:$K$36,5),60,IF(I148&lt;=(Limits!$D$37*1.4),140,"Over 140%")))))</f>
        <v>#REF!</v>
      </c>
      <c r="AC148" s="123" t="e">
        <f>IF(W148&lt;=HLOOKUP(M148,Limits!#REF!,2),30,IF(W148&lt;=HLOOKUP(M148,Limits!#REF!,3),40,IF(W148&lt;=HLOOKUP(M148,Limits!#REF!,4),50,IF(W148&lt;=HLOOKUP(M148,Limits!#REF!,5),60,"Over 60%"))))</f>
        <v>#REF!</v>
      </c>
      <c r="AD148" s="2"/>
      <c r="AE148" s="85" t="e">
        <f t="shared" si="4"/>
        <v>#REF!</v>
      </c>
    </row>
    <row r="149" spans="1:31">
      <c r="A149" s="117" t="e">
        <f>+USR!#REF!</f>
        <v>#REF!</v>
      </c>
      <c r="B149" s="117"/>
      <c r="C149" s="117" t="e">
        <f>+USR!#REF!</f>
        <v>#REF!</v>
      </c>
      <c r="D149" s="117"/>
      <c r="E149" s="121" t="e">
        <f>+USR!#REF!</f>
        <v>#REF!</v>
      </c>
      <c r="F149" s="122"/>
      <c r="G149" s="122" t="e">
        <f>+USR!#REF!</f>
        <v>#REF!</v>
      </c>
      <c r="H149" s="122"/>
      <c r="I149" s="146" t="e">
        <f>+USR!#REF!</f>
        <v>#REF!</v>
      </c>
      <c r="J149" s="122"/>
      <c r="K149" s="147" t="e">
        <f>IF(G149=30,HLOOKUP(E149,Limits!$D$29:$K$36,2),IF(G149=40,HLOOKUP(E149,Limits!$D$29:$K$36,3),IF(G149=50,HLOOKUP(E149,Limits!$D$29:$K$36,4),IF(G149=60,HLOOKUP(E149,Limits!$D$29:$K$36,5),IF(G149=80,HLOOKUP(E149,Limits!$D$29:$K$36,6))))))</f>
        <v>#REF!</v>
      </c>
      <c r="L149" s="148"/>
      <c r="M149" s="121" t="e">
        <f>+USR!#REF!</f>
        <v>#REF!</v>
      </c>
      <c r="N149" s="122"/>
      <c r="O149" s="122" t="e">
        <f>+USR!#REF!</f>
        <v>#REF!</v>
      </c>
      <c r="P149" s="122"/>
      <c r="Q149" s="122" t="e">
        <f>+USR!#REF!</f>
        <v>#REF!</v>
      </c>
      <c r="R149" s="122"/>
      <c r="S149" s="122" t="e">
        <f>+USR!#REF!</f>
        <v>#REF!</v>
      </c>
      <c r="T149" s="122"/>
      <c r="U149" s="122" t="e">
        <f>IF(M149=0,Limits!$D$8,IF(M149=1,Limits!$E$8,IF(M149=2,Limits!$F$8,IF(M149=3,Limits!$G$8,IF(M149=4,Limits!$H$8,IF(M149=5,Limits!$I$8))))))</f>
        <v>#REF!</v>
      </c>
      <c r="V149" s="122"/>
      <c r="W149" s="122" t="e">
        <f t="shared" si="5"/>
        <v>#REF!</v>
      </c>
      <c r="X149" s="122"/>
      <c r="Y149" s="123" t="e">
        <f>IF(O149=30,HLOOKUP(M149,Limits!#REF!,2),IF(O149=40,HLOOKUP(M149,Limits!#REF!,3),IF(O149=50,HLOOKUP(M149,Limits!#REF!,4),IF(O149=60,HLOOKUP(M149,Limits!#REF!,5),IF(O149=80,HLOOKUP(M149,Limits!#REF!,6))))))</f>
        <v>#REF!</v>
      </c>
      <c r="Z149" s="122"/>
      <c r="AA149" s="85" t="e">
        <f>IF(I149&gt;(Limits!$D$37*1.4),"Over 140%","No")</f>
        <v>#REF!</v>
      </c>
      <c r="AB149" s="85" t="e">
        <f>IF(I149&lt;=HLOOKUP(E149,Limits!$D$29:$K$36,2),30,IF(I149&lt;=HLOOKUP(E149,Limits!$D$29:$K$36,3),40,IF(I149&lt;=HLOOKUP(E149,Limits!$D$29:$K$36,4),50,IF(I149&lt;=HLOOKUP(E149,Limits!$D$29:$K$36,5),60,IF(I149&lt;=(Limits!$D$37*1.4),140,"Over 140%")))))</f>
        <v>#REF!</v>
      </c>
      <c r="AC149" s="123" t="e">
        <f>IF(W149&lt;=HLOOKUP(M149,Limits!#REF!,2),30,IF(W149&lt;=HLOOKUP(M149,Limits!#REF!,3),40,IF(W149&lt;=HLOOKUP(M149,Limits!#REF!,4),50,IF(W149&lt;=HLOOKUP(M149,Limits!#REF!,5),60,"Over 60%"))))</f>
        <v>#REF!</v>
      </c>
      <c r="AD149" s="2"/>
      <c r="AE149" s="85" t="e">
        <f t="shared" si="4"/>
        <v>#REF!</v>
      </c>
    </row>
    <row r="150" spans="1:31">
      <c r="A150" s="117" t="e">
        <f>+USR!#REF!</f>
        <v>#REF!</v>
      </c>
      <c r="B150" s="117"/>
      <c r="C150" s="117" t="e">
        <f>+USR!#REF!</f>
        <v>#REF!</v>
      </c>
      <c r="D150" s="117"/>
      <c r="E150" s="121" t="e">
        <f>+USR!#REF!</f>
        <v>#REF!</v>
      </c>
      <c r="F150" s="122"/>
      <c r="G150" s="122" t="e">
        <f>+USR!#REF!</f>
        <v>#REF!</v>
      </c>
      <c r="H150" s="122"/>
      <c r="I150" s="146" t="e">
        <f>+USR!#REF!</f>
        <v>#REF!</v>
      </c>
      <c r="J150" s="122"/>
      <c r="K150" s="147" t="e">
        <f>IF(G150=30,HLOOKUP(E150,Limits!$D$29:$K$36,2),IF(G150=40,HLOOKUP(E150,Limits!$D$29:$K$36,3),IF(G150=50,HLOOKUP(E150,Limits!$D$29:$K$36,4),IF(G150=60,HLOOKUP(E150,Limits!$D$29:$K$36,5),IF(G150=80,HLOOKUP(E150,Limits!$D$29:$K$36,6))))))</f>
        <v>#REF!</v>
      </c>
      <c r="L150" s="148"/>
      <c r="M150" s="121" t="e">
        <f>+USR!#REF!</f>
        <v>#REF!</v>
      </c>
      <c r="N150" s="122"/>
      <c r="O150" s="122" t="e">
        <f>+USR!#REF!</f>
        <v>#REF!</v>
      </c>
      <c r="P150" s="122"/>
      <c r="Q150" s="122" t="e">
        <f>+USR!#REF!</f>
        <v>#REF!</v>
      </c>
      <c r="R150" s="122"/>
      <c r="S150" s="122" t="e">
        <f>+USR!#REF!</f>
        <v>#REF!</v>
      </c>
      <c r="T150" s="122"/>
      <c r="U150" s="122" t="e">
        <f>IF(M150=0,Limits!$D$8,IF(M150=1,Limits!$E$8,IF(M150=2,Limits!$F$8,IF(M150=3,Limits!$G$8,IF(M150=4,Limits!$H$8,IF(M150=5,Limits!$I$8))))))</f>
        <v>#REF!</v>
      </c>
      <c r="V150" s="122"/>
      <c r="W150" s="122" t="e">
        <f t="shared" si="5"/>
        <v>#REF!</v>
      </c>
      <c r="X150" s="122"/>
      <c r="Y150" s="123" t="e">
        <f>IF(O150=30,HLOOKUP(M150,Limits!#REF!,2),IF(O150=40,HLOOKUP(M150,Limits!#REF!,3),IF(O150=50,HLOOKUP(M150,Limits!#REF!,4),IF(O150=60,HLOOKUP(M150,Limits!#REF!,5),IF(O150=80,HLOOKUP(M150,Limits!#REF!,6))))))</f>
        <v>#REF!</v>
      </c>
      <c r="Z150" s="122"/>
      <c r="AA150" s="85" t="e">
        <f>IF(I150&gt;(Limits!$D$37*1.4),"Over 140%","No")</f>
        <v>#REF!</v>
      </c>
      <c r="AB150" s="85" t="e">
        <f>IF(I150&lt;=HLOOKUP(E150,Limits!$D$29:$K$36,2),30,IF(I150&lt;=HLOOKUP(E150,Limits!$D$29:$K$36,3),40,IF(I150&lt;=HLOOKUP(E150,Limits!$D$29:$K$36,4),50,IF(I150&lt;=HLOOKUP(E150,Limits!$D$29:$K$36,5),60,IF(I150&lt;=(Limits!$D$37*1.4),140,"Over 140%")))))</f>
        <v>#REF!</v>
      </c>
      <c r="AC150" s="123" t="e">
        <f>IF(W150&lt;=HLOOKUP(M150,Limits!#REF!,2),30,IF(W150&lt;=HLOOKUP(M150,Limits!#REF!,3),40,IF(W150&lt;=HLOOKUP(M150,Limits!#REF!,4),50,IF(W150&lt;=HLOOKUP(M150,Limits!#REF!,5),60,"Over 60%"))))</f>
        <v>#REF!</v>
      </c>
      <c r="AD150" s="2"/>
      <c r="AE150" s="85" t="e">
        <f t="shared" si="4"/>
        <v>#REF!</v>
      </c>
    </row>
    <row r="151" spans="1:31">
      <c r="A151" s="117" t="e">
        <f>+USR!#REF!</f>
        <v>#REF!</v>
      </c>
      <c r="B151" s="117"/>
      <c r="C151" s="117" t="e">
        <f>+USR!#REF!</f>
        <v>#REF!</v>
      </c>
      <c r="D151" s="117"/>
      <c r="E151" s="121" t="e">
        <f>+USR!#REF!</f>
        <v>#REF!</v>
      </c>
      <c r="F151" s="122"/>
      <c r="G151" s="122" t="e">
        <f>+USR!#REF!</f>
        <v>#REF!</v>
      </c>
      <c r="H151" s="122"/>
      <c r="I151" s="146" t="e">
        <f>+USR!#REF!</f>
        <v>#REF!</v>
      </c>
      <c r="J151" s="122"/>
      <c r="K151" s="147" t="e">
        <f>IF(G151=30,HLOOKUP(E151,Limits!$D$29:$K$36,2),IF(G151=40,HLOOKUP(E151,Limits!$D$29:$K$36,3),IF(G151=50,HLOOKUP(E151,Limits!$D$29:$K$36,4),IF(G151=60,HLOOKUP(E151,Limits!$D$29:$K$36,5),IF(G151=80,HLOOKUP(E151,Limits!$D$29:$K$36,6))))))</f>
        <v>#REF!</v>
      </c>
      <c r="L151" s="148"/>
      <c r="M151" s="121" t="e">
        <f>+USR!#REF!</f>
        <v>#REF!</v>
      </c>
      <c r="N151" s="122"/>
      <c r="O151" s="122" t="e">
        <f>+USR!#REF!</f>
        <v>#REF!</v>
      </c>
      <c r="P151" s="122"/>
      <c r="Q151" s="122" t="e">
        <f>+USR!#REF!</f>
        <v>#REF!</v>
      </c>
      <c r="R151" s="122"/>
      <c r="S151" s="122" t="e">
        <f>+USR!#REF!</f>
        <v>#REF!</v>
      </c>
      <c r="T151" s="122"/>
      <c r="U151" s="122" t="e">
        <f>IF(M151=0,Limits!$D$8,IF(M151=1,Limits!$E$8,IF(M151=2,Limits!$F$8,IF(M151=3,Limits!$G$8,IF(M151=4,Limits!$H$8,IF(M151=5,Limits!$I$8))))))</f>
        <v>#REF!</v>
      </c>
      <c r="V151" s="122"/>
      <c r="W151" s="122" t="e">
        <f t="shared" si="5"/>
        <v>#REF!</v>
      </c>
      <c r="X151" s="122"/>
      <c r="Y151" s="123" t="e">
        <f>IF(O151=30,HLOOKUP(M151,Limits!#REF!,2),IF(O151=40,HLOOKUP(M151,Limits!#REF!,3),IF(O151=50,HLOOKUP(M151,Limits!#REF!,4),IF(O151=60,HLOOKUP(M151,Limits!#REF!,5),IF(O151=80,HLOOKUP(M151,Limits!#REF!,6))))))</f>
        <v>#REF!</v>
      </c>
      <c r="Z151" s="122"/>
      <c r="AA151" s="85" t="e">
        <f>IF(I151&gt;(Limits!$D$37*1.4),"Over 140%","No")</f>
        <v>#REF!</v>
      </c>
      <c r="AB151" s="85" t="e">
        <f>IF(I151&lt;=HLOOKUP(E151,Limits!$D$29:$K$36,2),30,IF(I151&lt;=HLOOKUP(E151,Limits!$D$29:$K$36,3),40,IF(I151&lt;=HLOOKUP(E151,Limits!$D$29:$K$36,4),50,IF(I151&lt;=HLOOKUP(E151,Limits!$D$29:$K$36,5),60,IF(I151&lt;=(Limits!$D$37*1.4),140,"Over 140%")))))</f>
        <v>#REF!</v>
      </c>
      <c r="AC151" s="123" t="e">
        <f>IF(W151&lt;=HLOOKUP(M151,Limits!#REF!,2),30,IF(W151&lt;=HLOOKUP(M151,Limits!#REF!,3),40,IF(W151&lt;=HLOOKUP(M151,Limits!#REF!,4),50,IF(W151&lt;=HLOOKUP(M151,Limits!#REF!,5),60,"Over 60%"))))</f>
        <v>#REF!</v>
      </c>
      <c r="AD151" s="2"/>
      <c r="AE151" s="85" t="e">
        <f t="shared" si="4"/>
        <v>#REF!</v>
      </c>
    </row>
    <row r="152" spans="1:31">
      <c r="A152" s="117" t="e">
        <f>+USR!#REF!</f>
        <v>#REF!</v>
      </c>
      <c r="B152" s="117"/>
      <c r="C152" s="117" t="e">
        <f>+USR!#REF!</f>
        <v>#REF!</v>
      </c>
      <c r="D152" s="117"/>
      <c r="E152" s="121" t="e">
        <f>+USR!#REF!</f>
        <v>#REF!</v>
      </c>
      <c r="F152" s="122"/>
      <c r="G152" s="122" t="e">
        <f>+USR!#REF!</f>
        <v>#REF!</v>
      </c>
      <c r="H152" s="122"/>
      <c r="I152" s="146" t="e">
        <f>+USR!#REF!</f>
        <v>#REF!</v>
      </c>
      <c r="J152" s="122"/>
      <c r="K152" s="147" t="e">
        <f>IF(G152=30,HLOOKUP(E152,Limits!$D$29:$K$36,2),IF(G152=40,HLOOKUP(E152,Limits!$D$29:$K$36,3),IF(G152=50,HLOOKUP(E152,Limits!$D$29:$K$36,4),IF(G152=60,HLOOKUP(E152,Limits!$D$29:$K$36,5),IF(G152=80,HLOOKUP(E152,Limits!$D$29:$K$36,6))))))</f>
        <v>#REF!</v>
      </c>
      <c r="L152" s="148"/>
      <c r="M152" s="121" t="e">
        <f>+USR!#REF!</f>
        <v>#REF!</v>
      </c>
      <c r="N152" s="122"/>
      <c r="O152" s="122" t="e">
        <f>+USR!#REF!</f>
        <v>#REF!</v>
      </c>
      <c r="P152" s="122"/>
      <c r="Q152" s="122" t="e">
        <f>+USR!#REF!</f>
        <v>#REF!</v>
      </c>
      <c r="R152" s="122"/>
      <c r="S152" s="122" t="e">
        <f>+USR!#REF!</f>
        <v>#REF!</v>
      </c>
      <c r="T152" s="122"/>
      <c r="U152" s="122" t="e">
        <f>IF(M152=0,Limits!$D$8,IF(M152=1,Limits!$E$8,IF(M152=2,Limits!$F$8,IF(M152=3,Limits!$G$8,IF(M152=4,Limits!$H$8,IF(M152=5,Limits!$I$8))))))</f>
        <v>#REF!</v>
      </c>
      <c r="V152" s="122"/>
      <c r="W152" s="122" t="e">
        <f t="shared" si="5"/>
        <v>#REF!</v>
      </c>
      <c r="X152" s="122"/>
      <c r="Y152" s="123" t="e">
        <f>IF(O152=30,HLOOKUP(M152,Limits!#REF!,2),IF(O152=40,HLOOKUP(M152,Limits!#REF!,3),IF(O152=50,HLOOKUP(M152,Limits!#REF!,4),IF(O152=60,HLOOKUP(M152,Limits!#REF!,5),IF(O152=80,HLOOKUP(M152,Limits!#REF!,6))))))</f>
        <v>#REF!</v>
      </c>
      <c r="Z152" s="122"/>
      <c r="AA152" s="85" t="e">
        <f>IF(I152&gt;(Limits!$D$37*1.4),"Over 140%","No")</f>
        <v>#REF!</v>
      </c>
      <c r="AB152" s="85" t="e">
        <f>IF(I152&lt;=HLOOKUP(E152,Limits!$D$29:$K$36,2),30,IF(I152&lt;=HLOOKUP(E152,Limits!$D$29:$K$36,3),40,IF(I152&lt;=HLOOKUP(E152,Limits!$D$29:$K$36,4),50,IF(I152&lt;=HLOOKUP(E152,Limits!$D$29:$K$36,5),60,IF(I152&lt;=(Limits!$D$37*1.4),140,"Over 140%")))))</f>
        <v>#REF!</v>
      </c>
      <c r="AC152" s="123" t="e">
        <f>IF(W152&lt;=HLOOKUP(M152,Limits!#REF!,2),30,IF(W152&lt;=HLOOKUP(M152,Limits!#REF!,3),40,IF(W152&lt;=HLOOKUP(M152,Limits!#REF!,4),50,IF(W152&lt;=HLOOKUP(M152,Limits!#REF!,5),60,"Over 60%"))))</f>
        <v>#REF!</v>
      </c>
      <c r="AD152" s="2"/>
      <c r="AE152" s="85" t="e">
        <f t="shared" si="4"/>
        <v>#REF!</v>
      </c>
    </row>
    <row r="153" spans="1:31">
      <c r="A153" s="117" t="e">
        <f>+USR!#REF!</f>
        <v>#REF!</v>
      </c>
      <c r="B153" s="117"/>
      <c r="C153" s="117" t="e">
        <f>+USR!#REF!</f>
        <v>#REF!</v>
      </c>
      <c r="D153" s="117"/>
      <c r="E153" s="121" t="e">
        <f>+USR!#REF!</f>
        <v>#REF!</v>
      </c>
      <c r="F153" s="122"/>
      <c r="G153" s="122" t="e">
        <f>+USR!#REF!</f>
        <v>#REF!</v>
      </c>
      <c r="H153" s="122"/>
      <c r="I153" s="146" t="e">
        <f>+USR!#REF!</f>
        <v>#REF!</v>
      </c>
      <c r="J153" s="122"/>
      <c r="K153" s="147" t="e">
        <f>IF(G153=30,HLOOKUP(E153,Limits!$D$29:$K$36,2),IF(G153=40,HLOOKUP(E153,Limits!$D$29:$K$36,3),IF(G153=50,HLOOKUP(E153,Limits!$D$29:$K$36,4),IF(G153=60,HLOOKUP(E153,Limits!$D$29:$K$36,5),IF(G153=80,HLOOKUP(E153,Limits!$D$29:$K$36,6))))))</f>
        <v>#REF!</v>
      </c>
      <c r="L153" s="148"/>
      <c r="M153" s="121" t="e">
        <f>+USR!#REF!</f>
        <v>#REF!</v>
      </c>
      <c r="N153" s="122"/>
      <c r="O153" s="122" t="e">
        <f>+USR!#REF!</f>
        <v>#REF!</v>
      </c>
      <c r="P153" s="122"/>
      <c r="Q153" s="122" t="e">
        <f>+USR!#REF!</f>
        <v>#REF!</v>
      </c>
      <c r="R153" s="122"/>
      <c r="S153" s="122" t="e">
        <f>+USR!#REF!</f>
        <v>#REF!</v>
      </c>
      <c r="T153" s="122"/>
      <c r="U153" s="122" t="e">
        <f>IF(M153=0,Limits!$D$8,IF(M153=1,Limits!$E$8,IF(M153=2,Limits!$F$8,IF(M153=3,Limits!$G$8,IF(M153=4,Limits!$H$8,IF(M153=5,Limits!$I$8))))))</f>
        <v>#REF!</v>
      </c>
      <c r="V153" s="122"/>
      <c r="W153" s="122" t="e">
        <f t="shared" si="5"/>
        <v>#REF!</v>
      </c>
      <c r="X153" s="122"/>
      <c r="Y153" s="123" t="e">
        <f>IF(O153=30,HLOOKUP(M153,Limits!#REF!,2),IF(O153=40,HLOOKUP(M153,Limits!#REF!,3),IF(O153=50,HLOOKUP(M153,Limits!#REF!,4),IF(O153=60,HLOOKUP(M153,Limits!#REF!,5),IF(O153=80,HLOOKUP(M153,Limits!#REF!,6))))))</f>
        <v>#REF!</v>
      </c>
      <c r="Z153" s="122"/>
      <c r="AA153" s="85" t="e">
        <f>IF(I153&gt;(Limits!$D$37*1.4),"Over 140%","No")</f>
        <v>#REF!</v>
      </c>
      <c r="AB153" s="85" t="e">
        <f>IF(I153&lt;=HLOOKUP(E153,Limits!$D$29:$K$36,2),30,IF(I153&lt;=HLOOKUP(E153,Limits!$D$29:$K$36,3),40,IF(I153&lt;=HLOOKUP(E153,Limits!$D$29:$K$36,4),50,IF(I153&lt;=HLOOKUP(E153,Limits!$D$29:$K$36,5),60,IF(I153&lt;=(Limits!$D$37*1.4),140,"Over 140%")))))</f>
        <v>#REF!</v>
      </c>
      <c r="AC153" s="123" t="e">
        <f>IF(W153&lt;=HLOOKUP(M153,Limits!#REF!,2),30,IF(W153&lt;=HLOOKUP(M153,Limits!#REF!,3),40,IF(W153&lt;=HLOOKUP(M153,Limits!#REF!,4),50,IF(W153&lt;=HLOOKUP(M153,Limits!#REF!,5),60,"Over 60%"))))</f>
        <v>#REF!</v>
      </c>
      <c r="AD153" s="2"/>
      <c r="AE153" s="85" t="e">
        <f t="shared" si="4"/>
        <v>#REF!</v>
      </c>
    </row>
    <row r="154" spans="1:31">
      <c r="A154" s="117" t="e">
        <f>+USR!#REF!</f>
        <v>#REF!</v>
      </c>
      <c r="B154" s="117"/>
      <c r="C154" s="117" t="e">
        <f>+USR!#REF!</f>
        <v>#REF!</v>
      </c>
      <c r="D154" s="117"/>
      <c r="E154" s="121" t="e">
        <f>+USR!#REF!</f>
        <v>#REF!</v>
      </c>
      <c r="F154" s="122"/>
      <c r="G154" s="122" t="e">
        <f>+USR!#REF!</f>
        <v>#REF!</v>
      </c>
      <c r="H154" s="122"/>
      <c r="I154" s="146" t="e">
        <f>+USR!#REF!</f>
        <v>#REF!</v>
      </c>
      <c r="J154" s="122"/>
      <c r="K154" s="147" t="e">
        <f>IF(G154=30,HLOOKUP(E154,Limits!$D$29:$K$36,2),IF(G154=40,HLOOKUP(E154,Limits!$D$29:$K$36,3),IF(G154=50,HLOOKUP(E154,Limits!$D$29:$K$36,4),IF(G154=60,HLOOKUP(E154,Limits!$D$29:$K$36,5),IF(G154=80,HLOOKUP(E154,Limits!$D$29:$K$36,6))))))</f>
        <v>#REF!</v>
      </c>
      <c r="L154" s="148"/>
      <c r="M154" s="121" t="e">
        <f>+USR!#REF!</f>
        <v>#REF!</v>
      </c>
      <c r="N154" s="122"/>
      <c r="O154" s="122" t="e">
        <f>+USR!#REF!</f>
        <v>#REF!</v>
      </c>
      <c r="P154" s="122"/>
      <c r="Q154" s="122" t="e">
        <f>+USR!#REF!</f>
        <v>#REF!</v>
      </c>
      <c r="R154" s="122"/>
      <c r="S154" s="122" t="e">
        <f>+USR!#REF!</f>
        <v>#REF!</v>
      </c>
      <c r="T154" s="122"/>
      <c r="U154" s="122" t="e">
        <f>IF(M154=0,Limits!$D$8,IF(M154=1,Limits!$E$8,IF(M154=2,Limits!$F$8,IF(M154=3,Limits!$G$8,IF(M154=4,Limits!$H$8,IF(M154=5,Limits!$I$8))))))</f>
        <v>#REF!</v>
      </c>
      <c r="V154" s="122"/>
      <c r="W154" s="122" t="e">
        <f t="shared" si="5"/>
        <v>#REF!</v>
      </c>
      <c r="X154" s="122"/>
      <c r="Y154" s="123" t="e">
        <f>IF(O154=30,HLOOKUP(M154,Limits!#REF!,2),IF(O154=40,HLOOKUP(M154,Limits!#REF!,3),IF(O154=50,HLOOKUP(M154,Limits!#REF!,4),IF(O154=60,HLOOKUP(M154,Limits!#REF!,5),IF(O154=80,HLOOKUP(M154,Limits!#REF!,6))))))</f>
        <v>#REF!</v>
      </c>
      <c r="Z154" s="122"/>
      <c r="AA154" s="85" t="e">
        <f>IF(I154&gt;(Limits!$D$37*1.4),"Over 140%","No")</f>
        <v>#REF!</v>
      </c>
      <c r="AB154" s="85" t="e">
        <f>IF(I154&lt;=HLOOKUP(E154,Limits!$D$29:$K$36,2),30,IF(I154&lt;=HLOOKUP(E154,Limits!$D$29:$K$36,3),40,IF(I154&lt;=HLOOKUP(E154,Limits!$D$29:$K$36,4),50,IF(I154&lt;=HLOOKUP(E154,Limits!$D$29:$K$36,5),60,IF(I154&lt;=(Limits!$D$37*1.4),140,"Over 140%")))))</f>
        <v>#REF!</v>
      </c>
      <c r="AC154" s="123" t="e">
        <f>IF(W154&lt;=HLOOKUP(M154,Limits!#REF!,2),30,IF(W154&lt;=HLOOKUP(M154,Limits!#REF!,3),40,IF(W154&lt;=HLOOKUP(M154,Limits!#REF!,4),50,IF(W154&lt;=HLOOKUP(M154,Limits!#REF!,5),60,"Over 60%"))))</f>
        <v>#REF!</v>
      </c>
      <c r="AD154" s="2"/>
      <c r="AE154" s="85" t="e">
        <f t="shared" si="4"/>
        <v>#REF!</v>
      </c>
    </row>
    <row r="155" spans="1:31">
      <c r="A155" s="117" t="e">
        <f>+USR!#REF!</f>
        <v>#REF!</v>
      </c>
      <c r="B155" s="117"/>
      <c r="C155" s="117" t="e">
        <f>+USR!#REF!</f>
        <v>#REF!</v>
      </c>
      <c r="D155" s="117"/>
      <c r="E155" s="121" t="e">
        <f>+USR!#REF!</f>
        <v>#REF!</v>
      </c>
      <c r="F155" s="122"/>
      <c r="G155" s="122" t="e">
        <f>+USR!#REF!</f>
        <v>#REF!</v>
      </c>
      <c r="H155" s="122"/>
      <c r="I155" s="146" t="e">
        <f>+USR!#REF!</f>
        <v>#REF!</v>
      </c>
      <c r="J155" s="122"/>
      <c r="K155" s="147" t="e">
        <f>IF(G155=30,HLOOKUP(E155,Limits!$D$29:$K$36,2),IF(G155=40,HLOOKUP(E155,Limits!$D$29:$K$36,3),IF(G155=50,HLOOKUP(E155,Limits!$D$29:$K$36,4),IF(G155=60,HLOOKUP(E155,Limits!$D$29:$K$36,5),IF(G155=80,HLOOKUP(E155,Limits!$D$29:$K$36,6))))))</f>
        <v>#REF!</v>
      </c>
      <c r="L155" s="148"/>
      <c r="M155" s="121" t="e">
        <f>+USR!#REF!</f>
        <v>#REF!</v>
      </c>
      <c r="N155" s="122"/>
      <c r="O155" s="122" t="e">
        <f>+USR!#REF!</f>
        <v>#REF!</v>
      </c>
      <c r="P155" s="122"/>
      <c r="Q155" s="122" t="e">
        <f>+USR!#REF!</f>
        <v>#REF!</v>
      </c>
      <c r="R155" s="122"/>
      <c r="S155" s="122" t="e">
        <f>+USR!#REF!</f>
        <v>#REF!</v>
      </c>
      <c r="T155" s="122"/>
      <c r="U155" s="122" t="e">
        <f>IF(M155=0,Limits!$D$8,IF(M155=1,Limits!$E$8,IF(M155=2,Limits!$F$8,IF(M155=3,Limits!$G$8,IF(M155=4,Limits!$H$8,IF(M155=5,Limits!$I$8))))))</f>
        <v>#REF!</v>
      </c>
      <c r="V155" s="122"/>
      <c r="W155" s="122" t="e">
        <f t="shared" si="5"/>
        <v>#REF!</v>
      </c>
      <c r="X155" s="122"/>
      <c r="Y155" s="123" t="e">
        <f>IF(O155=30,HLOOKUP(M155,Limits!#REF!,2),IF(O155=40,HLOOKUP(M155,Limits!#REF!,3),IF(O155=50,HLOOKUP(M155,Limits!#REF!,4),IF(O155=60,HLOOKUP(M155,Limits!#REF!,5),IF(O155=80,HLOOKUP(M155,Limits!#REF!,6))))))</f>
        <v>#REF!</v>
      </c>
      <c r="Z155" s="122"/>
      <c r="AA155" s="85" t="e">
        <f>IF(I155&gt;(Limits!$D$37*1.4),"Over 140%","No")</f>
        <v>#REF!</v>
      </c>
      <c r="AB155" s="85" t="e">
        <f>IF(I155&lt;=HLOOKUP(E155,Limits!$D$29:$K$36,2),30,IF(I155&lt;=HLOOKUP(E155,Limits!$D$29:$K$36,3),40,IF(I155&lt;=HLOOKUP(E155,Limits!$D$29:$K$36,4),50,IF(I155&lt;=HLOOKUP(E155,Limits!$D$29:$K$36,5),60,IF(I155&lt;=(Limits!$D$37*1.4),140,"Over 140%")))))</f>
        <v>#REF!</v>
      </c>
      <c r="AC155" s="123" t="e">
        <f>IF(W155&lt;=HLOOKUP(M155,Limits!#REF!,2),30,IF(W155&lt;=HLOOKUP(M155,Limits!#REF!,3),40,IF(W155&lt;=HLOOKUP(M155,Limits!#REF!,4),50,IF(W155&lt;=HLOOKUP(M155,Limits!#REF!,5),60,"Over 60%"))))</f>
        <v>#REF!</v>
      </c>
      <c r="AD155" s="2"/>
      <c r="AE155" s="85" t="e">
        <f t="shared" si="4"/>
        <v>#REF!</v>
      </c>
    </row>
    <row r="156" spans="1:31">
      <c r="A156" s="117" t="e">
        <f>+USR!#REF!</f>
        <v>#REF!</v>
      </c>
      <c r="B156" s="117"/>
      <c r="C156" s="117" t="e">
        <f>+USR!#REF!</f>
        <v>#REF!</v>
      </c>
      <c r="D156" s="117"/>
      <c r="E156" s="121" t="e">
        <f>+USR!#REF!</f>
        <v>#REF!</v>
      </c>
      <c r="F156" s="122"/>
      <c r="G156" s="122" t="e">
        <f>+USR!#REF!</f>
        <v>#REF!</v>
      </c>
      <c r="H156" s="122"/>
      <c r="I156" s="146" t="e">
        <f>+USR!#REF!</f>
        <v>#REF!</v>
      </c>
      <c r="J156" s="122"/>
      <c r="K156" s="147" t="e">
        <f>IF(G156=30,HLOOKUP(E156,Limits!$D$29:$K$36,2),IF(G156=40,HLOOKUP(E156,Limits!$D$29:$K$36,3),IF(G156=50,HLOOKUP(E156,Limits!$D$29:$K$36,4),IF(G156=60,HLOOKUP(E156,Limits!$D$29:$K$36,5),IF(G156=80,HLOOKUP(E156,Limits!$D$29:$K$36,6))))))</f>
        <v>#REF!</v>
      </c>
      <c r="L156" s="148"/>
      <c r="M156" s="121" t="e">
        <f>+USR!#REF!</f>
        <v>#REF!</v>
      </c>
      <c r="N156" s="122"/>
      <c r="O156" s="122" t="e">
        <f>+USR!#REF!</f>
        <v>#REF!</v>
      </c>
      <c r="P156" s="122"/>
      <c r="Q156" s="122" t="e">
        <f>+USR!#REF!</f>
        <v>#REF!</v>
      </c>
      <c r="R156" s="122"/>
      <c r="S156" s="122" t="e">
        <f>+USR!#REF!</f>
        <v>#REF!</v>
      </c>
      <c r="T156" s="122"/>
      <c r="U156" s="122" t="e">
        <f>IF(M156=0,Limits!$D$8,IF(M156=1,Limits!$E$8,IF(M156=2,Limits!$F$8,IF(M156=3,Limits!$G$8,IF(M156=4,Limits!$H$8,IF(M156=5,Limits!$I$8))))))</f>
        <v>#REF!</v>
      </c>
      <c r="V156" s="122"/>
      <c r="W156" s="122" t="e">
        <f t="shared" si="5"/>
        <v>#REF!</v>
      </c>
      <c r="X156" s="122"/>
      <c r="Y156" s="123" t="e">
        <f>IF(O156=30,HLOOKUP(M156,Limits!#REF!,2),IF(O156=40,HLOOKUP(M156,Limits!#REF!,3),IF(O156=50,HLOOKUP(M156,Limits!#REF!,4),IF(O156=60,HLOOKUP(M156,Limits!#REF!,5),IF(O156=80,HLOOKUP(M156,Limits!#REF!,6))))))</f>
        <v>#REF!</v>
      </c>
      <c r="Z156" s="122"/>
      <c r="AA156" s="85" t="e">
        <f>IF(I156&gt;(Limits!$D$37*1.4),"Over 140%","No")</f>
        <v>#REF!</v>
      </c>
      <c r="AB156" s="85" t="e">
        <f>IF(I156&lt;=HLOOKUP(E156,Limits!$D$29:$K$36,2),30,IF(I156&lt;=HLOOKUP(E156,Limits!$D$29:$K$36,3),40,IF(I156&lt;=HLOOKUP(E156,Limits!$D$29:$K$36,4),50,IF(I156&lt;=HLOOKUP(E156,Limits!$D$29:$K$36,5),60,IF(I156&lt;=(Limits!$D$37*1.4),140,"Over 140%")))))</f>
        <v>#REF!</v>
      </c>
      <c r="AC156" s="123" t="e">
        <f>IF(W156&lt;=HLOOKUP(M156,Limits!#REF!,2),30,IF(W156&lt;=HLOOKUP(M156,Limits!#REF!,3),40,IF(W156&lt;=HLOOKUP(M156,Limits!#REF!,4),50,IF(W156&lt;=HLOOKUP(M156,Limits!#REF!,5),60,"Over 60%"))))</f>
        <v>#REF!</v>
      </c>
      <c r="AD156" s="2"/>
      <c r="AE156" s="85" t="e">
        <f t="shared" si="4"/>
        <v>#REF!</v>
      </c>
    </row>
    <row r="157" spans="1:31">
      <c r="A157" s="117" t="e">
        <f>+USR!#REF!</f>
        <v>#REF!</v>
      </c>
      <c r="B157" s="117"/>
      <c r="C157" s="117" t="e">
        <f>+USR!#REF!</f>
        <v>#REF!</v>
      </c>
      <c r="D157" s="117"/>
      <c r="E157" s="121" t="e">
        <f>+USR!#REF!</f>
        <v>#REF!</v>
      </c>
      <c r="F157" s="122"/>
      <c r="G157" s="122" t="e">
        <f>+USR!#REF!</f>
        <v>#REF!</v>
      </c>
      <c r="H157" s="122"/>
      <c r="I157" s="146" t="e">
        <f>+USR!#REF!</f>
        <v>#REF!</v>
      </c>
      <c r="J157" s="122"/>
      <c r="K157" s="147" t="e">
        <f>IF(G157=30,HLOOKUP(E157,Limits!$D$29:$K$36,2),IF(G157=40,HLOOKUP(E157,Limits!$D$29:$K$36,3),IF(G157=50,HLOOKUP(E157,Limits!$D$29:$K$36,4),IF(G157=60,HLOOKUP(E157,Limits!$D$29:$K$36,5),IF(G157=80,HLOOKUP(E157,Limits!$D$29:$K$36,6))))))</f>
        <v>#REF!</v>
      </c>
      <c r="L157" s="148"/>
      <c r="M157" s="121" t="e">
        <f>+USR!#REF!</f>
        <v>#REF!</v>
      </c>
      <c r="N157" s="122"/>
      <c r="O157" s="122" t="e">
        <f>+USR!#REF!</f>
        <v>#REF!</v>
      </c>
      <c r="P157" s="122"/>
      <c r="Q157" s="122" t="e">
        <f>+USR!#REF!</f>
        <v>#REF!</v>
      </c>
      <c r="R157" s="122"/>
      <c r="S157" s="122" t="e">
        <f>+USR!#REF!</f>
        <v>#REF!</v>
      </c>
      <c r="T157" s="122"/>
      <c r="U157" s="122" t="e">
        <f>IF(M157=0,Limits!$D$8,IF(M157=1,Limits!$E$8,IF(M157=2,Limits!$F$8,IF(M157=3,Limits!$G$8,IF(M157=4,Limits!$H$8,IF(M157=5,Limits!$I$8))))))</f>
        <v>#REF!</v>
      </c>
      <c r="V157" s="122"/>
      <c r="W157" s="122" t="e">
        <f t="shared" si="5"/>
        <v>#REF!</v>
      </c>
      <c r="X157" s="122"/>
      <c r="Y157" s="123" t="e">
        <f>IF(O157=30,HLOOKUP(M157,Limits!#REF!,2),IF(O157=40,HLOOKUP(M157,Limits!#REF!,3),IF(O157=50,HLOOKUP(M157,Limits!#REF!,4),IF(O157=60,HLOOKUP(M157,Limits!#REF!,5),IF(O157=80,HLOOKUP(M157,Limits!#REF!,6))))))</f>
        <v>#REF!</v>
      </c>
      <c r="Z157" s="122"/>
      <c r="AA157" s="85" t="e">
        <f>IF(I157&gt;(Limits!$D$37*1.4),"Over 140%","No")</f>
        <v>#REF!</v>
      </c>
      <c r="AB157" s="85" t="e">
        <f>IF(I157&lt;=HLOOKUP(E157,Limits!$D$29:$K$36,2),30,IF(I157&lt;=HLOOKUP(E157,Limits!$D$29:$K$36,3),40,IF(I157&lt;=HLOOKUP(E157,Limits!$D$29:$K$36,4),50,IF(I157&lt;=HLOOKUP(E157,Limits!$D$29:$K$36,5),60,IF(I157&lt;=(Limits!$D$37*1.4),140,"Over 140%")))))</f>
        <v>#REF!</v>
      </c>
      <c r="AC157" s="123" t="e">
        <f>IF(W157&lt;=HLOOKUP(M157,Limits!#REF!,2),30,IF(W157&lt;=HLOOKUP(M157,Limits!#REF!,3),40,IF(W157&lt;=HLOOKUP(M157,Limits!#REF!,4),50,IF(W157&lt;=HLOOKUP(M157,Limits!#REF!,5),60,"Over 60%"))))</f>
        <v>#REF!</v>
      </c>
      <c r="AD157" s="2"/>
      <c r="AE157" s="85" t="e">
        <f t="shared" si="4"/>
        <v>#REF!</v>
      </c>
    </row>
    <row r="158" spans="1:31">
      <c r="A158" s="117" t="e">
        <f>+USR!#REF!</f>
        <v>#REF!</v>
      </c>
      <c r="B158" s="117"/>
      <c r="C158" s="117" t="e">
        <f>+USR!#REF!</f>
        <v>#REF!</v>
      </c>
      <c r="D158" s="117"/>
      <c r="E158" s="121" t="e">
        <f>+USR!#REF!</f>
        <v>#REF!</v>
      </c>
      <c r="F158" s="122"/>
      <c r="G158" s="122" t="e">
        <f>+USR!#REF!</f>
        <v>#REF!</v>
      </c>
      <c r="H158" s="122"/>
      <c r="I158" s="146" t="e">
        <f>+USR!#REF!</f>
        <v>#REF!</v>
      </c>
      <c r="J158" s="122"/>
      <c r="K158" s="147" t="e">
        <f>IF(G158=30,HLOOKUP(E158,Limits!$D$29:$K$36,2),IF(G158=40,HLOOKUP(E158,Limits!$D$29:$K$36,3),IF(G158=50,HLOOKUP(E158,Limits!$D$29:$K$36,4),IF(G158=60,HLOOKUP(E158,Limits!$D$29:$K$36,5),IF(G158=80,HLOOKUP(E158,Limits!$D$29:$K$36,6))))))</f>
        <v>#REF!</v>
      </c>
      <c r="L158" s="148"/>
      <c r="M158" s="121" t="e">
        <f>+USR!#REF!</f>
        <v>#REF!</v>
      </c>
      <c r="N158" s="122"/>
      <c r="O158" s="122" t="e">
        <f>+USR!#REF!</f>
        <v>#REF!</v>
      </c>
      <c r="P158" s="122"/>
      <c r="Q158" s="122" t="e">
        <f>+USR!#REF!</f>
        <v>#REF!</v>
      </c>
      <c r="R158" s="122"/>
      <c r="S158" s="122" t="e">
        <f>+USR!#REF!</f>
        <v>#REF!</v>
      </c>
      <c r="T158" s="122"/>
      <c r="U158" s="122" t="e">
        <f>IF(M158=0,Limits!$D$8,IF(M158=1,Limits!$E$8,IF(M158=2,Limits!$F$8,IF(M158=3,Limits!$G$8,IF(M158=4,Limits!$H$8,IF(M158=5,Limits!$I$8))))))</f>
        <v>#REF!</v>
      </c>
      <c r="V158" s="122"/>
      <c r="W158" s="122" t="e">
        <f t="shared" si="5"/>
        <v>#REF!</v>
      </c>
      <c r="X158" s="122"/>
      <c r="Y158" s="123" t="e">
        <f>IF(O158=30,HLOOKUP(M158,Limits!#REF!,2),IF(O158=40,HLOOKUP(M158,Limits!#REF!,3),IF(O158=50,HLOOKUP(M158,Limits!#REF!,4),IF(O158=60,HLOOKUP(M158,Limits!#REF!,5),IF(O158=80,HLOOKUP(M158,Limits!#REF!,6))))))</f>
        <v>#REF!</v>
      </c>
      <c r="Z158" s="122"/>
      <c r="AA158" s="85" t="e">
        <f>IF(I158&gt;(Limits!$D$37*1.4),"Over 140%","No")</f>
        <v>#REF!</v>
      </c>
      <c r="AB158" s="85" t="e">
        <f>IF(I158&lt;=HLOOKUP(E158,Limits!$D$29:$K$36,2),30,IF(I158&lt;=HLOOKUP(E158,Limits!$D$29:$K$36,3),40,IF(I158&lt;=HLOOKUP(E158,Limits!$D$29:$K$36,4),50,IF(I158&lt;=HLOOKUP(E158,Limits!$D$29:$K$36,5),60,IF(I158&lt;=(Limits!$D$37*1.4),140,"Over 140%")))))</f>
        <v>#REF!</v>
      </c>
      <c r="AC158" s="123" t="e">
        <f>IF(W158&lt;=HLOOKUP(M158,Limits!#REF!,2),30,IF(W158&lt;=HLOOKUP(M158,Limits!#REF!,3),40,IF(W158&lt;=HLOOKUP(M158,Limits!#REF!,4),50,IF(W158&lt;=HLOOKUP(M158,Limits!#REF!,5),60,"Over 60%"))))</f>
        <v>#REF!</v>
      </c>
      <c r="AD158" s="2"/>
      <c r="AE158" s="85" t="e">
        <f t="shared" si="4"/>
        <v>#REF!</v>
      </c>
    </row>
    <row r="159" spans="1:31">
      <c r="A159" s="117" t="e">
        <f>+USR!#REF!</f>
        <v>#REF!</v>
      </c>
      <c r="B159" s="117"/>
      <c r="C159" s="117" t="e">
        <f>+USR!#REF!</f>
        <v>#REF!</v>
      </c>
      <c r="D159" s="117"/>
      <c r="E159" s="121" t="e">
        <f>+USR!#REF!</f>
        <v>#REF!</v>
      </c>
      <c r="F159" s="122"/>
      <c r="G159" s="122" t="e">
        <f>+USR!#REF!</f>
        <v>#REF!</v>
      </c>
      <c r="H159" s="122"/>
      <c r="I159" s="146" t="e">
        <f>+USR!#REF!</f>
        <v>#REF!</v>
      </c>
      <c r="J159" s="122"/>
      <c r="K159" s="147" t="e">
        <f>IF(G159=30,HLOOKUP(E159,Limits!$D$29:$K$36,2),IF(G159=40,HLOOKUP(E159,Limits!$D$29:$K$36,3),IF(G159=50,HLOOKUP(E159,Limits!$D$29:$K$36,4),IF(G159=60,HLOOKUP(E159,Limits!$D$29:$K$36,5),IF(G159=80,HLOOKUP(E159,Limits!$D$29:$K$36,6))))))</f>
        <v>#REF!</v>
      </c>
      <c r="L159" s="148"/>
      <c r="M159" s="121" t="e">
        <f>+USR!#REF!</f>
        <v>#REF!</v>
      </c>
      <c r="N159" s="122"/>
      <c r="O159" s="122" t="e">
        <f>+USR!#REF!</f>
        <v>#REF!</v>
      </c>
      <c r="P159" s="122"/>
      <c r="Q159" s="122" t="e">
        <f>+USR!#REF!</f>
        <v>#REF!</v>
      </c>
      <c r="R159" s="122"/>
      <c r="S159" s="122" t="e">
        <f>+USR!#REF!</f>
        <v>#REF!</v>
      </c>
      <c r="T159" s="122"/>
      <c r="U159" s="122" t="e">
        <f>IF(M159=0,Limits!$D$8,IF(M159=1,Limits!$E$8,IF(M159=2,Limits!$F$8,IF(M159=3,Limits!$G$8,IF(M159=4,Limits!$H$8,IF(M159=5,Limits!$I$8))))))</f>
        <v>#REF!</v>
      </c>
      <c r="V159" s="122"/>
      <c r="W159" s="122" t="e">
        <f t="shared" si="5"/>
        <v>#REF!</v>
      </c>
      <c r="X159" s="122"/>
      <c r="Y159" s="123" t="e">
        <f>IF(O159=30,HLOOKUP(M159,Limits!#REF!,2),IF(O159=40,HLOOKUP(M159,Limits!#REF!,3),IF(O159=50,HLOOKUP(M159,Limits!#REF!,4),IF(O159=60,HLOOKUP(M159,Limits!#REF!,5),IF(O159=80,HLOOKUP(M159,Limits!#REF!,6))))))</f>
        <v>#REF!</v>
      </c>
      <c r="Z159" s="122"/>
      <c r="AA159" s="85" t="e">
        <f>IF(I159&gt;(Limits!$D$37*1.4),"Over 140%","No")</f>
        <v>#REF!</v>
      </c>
      <c r="AB159" s="85" t="e">
        <f>IF(I159&lt;=HLOOKUP(E159,Limits!$D$29:$K$36,2),30,IF(I159&lt;=HLOOKUP(E159,Limits!$D$29:$K$36,3),40,IF(I159&lt;=HLOOKUP(E159,Limits!$D$29:$K$36,4),50,IF(I159&lt;=HLOOKUP(E159,Limits!$D$29:$K$36,5),60,IF(I159&lt;=(Limits!$D$37*1.4),140,"Over 140%")))))</f>
        <v>#REF!</v>
      </c>
      <c r="AC159" s="123" t="e">
        <f>IF(W159&lt;=HLOOKUP(M159,Limits!#REF!,2),30,IF(W159&lt;=HLOOKUP(M159,Limits!#REF!,3),40,IF(W159&lt;=HLOOKUP(M159,Limits!#REF!,4),50,IF(W159&lt;=HLOOKUP(M159,Limits!#REF!,5),60,"Over 60%"))))</f>
        <v>#REF!</v>
      </c>
      <c r="AD159" s="2"/>
      <c r="AE159" s="85" t="e">
        <f t="shared" si="4"/>
        <v>#REF!</v>
      </c>
    </row>
    <row r="160" spans="1:31">
      <c r="A160" s="117" t="e">
        <f>+USR!#REF!</f>
        <v>#REF!</v>
      </c>
      <c r="B160" s="117"/>
      <c r="C160" s="117" t="e">
        <f>+USR!#REF!</f>
        <v>#REF!</v>
      </c>
      <c r="D160" s="117"/>
      <c r="E160" s="121" t="e">
        <f>+USR!#REF!</f>
        <v>#REF!</v>
      </c>
      <c r="F160" s="122"/>
      <c r="G160" s="122" t="e">
        <f>+USR!#REF!</f>
        <v>#REF!</v>
      </c>
      <c r="H160" s="122"/>
      <c r="I160" s="146" t="e">
        <f>+USR!#REF!</f>
        <v>#REF!</v>
      </c>
      <c r="J160" s="122"/>
      <c r="K160" s="147" t="e">
        <f>IF(G160=30,HLOOKUP(E160,Limits!$D$29:$K$36,2),IF(G160=40,HLOOKUP(E160,Limits!$D$29:$K$36,3),IF(G160=50,HLOOKUP(E160,Limits!$D$29:$K$36,4),IF(G160=60,HLOOKUP(E160,Limits!$D$29:$K$36,5),IF(G160=80,HLOOKUP(E160,Limits!$D$29:$K$36,6))))))</f>
        <v>#REF!</v>
      </c>
      <c r="L160" s="148"/>
      <c r="M160" s="121" t="e">
        <f>+USR!#REF!</f>
        <v>#REF!</v>
      </c>
      <c r="N160" s="122"/>
      <c r="O160" s="122" t="e">
        <f>+USR!#REF!</f>
        <v>#REF!</v>
      </c>
      <c r="P160" s="122"/>
      <c r="Q160" s="122" t="e">
        <f>+USR!#REF!</f>
        <v>#REF!</v>
      </c>
      <c r="R160" s="122"/>
      <c r="S160" s="122" t="e">
        <f>+USR!#REF!</f>
        <v>#REF!</v>
      </c>
      <c r="T160" s="122"/>
      <c r="U160" s="122" t="e">
        <f>IF(M160=0,Limits!$D$8,IF(M160=1,Limits!$E$8,IF(M160=2,Limits!$F$8,IF(M160=3,Limits!$G$8,IF(M160=4,Limits!$H$8,IF(M160=5,Limits!$I$8))))))</f>
        <v>#REF!</v>
      </c>
      <c r="V160" s="122"/>
      <c r="W160" s="122" t="e">
        <f t="shared" si="5"/>
        <v>#REF!</v>
      </c>
      <c r="X160" s="122"/>
      <c r="Y160" s="123" t="e">
        <f>IF(O160=30,HLOOKUP(M160,Limits!#REF!,2),IF(O160=40,HLOOKUP(M160,Limits!#REF!,3),IF(O160=50,HLOOKUP(M160,Limits!#REF!,4),IF(O160=60,HLOOKUP(M160,Limits!#REF!,5),IF(O160=80,HLOOKUP(M160,Limits!#REF!,6))))))</f>
        <v>#REF!</v>
      </c>
      <c r="Z160" s="122"/>
      <c r="AA160" s="85" t="e">
        <f>IF(I160&gt;(Limits!$D$37*1.4),"Over 140%","No")</f>
        <v>#REF!</v>
      </c>
      <c r="AB160" s="85" t="e">
        <f>IF(I160&lt;=HLOOKUP(E160,Limits!$D$29:$K$36,2),30,IF(I160&lt;=HLOOKUP(E160,Limits!$D$29:$K$36,3),40,IF(I160&lt;=HLOOKUP(E160,Limits!$D$29:$K$36,4),50,IF(I160&lt;=HLOOKUP(E160,Limits!$D$29:$K$36,5),60,IF(I160&lt;=(Limits!$D$37*1.4),140,"Over 140%")))))</f>
        <v>#REF!</v>
      </c>
      <c r="AC160" s="123" t="e">
        <f>IF(W160&lt;=HLOOKUP(M160,Limits!#REF!,2),30,IF(W160&lt;=HLOOKUP(M160,Limits!#REF!,3),40,IF(W160&lt;=HLOOKUP(M160,Limits!#REF!,4),50,IF(W160&lt;=HLOOKUP(M160,Limits!#REF!,5),60,"Over 60%"))))</f>
        <v>#REF!</v>
      </c>
      <c r="AD160" s="2"/>
      <c r="AE160" s="85" t="e">
        <f t="shared" si="4"/>
        <v>#REF!</v>
      </c>
    </row>
    <row r="161" spans="1:31">
      <c r="A161" s="117" t="e">
        <f>+USR!#REF!</f>
        <v>#REF!</v>
      </c>
      <c r="B161" s="117"/>
      <c r="C161" s="117" t="e">
        <f>+USR!#REF!</f>
        <v>#REF!</v>
      </c>
      <c r="D161" s="117"/>
      <c r="E161" s="121" t="e">
        <f>+USR!#REF!</f>
        <v>#REF!</v>
      </c>
      <c r="F161" s="122"/>
      <c r="G161" s="122" t="e">
        <f>+USR!#REF!</f>
        <v>#REF!</v>
      </c>
      <c r="H161" s="122"/>
      <c r="I161" s="146" t="e">
        <f>+USR!#REF!</f>
        <v>#REF!</v>
      </c>
      <c r="J161" s="122"/>
      <c r="K161" s="147" t="e">
        <f>IF(G161=30,HLOOKUP(E161,Limits!$D$29:$K$36,2),IF(G161=40,HLOOKUP(E161,Limits!$D$29:$K$36,3),IF(G161=50,HLOOKUP(E161,Limits!$D$29:$K$36,4),IF(G161=60,HLOOKUP(E161,Limits!$D$29:$K$36,5),IF(G161=80,HLOOKUP(E161,Limits!$D$29:$K$36,6))))))</f>
        <v>#REF!</v>
      </c>
      <c r="L161" s="148"/>
      <c r="M161" s="121" t="e">
        <f>+USR!#REF!</f>
        <v>#REF!</v>
      </c>
      <c r="N161" s="122"/>
      <c r="O161" s="122" t="e">
        <f>+USR!#REF!</f>
        <v>#REF!</v>
      </c>
      <c r="P161" s="122"/>
      <c r="Q161" s="122" t="e">
        <f>+USR!#REF!</f>
        <v>#REF!</v>
      </c>
      <c r="R161" s="122"/>
      <c r="S161" s="122" t="e">
        <f>+USR!#REF!</f>
        <v>#REF!</v>
      </c>
      <c r="T161" s="122"/>
      <c r="U161" s="122" t="e">
        <f>IF(M161=0,Limits!$D$8,IF(M161=1,Limits!$E$8,IF(M161=2,Limits!$F$8,IF(M161=3,Limits!$G$8,IF(M161=4,Limits!$H$8,IF(M161=5,Limits!$I$8))))))</f>
        <v>#REF!</v>
      </c>
      <c r="V161" s="122"/>
      <c r="W161" s="122" t="e">
        <f t="shared" si="5"/>
        <v>#REF!</v>
      </c>
      <c r="X161" s="122"/>
      <c r="Y161" s="123" t="e">
        <f>IF(O161=30,HLOOKUP(M161,Limits!#REF!,2),IF(O161=40,HLOOKUP(M161,Limits!#REF!,3),IF(O161=50,HLOOKUP(M161,Limits!#REF!,4),IF(O161=60,HLOOKUP(M161,Limits!#REF!,5),IF(O161=80,HLOOKUP(M161,Limits!#REF!,6))))))</f>
        <v>#REF!</v>
      </c>
      <c r="Z161" s="122"/>
      <c r="AA161" s="85" t="e">
        <f>IF(I161&gt;(Limits!$D$37*1.4),"Over 140%","No")</f>
        <v>#REF!</v>
      </c>
      <c r="AB161" s="85" t="e">
        <f>IF(I161&lt;=HLOOKUP(E161,Limits!$D$29:$K$36,2),30,IF(I161&lt;=HLOOKUP(E161,Limits!$D$29:$K$36,3),40,IF(I161&lt;=HLOOKUP(E161,Limits!$D$29:$K$36,4),50,IF(I161&lt;=HLOOKUP(E161,Limits!$D$29:$K$36,5),60,IF(I161&lt;=(Limits!$D$37*1.4),140,"Over 140%")))))</f>
        <v>#REF!</v>
      </c>
      <c r="AC161" s="123" t="e">
        <f>IF(W161&lt;=HLOOKUP(M161,Limits!#REF!,2),30,IF(W161&lt;=HLOOKUP(M161,Limits!#REF!,3),40,IF(W161&lt;=HLOOKUP(M161,Limits!#REF!,4),50,IF(W161&lt;=HLOOKUP(M161,Limits!#REF!,5),60,"Over 60%"))))</f>
        <v>#REF!</v>
      </c>
      <c r="AD161" s="2"/>
      <c r="AE161" s="85" t="e">
        <f t="shared" si="4"/>
        <v>#REF!</v>
      </c>
    </row>
    <row r="162" spans="1:31">
      <c r="A162" s="117" t="e">
        <f>+USR!#REF!</f>
        <v>#REF!</v>
      </c>
      <c r="B162" s="117"/>
      <c r="C162" s="117" t="e">
        <f>+USR!#REF!</f>
        <v>#REF!</v>
      </c>
      <c r="D162" s="117"/>
      <c r="E162" s="121" t="e">
        <f>+USR!#REF!</f>
        <v>#REF!</v>
      </c>
      <c r="F162" s="122"/>
      <c r="G162" s="122" t="e">
        <f>+USR!#REF!</f>
        <v>#REF!</v>
      </c>
      <c r="H162" s="122"/>
      <c r="I162" s="146" t="e">
        <f>+USR!#REF!</f>
        <v>#REF!</v>
      </c>
      <c r="J162" s="122"/>
      <c r="K162" s="147" t="e">
        <f>IF(G162=30,HLOOKUP(E162,Limits!$D$29:$K$36,2),IF(G162=40,HLOOKUP(E162,Limits!$D$29:$K$36,3),IF(G162=50,HLOOKUP(E162,Limits!$D$29:$K$36,4),IF(G162=60,HLOOKUP(E162,Limits!$D$29:$K$36,5),IF(G162=80,HLOOKUP(E162,Limits!$D$29:$K$36,6))))))</f>
        <v>#REF!</v>
      </c>
      <c r="L162" s="148"/>
      <c r="M162" s="121" t="e">
        <f>+USR!#REF!</f>
        <v>#REF!</v>
      </c>
      <c r="N162" s="122"/>
      <c r="O162" s="122" t="e">
        <f>+USR!#REF!</f>
        <v>#REF!</v>
      </c>
      <c r="P162" s="122"/>
      <c r="Q162" s="122" t="e">
        <f>+USR!#REF!</f>
        <v>#REF!</v>
      </c>
      <c r="R162" s="122"/>
      <c r="S162" s="122" t="e">
        <f>+USR!#REF!</f>
        <v>#REF!</v>
      </c>
      <c r="T162" s="122"/>
      <c r="U162" s="122" t="e">
        <f>IF(M162=0,Limits!$D$8,IF(M162=1,Limits!$E$8,IF(M162=2,Limits!$F$8,IF(M162=3,Limits!$G$8,IF(M162=4,Limits!$H$8,IF(M162=5,Limits!$I$8))))))</f>
        <v>#REF!</v>
      </c>
      <c r="V162" s="122"/>
      <c r="W162" s="122" t="e">
        <f t="shared" si="5"/>
        <v>#REF!</v>
      </c>
      <c r="X162" s="122"/>
      <c r="Y162" s="123" t="e">
        <f>IF(O162=30,HLOOKUP(M162,Limits!#REF!,2),IF(O162=40,HLOOKUP(M162,Limits!#REF!,3),IF(O162=50,HLOOKUP(M162,Limits!#REF!,4),IF(O162=60,HLOOKUP(M162,Limits!#REF!,5),IF(O162=80,HLOOKUP(M162,Limits!#REF!,6))))))</f>
        <v>#REF!</v>
      </c>
      <c r="Z162" s="122"/>
      <c r="AA162" s="85" t="e">
        <f>IF(I162&gt;(Limits!$D$37*1.4),"Over 140%","No")</f>
        <v>#REF!</v>
      </c>
      <c r="AB162" s="85" t="e">
        <f>IF(I162&lt;=HLOOKUP(E162,Limits!$D$29:$K$36,2),30,IF(I162&lt;=HLOOKUP(E162,Limits!$D$29:$K$36,3),40,IF(I162&lt;=HLOOKUP(E162,Limits!$D$29:$K$36,4),50,IF(I162&lt;=HLOOKUP(E162,Limits!$D$29:$K$36,5),60,IF(I162&lt;=(Limits!$D$37*1.4),140,"Over 140%")))))</f>
        <v>#REF!</v>
      </c>
      <c r="AC162" s="123" t="e">
        <f>IF(W162&lt;=HLOOKUP(M162,Limits!#REF!,2),30,IF(W162&lt;=HLOOKUP(M162,Limits!#REF!,3),40,IF(W162&lt;=HLOOKUP(M162,Limits!#REF!,4),50,IF(W162&lt;=HLOOKUP(M162,Limits!#REF!,5),60,"Over 60%"))))</f>
        <v>#REF!</v>
      </c>
      <c r="AD162" s="2"/>
      <c r="AE162" s="85" t="e">
        <f t="shared" si="4"/>
        <v>#REF!</v>
      </c>
    </row>
    <row r="163" spans="1:31">
      <c r="A163" s="117" t="e">
        <f>+USR!#REF!</f>
        <v>#REF!</v>
      </c>
      <c r="B163" s="117"/>
      <c r="C163" s="117" t="e">
        <f>+USR!#REF!</f>
        <v>#REF!</v>
      </c>
      <c r="D163" s="117"/>
      <c r="E163" s="121" t="e">
        <f>+USR!#REF!</f>
        <v>#REF!</v>
      </c>
      <c r="F163" s="122"/>
      <c r="G163" s="122" t="e">
        <f>+USR!#REF!</f>
        <v>#REF!</v>
      </c>
      <c r="H163" s="122"/>
      <c r="I163" s="146" t="e">
        <f>+USR!#REF!</f>
        <v>#REF!</v>
      </c>
      <c r="J163" s="122"/>
      <c r="K163" s="147" t="e">
        <f>IF(G163=30,HLOOKUP(E163,Limits!$D$29:$K$36,2),IF(G163=40,HLOOKUP(E163,Limits!$D$29:$K$36,3),IF(G163=50,HLOOKUP(E163,Limits!$D$29:$K$36,4),IF(G163=60,HLOOKUP(E163,Limits!$D$29:$K$36,5),IF(G163=80,HLOOKUP(E163,Limits!$D$29:$K$36,6))))))</f>
        <v>#REF!</v>
      </c>
      <c r="L163" s="148"/>
      <c r="M163" s="121" t="e">
        <f>+USR!#REF!</f>
        <v>#REF!</v>
      </c>
      <c r="N163" s="122"/>
      <c r="O163" s="122" t="e">
        <f>+USR!#REF!</f>
        <v>#REF!</v>
      </c>
      <c r="P163" s="122"/>
      <c r="Q163" s="122" t="e">
        <f>+USR!#REF!</f>
        <v>#REF!</v>
      </c>
      <c r="R163" s="122"/>
      <c r="S163" s="122" t="e">
        <f>+USR!#REF!</f>
        <v>#REF!</v>
      </c>
      <c r="T163" s="122"/>
      <c r="U163" s="122" t="e">
        <f>IF(M163=0,Limits!$D$8,IF(M163=1,Limits!$E$8,IF(M163=2,Limits!$F$8,IF(M163=3,Limits!$G$8,IF(M163=4,Limits!$H$8,IF(M163=5,Limits!$I$8))))))</f>
        <v>#REF!</v>
      </c>
      <c r="V163" s="122"/>
      <c r="W163" s="122" t="e">
        <f t="shared" si="5"/>
        <v>#REF!</v>
      </c>
      <c r="X163" s="122"/>
      <c r="Y163" s="123" t="e">
        <f>IF(O163=30,HLOOKUP(M163,Limits!#REF!,2),IF(O163=40,HLOOKUP(M163,Limits!#REF!,3),IF(O163=50,HLOOKUP(M163,Limits!#REF!,4),IF(O163=60,HLOOKUP(M163,Limits!#REF!,5),IF(O163=80,HLOOKUP(M163,Limits!#REF!,6))))))</f>
        <v>#REF!</v>
      </c>
      <c r="Z163" s="122"/>
      <c r="AA163" s="85" t="e">
        <f>IF(I163&gt;(Limits!$D$37*1.4),"Over 140%","No")</f>
        <v>#REF!</v>
      </c>
      <c r="AB163" s="85" t="e">
        <f>IF(I163&lt;=HLOOKUP(E163,Limits!$D$29:$K$36,2),30,IF(I163&lt;=HLOOKUP(E163,Limits!$D$29:$K$36,3),40,IF(I163&lt;=HLOOKUP(E163,Limits!$D$29:$K$36,4),50,IF(I163&lt;=HLOOKUP(E163,Limits!$D$29:$K$36,5),60,IF(I163&lt;=(Limits!$D$37*1.4),140,"Over 140%")))))</f>
        <v>#REF!</v>
      </c>
      <c r="AC163" s="123" t="e">
        <f>IF(W163&lt;=HLOOKUP(M163,Limits!#REF!,2),30,IF(W163&lt;=HLOOKUP(M163,Limits!#REF!,3),40,IF(W163&lt;=HLOOKUP(M163,Limits!#REF!,4),50,IF(W163&lt;=HLOOKUP(M163,Limits!#REF!,5),60,"Over 60%"))))</f>
        <v>#REF!</v>
      </c>
      <c r="AD163" s="2"/>
      <c r="AE163" s="85" t="e">
        <f t="shared" si="4"/>
        <v>#REF!</v>
      </c>
    </row>
    <row r="164" spans="1:31">
      <c r="A164" s="117" t="e">
        <f>+USR!#REF!</f>
        <v>#REF!</v>
      </c>
      <c r="B164" s="117"/>
      <c r="C164" s="117" t="e">
        <f>+USR!#REF!</f>
        <v>#REF!</v>
      </c>
      <c r="D164" s="117"/>
      <c r="E164" s="121" t="e">
        <f>+USR!#REF!</f>
        <v>#REF!</v>
      </c>
      <c r="F164" s="122"/>
      <c r="G164" s="122" t="e">
        <f>+USR!#REF!</f>
        <v>#REF!</v>
      </c>
      <c r="H164" s="122"/>
      <c r="I164" s="146" t="e">
        <f>+USR!#REF!</f>
        <v>#REF!</v>
      </c>
      <c r="J164" s="122"/>
      <c r="K164" s="147" t="e">
        <f>IF(G164=30,HLOOKUP(E164,Limits!$D$29:$K$36,2),IF(G164=40,HLOOKUP(E164,Limits!$D$29:$K$36,3),IF(G164=50,HLOOKUP(E164,Limits!$D$29:$K$36,4),IF(G164=60,HLOOKUP(E164,Limits!$D$29:$K$36,5),IF(G164=80,HLOOKUP(E164,Limits!$D$29:$K$36,6))))))</f>
        <v>#REF!</v>
      </c>
      <c r="L164" s="148"/>
      <c r="M164" s="121" t="e">
        <f>+USR!#REF!</f>
        <v>#REF!</v>
      </c>
      <c r="N164" s="122"/>
      <c r="O164" s="122" t="e">
        <f>+USR!#REF!</f>
        <v>#REF!</v>
      </c>
      <c r="P164" s="122"/>
      <c r="Q164" s="122" t="e">
        <f>+USR!#REF!</f>
        <v>#REF!</v>
      </c>
      <c r="R164" s="122"/>
      <c r="S164" s="122" t="e">
        <f>+USR!#REF!</f>
        <v>#REF!</v>
      </c>
      <c r="T164" s="122"/>
      <c r="U164" s="122" t="e">
        <f>IF(M164=0,Limits!$D$8,IF(M164=1,Limits!$E$8,IF(M164=2,Limits!$F$8,IF(M164=3,Limits!$G$8,IF(M164=4,Limits!$H$8,IF(M164=5,Limits!$I$8))))))</f>
        <v>#REF!</v>
      </c>
      <c r="V164" s="122"/>
      <c r="W164" s="122" t="e">
        <f t="shared" si="5"/>
        <v>#REF!</v>
      </c>
      <c r="X164" s="122"/>
      <c r="Y164" s="123" t="e">
        <f>IF(O164=30,HLOOKUP(M164,Limits!#REF!,2),IF(O164=40,HLOOKUP(M164,Limits!#REF!,3),IF(O164=50,HLOOKUP(M164,Limits!#REF!,4),IF(O164=60,HLOOKUP(M164,Limits!#REF!,5),IF(O164=80,HLOOKUP(M164,Limits!#REF!,6))))))</f>
        <v>#REF!</v>
      </c>
      <c r="Z164" s="122"/>
      <c r="AA164" s="85" t="e">
        <f>IF(I164&gt;(Limits!$D$37*1.4),"Over 140%","No")</f>
        <v>#REF!</v>
      </c>
      <c r="AB164" s="85" t="e">
        <f>IF(I164&lt;=HLOOKUP(E164,Limits!$D$29:$K$36,2),30,IF(I164&lt;=HLOOKUP(E164,Limits!$D$29:$K$36,3),40,IF(I164&lt;=HLOOKUP(E164,Limits!$D$29:$K$36,4),50,IF(I164&lt;=HLOOKUP(E164,Limits!$D$29:$K$36,5),60,IF(I164&lt;=(Limits!$D$37*1.4),140,"Over 140%")))))</f>
        <v>#REF!</v>
      </c>
      <c r="AC164" s="123" t="e">
        <f>IF(W164&lt;=HLOOKUP(M164,Limits!#REF!,2),30,IF(W164&lt;=HLOOKUP(M164,Limits!#REF!,3),40,IF(W164&lt;=HLOOKUP(M164,Limits!#REF!,4),50,IF(W164&lt;=HLOOKUP(M164,Limits!#REF!,5),60,"Over 60%"))))</f>
        <v>#REF!</v>
      </c>
      <c r="AD164" s="2"/>
      <c r="AE164" s="85" t="e">
        <f t="shared" si="4"/>
        <v>#REF!</v>
      </c>
    </row>
    <row r="165" spans="1:31">
      <c r="A165" s="117" t="e">
        <f>+USR!#REF!</f>
        <v>#REF!</v>
      </c>
      <c r="B165" s="117"/>
      <c r="C165" s="117" t="e">
        <f>+USR!#REF!</f>
        <v>#REF!</v>
      </c>
      <c r="D165" s="117"/>
      <c r="E165" s="121" t="e">
        <f>+USR!#REF!</f>
        <v>#REF!</v>
      </c>
      <c r="F165" s="122"/>
      <c r="G165" s="122" t="e">
        <f>+USR!#REF!</f>
        <v>#REF!</v>
      </c>
      <c r="H165" s="122"/>
      <c r="I165" s="146" t="e">
        <f>+USR!#REF!</f>
        <v>#REF!</v>
      </c>
      <c r="J165" s="122"/>
      <c r="K165" s="147" t="e">
        <f>IF(G165=30,HLOOKUP(E165,Limits!$D$29:$K$36,2),IF(G165=40,HLOOKUP(E165,Limits!$D$29:$K$36,3),IF(G165=50,HLOOKUP(E165,Limits!$D$29:$K$36,4),IF(G165=60,HLOOKUP(E165,Limits!$D$29:$K$36,5),IF(G165=80,HLOOKUP(E165,Limits!$D$29:$K$36,6))))))</f>
        <v>#REF!</v>
      </c>
      <c r="L165" s="148"/>
      <c r="M165" s="121" t="e">
        <f>+USR!#REF!</f>
        <v>#REF!</v>
      </c>
      <c r="N165" s="122"/>
      <c r="O165" s="122" t="e">
        <f>+USR!#REF!</f>
        <v>#REF!</v>
      </c>
      <c r="P165" s="122"/>
      <c r="Q165" s="122" t="e">
        <f>+USR!#REF!</f>
        <v>#REF!</v>
      </c>
      <c r="R165" s="122"/>
      <c r="S165" s="122" t="e">
        <f>+USR!#REF!</f>
        <v>#REF!</v>
      </c>
      <c r="T165" s="122"/>
      <c r="U165" s="122" t="e">
        <f>IF(M165=0,Limits!$D$8,IF(M165=1,Limits!$E$8,IF(M165=2,Limits!$F$8,IF(M165=3,Limits!$G$8,IF(M165=4,Limits!$H$8,IF(M165=5,Limits!$I$8))))))</f>
        <v>#REF!</v>
      </c>
      <c r="V165" s="122"/>
      <c r="W165" s="122" t="e">
        <f t="shared" si="5"/>
        <v>#REF!</v>
      </c>
      <c r="X165" s="122"/>
      <c r="Y165" s="123" t="e">
        <f>IF(O165=30,HLOOKUP(M165,Limits!#REF!,2),IF(O165=40,HLOOKUP(M165,Limits!#REF!,3),IF(O165=50,HLOOKUP(M165,Limits!#REF!,4),IF(O165=60,HLOOKUP(M165,Limits!#REF!,5),IF(O165=80,HLOOKUP(M165,Limits!#REF!,6))))))</f>
        <v>#REF!</v>
      </c>
      <c r="Z165" s="122"/>
      <c r="AA165" s="85" t="e">
        <f>IF(I165&gt;(Limits!$D$37*1.4),"Over 140%","No")</f>
        <v>#REF!</v>
      </c>
      <c r="AB165" s="85" t="e">
        <f>IF(I165&lt;=HLOOKUP(E165,Limits!$D$29:$K$36,2),30,IF(I165&lt;=HLOOKUP(E165,Limits!$D$29:$K$36,3),40,IF(I165&lt;=HLOOKUP(E165,Limits!$D$29:$K$36,4),50,IF(I165&lt;=HLOOKUP(E165,Limits!$D$29:$K$36,5),60,IF(I165&lt;=(Limits!$D$37*1.4),140,"Over 140%")))))</f>
        <v>#REF!</v>
      </c>
      <c r="AC165" s="123" t="e">
        <f>IF(W165&lt;=HLOOKUP(M165,Limits!#REF!,2),30,IF(W165&lt;=HLOOKUP(M165,Limits!#REF!,3),40,IF(W165&lt;=HLOOKUP(M165,Limits!#REF!,4),50,IF(W165&lt;=HLOOKUP(M165,Limits!#REF!,5),60,"Over 60%"))))</f>
        <v>#REF!</v>
      </c>
      <c r="AD165" s="2"/>
      <c r="AE165" s="85" t="e">
        <f t="shared" si="4"/>
        <v>#REF!</v>
      </c>
    </row>
    <row r="166" spans="1:31">
      <c r="A166" s="117" t="e">
        <f>+USR!#REF!</f>
        <v>#REF!</v>
      </c>
      <c r="B166" s="117"/>
      <c r="C166" s="117" t="e">
        <f>+USR!#REF!</f>
        <v>#REF!</v>
      </c>
      <c r="D166" s="117"/>
      <c r="E166" s="121" t="e">
        <f>+USR!#REF!</f>
        <v>#REF!</v>
      </c>
      <c r="F166" s="122"/>
      <c r="G166" s="122" t="e">
        <f>+USR!#REF!</f>
        <v>#REF!</v>
      </c>
      <c r="H166" s="122"/>
      <c r="I166" s="146" t="e">
        <f>+USR!#REF!</f>
        <v>#REF!</v>
      </c>
      <c r="J166" s="122"/>
      <c r="K166" s="147" t="e">
        <f>IF(G166=30,HLOOKUP(E166,Limits!$D$29:$K$36,2),IF(G166=40,HLOOKUP(E166,Limits!$D$29:$K$36,3),IF(G166=50,HLOOKUP(E166,Limits!$D$29:$K$36,4),IF(G166=60,HLOOKUP(E166,Limits!$D$29:$K$36,5),IF(G166=80,HLOOKUP(E166,Limits!$D$29:$K$36,6))))))</f>
        <v>#REF!</v>
      </c>
      <c r="L166" s="148"/>
      <c r="M166" s="121" t="e">
        <f>+USR!#REF!</f>
        <v>#REF!</v>
      </c>
      <c r="N166" s="122"/>
      <c r="O166" s="122" t="e">
        <f>+USR!#REF!</f>
        <v>#REF!</v>
      </c>
      <c r="P166" s="122"/>
      <c r="Q166" s="122" t="e">
        <f>+USR!#REF!</f>
        <v>#REF!</v>
      </c>
      <c r="R166" s="122"/>
      <c r="S166" s="122" t="e">
        <f>+USR!#REF!</f>
        <v>#REF!</v>
      </c>
      <c r="T166" s="122"/>
      <c r="U166" s="122" t="e">
        <f>IF(M166=0,Limits!$D$8,IF(M166=1,Limits!$E$8,IF(M166=2,Limits!$F$8,IF(M166=3,Limits!$G$8,IF(M166=4,Limits!$H$8,IF(M166=5,Limits!$I$8))))))</f>
        <v>#REF!</v>
      </c>
      <c r="V166" s="122"/>
      <c r="W166" s="122" t="e">
        <f t="shared" si="5"/>
        <v>#REF!</v>
      </c>
      <c r="X166" s="122"/>
      <c r="Y166" s="123" t="e">
        <f>IF(O166=30,HLOOKUP(M166,Limits!#REF!,2),IF(O166=40,HLOOKUP(M166,Limits!#REF!,3),IF(O166=50,HLOOKUP(M166,Limits!#REF!,4),IF(O166=60,HLOOKUP(M166,Limits!#REF!,5),IF(O166=80,HLOOKUP(M166,Limits!#REF!,6))))))</f>
        <v>#REF!</v>
      </c>
      <c r="Z166" s="122"/>
      <c r="AA166" s="85" t="e">
        <f>IF(I166&gt;(Limits!$D$37*1.4),"Over 140%","No")</f>
        <v>#REF!</v>
      </c>
      <c r="AB166" s="85" t="e">
        <f>IF(I166&lt;=HLOOKUP(E166,Limits!$D$29:$K$36,2),30,IF(I166&lt;=HLOOKUP(E166,Limits!$D$29:$K$36,3),40,IF(I166&lt;=HLOOKUP(E166,Limits!$D$29:$K$36,4),50,IF(I166&lt;=HLOOKUP(E166,Limits!$D$29:$K$36,5),60,IF(I166&lt;=(Limits!$D$37*1.4),140,"Over 140%")))))</f>
        <v>#REF!</v>
      </c>
      <c r="AC166" s="123" t="e">
        <f>IF(W166&lt;=HLOOKUP(M166,Limits!#REF!,2),30,IF(W166&lt;=HLOOKUP(M166,Limits!#REF!,3),40,IF(W166&lt;=HLOOKUP(M166,Limits!#REF!,4),50,IF(W166&lt;=HLOOKUP(M166,Limits!#REF!,5),60,"Over 60%"))))</f>
        <v>#REF!</v>
      </c>
      <c r="AD166" s="2"/>
      <c r="AE166" s="85" t="e">
        <f t="shared" si="4"/>
        <v>#REF!</v>
      </c>
    </row>
    <row r="167" spans="1:31">
      <c r="A167" s="117" t="e">
        <f>+USR!#REF!</f>
        <v>#REF!</v>
      </c>
      <c r="B167" s="117"/>
      <c r="C167" s="117" t="e">
        <f>+USR!#REF!</f>
        <v>#REF!</v>
      </c>
      <c r="D167" s="117"/>
      <c r="E167" s="121" t="e">
        <f>+USR!#REF!</f>
        <v>#REF!</v>
      </c>
      <c r="F167" s="122"/>
      <c r="G167" s="122" t="e">
        <f>+USR!#REF!</f>
        <v>#REF!</v>
      </c>
      <c r="H167" s="122"/>
      <c r="I167" s="146" t="e">
        <f>+USR!#REF!</f>
        <v>#REF!</v>
      </c>
      <c r="J167" s="122"/>
      <c r="K167" s="147" t="e">
        <f>IF(G167=30,HLOOKUP(E167,Limits!$D$29:$K$36,2),IF(G167=40,HLOOKUP(E167,Limits!$D$29:$K$36,3),IF(G167=50,HLOOKUP(E167,Limits!$D$29:$K$36,4),IF(G167=60,HLOOKUP(E167,Limits!$D$29:$K$36,5),IF(G167=80,HLOOKUP(E167,Limits!$D$29:$K$36,6))))))</f>
        <v>#REF!</v>
      </c>
      <c r="L167" s="148"/>
      <c r="M167" s="121" t="e">
        <f>+USR!#REF!</f>
        <v>#REF!</v>
      </c>
      <c r="N167" s="122"/>
      <c r="O167" s="122" t="e">
        <f>+USR!#REF!</f>
        <v>#REF!</v>
      </c>
      <c r="P167" s="122"/>
      <c r="Q167" s="122" t="e">
        <f>+USR!#REF!</f>
        <v>#REF!</v>
      </c>
      <c r="R167" s="122"/>
      <c r="S167" s="122" t="e">
        <f>+USR!#REF!</f>
        <v>#REF!</v>
      </c>
      <c r="T167" s="122"/>
      <c r="U167" s="122" t="e">
        <f>IF(M167=0,Limits!$D$8,IF(M167=1,Limits!$E$8,IF(M167=2,Limits!$F$8,IF(M167=3,Limits!$G$8,IF(M167=4,Limits!$H$8,IF(M167=5,Limits!$I$8))))))</f>
        <v>#REF!</v>
      </c>
      <c r="V167" s="122"/>
      <c r="W167" s="122" t="e">
        <f t="shared" si="5"/>
        <v>#REF!</v>
      </c>
      <c r="X167" s="122"/>
      <c r="Y167" s="123" t="e">
        <f>IF(O167=30,HLOOKUP(M167,Limits!#REF!,2),IF(O167=40,HLOOKUP(M167,Limits!#REF!,3),IF(O167=50,HLOOKUP(M167,Limits!#REF!,4),IF(O167=60,HLOOKUP(M167,Limits!#REF!,5),IF(O167=80,HLOOKUP(M167,Limits!#REF!,6))))))</f>
        <v>#REF!</v>
      </c>
      <c r="Z167" s="122"/>
      <c r="AA167" s="85" t="e">
        <f>IF(I167&gt;(Limits!$D$37*1.4),"Over 140%","No")</f>
        <v>#REF!</v>
      </c>
      <c r="AB167" s="85" t="e">
        <f>IF(I167&lt;=HLOOKUP(E167,Limits!$D$29:$K$36,2),30,IF(I167&lt;=HLOOKUP(E167,Limits!$D$29:$K$36,3),40,IF(I167&lt;=HLOOKUP(E167,Limits!$D$29:$K$36,4),50,IF(I167&lt;=HLOOKUP(E167,Limits!$D$29:$K$36,5),60,IF(I167&lt;=(Limits!$D$37*1.4),140,"Over 140%")))))</f>
        <v>#REF!</v>
      </c>
      <c r="AC167" s="123" t="e">
        <f>IF(W167&lt;=HLOOKUP(M167,Limits!#REF!,2),30,IF(W167&lt;=HLOOKUP(M167,Limits!#REF!,3),40,IF(W167&lt;=HLOOKUP(M167,Limits!#REF!,4),50,IF(W167&lt;=HLOOKUP(M167,Limits!#REF!,5),60,"Over 60%"))))</f>
        <v>#REF!</v>
      </c>
      <c r="AD167" s="2"/>
      <c r="AE167" s="85" t="e">
        <f t="shared" si="4"/>
        <v>#REF!</v>
      </c>
    </row>
    <row r="168" spans="1:31">
      <c r="A168" s="117" t="e">
        <f>+USR!#REF!</f>
        <v>#REF!</v>
      </c>
      <c r="B168" s="117"/>
      <c r="C168" s="117" t="e">
        <f>+USR!#REF!</f>
        <v>#REF!</v>
      </c>
      <c r="D168" s="117"/>
      <c r="E168" s="121" t="e">
        <f>+USR!#REF!</f>
        <v>#REF!</v>
      </c>
      <c r="F168" s="122"/>
      <c r="G168" s="122" t="e">
        <f>+USR!#REF!</f>
        <v>#REF!</v>
      </c>
      <c r="H168" s="122"/>
      <c r="I168" s="146" t="e">
        <f>+USR!#REF!</f>
        <v>#REF!</v>
      </c>
      <c r="J168" s="122"/>
      <c r="K168" s="147" t="e">
        <f>IF(G168=30,HLOOKUP(E168,Limits!$D$29:$K$36,2),IF(G168=40,HLOOKUP(E168,Limits!$D$29:$K$36,3),IF(G168=50,HLOOKUP(E168,Limits!$D$29:$K$36,4),IF(G168=60,HLOOKUP(E168,Limits!$D$29:$K$36,5),IF(G168=80,HLOOKUP(E168,Limits!$D$29:$K$36,6))))))</f>
        <v>#REF!</v>
      </c>
      <c r="L168" s="148"/>
      <c r="M168" s="121" t="e">
        <f>+USR!#REF!</f>
        <v>#REF!</v>
      </c>
      <c r="N168" s="122"/>
      <c r="O168" s="122" t="e">
        <f>+USR!#REF!</f>
        <v>#REF!</v>
      </c>
      <c r="P168" s="122"/>
      <c r="Q168" s="122" t="e">
        <f>+USR!#REF!</f>
        <v>#REF!</v>
      </c>
      <c r="R168" s="122"/>
      <c r="S168" s="122" t="e">
        <f>+USR!#REF!</f>
        <v>#REF!</v>
      </c>
      <c r="T168" s="122"/>
      <c r="U168" s="122" t="e">
        <f>IF(M168=0,Limits!$D$8,IF(M168=1,Limits!$E$8,IF(M168=2,Limits!$F$8,IF(M168=3,Limits!$G$8,IF(M168=4,Limits!$H$8,IF(M168=5,Limits!$I$8))))))</f>
        <v>#REF!</v>
      </c>
      <c r="V168" s="122"/>
      <c r="W168" s="122" t="e">
        <f t="shared" si="5"/>
        <v>#REF!</v>
      </c>
      <c r="X168" s="122"/>
      <c r="Y168" s="123" t="e">
        <f>IF(O168=30,HLOOKUP(M168,Limits!#REF!,2),IF(O168=40,HLOOKUP(M168,Limits!#REF!,3),IF(O168=50,HLOOKUP(M168,Limits!#REF!,4),IF(O168=60,HLOOKUP(M168,Limits!#REF!,5),IF(O168=80,HLOOKUP(M168,Limits!#REF!,6))))))</f>
        <v>#REF!</v>
      </c>
      <c r="Z168" s="122"/>
      <c r="AA168" s="85" t="e">
        <f>IF(I168&gt;(Limits!$D$37*1.4),"Over 140%","No")</f>
        <v>#REF!</v>
      </c>
      <c r="AB168" s="85" t="e">
        <f>IF(I168&lt;=HLOOKUP(E168,Limits!$D$29:$K$36,2),30,IF(I168&lt;=HLOOKUP(E168,Limits!$D$29:$K$36,3),40,IF(I168&lt;=HLOOKUP(E168,Limits!$D$29:$K$36,4),50,IF(I168&lt;=HLOOKUP(E168,Limits!$D$29:$K$36,5),60,IF(I168&lt;=(Limits!$D$37*1.4),140,"Over 140%")))))</f>
        <v>#REF!</v>
      </c>
      <c r="AC168" s="123" t="e">
        <f>IF(W168&lt;=HLOOKUP(M168,Limits!#REF!,2),30,IF(W168&lt;=HLOOKUP(M168,Limits!#REF!,3),40,IF(W168&lt;=HLOOKUP(M168,Limits!#REF!,4),50,IF(W168&lt;=HLOOKUP(M168,Limits!#REF!,5),60,"Over 60%"))))</f>
        <v>#REF!</v>
      </c>
      <c r="AD168" s="2"/>
      <c r="AE168" s="85" t="e">
        <f t="shared" si="4"/>
        <v>#REF!</v>
      </c>
    </row>
    <row r="169" spans="1:31">
      <c r="A169" s="117" t="e">
        <f>+USR!#REF!</f>
        <v>#REF!</v>
      </c>
      <c r="B169" s="117"/>
      <c r="C169" s="117" t="e">
        <f>+USR!#REF!</f>
        <v>#REF!</v>
      </c>
      <c r="D169" s="117"/>
      <c r="E169" s="121" t="e">
        <f>+USR!#REF!</f>
        <v>#REF!</v>
      </c>
      <c r="F169" s="122"/>
      <c r="G169" s="122" t="e">
        <f>+USR!#REF!</f>
        <v>#REF!</v>
      </c>
      <c r="H169" s="122"/>
      <c r="I169" s="146" t="e">
        <f>+USR!#REF!</f>
        <v>#REF!</v>
      </c>
      <c r="J169" s="122"/>
      <c r="K169" s="147" t="e">
        <f>IF(G169=30,HLOOKUP(E169,Limits!$D$29:$K$36,2),IF(G169=40,HLOOKUP(E169,Limits!$D$29:$K$36,3),IF(G169=50,HLOOKUP(E169,Limits!$D$29:$K$36,4),IF(G169=60,HLOOKUP(E169,Limits!$D$29:$K$36,5),IF(G169=80,HLOOKUP(E169,Limits!$D$29:$K$36,6))))))</f>
        <v>#REF!</v>
      </c>
      <c r="L169" s="148"/>
      <c r="M169" s="121" t="e">
        <f>+USR!#REF!</f>
        <v>#REF!</v>
      </c>
      <c r="N169" s="122"/>
      <c r="O169" s="122" t="e">
        <f>+USR!#REF!</f>
        <v>#REF!</v>
      </c>
      <c r="P169" s="122"/>
      <c r="Q169" s="122" t="e">
        <f>+USR!#REF!</f>
        <v>#REF!</v>
      </c>
      <c r="R169" s="122"/>
      <c r="S169" s="122" t="e">
        <f>+USR!#REF!</f>
        <v>#REF!</v>
      </c>
      <c r="T169" s="122"/>
      <c r="U169" s="122" t="e">
        <f>IF(M169=0,Limits!$D$8,IF(M169=1,Limits!$E$8,IF(M169=2,Limits!$F$8,IF(M169=3,Limits!$G$8,IF(M169=4,Limits!$H$8,IF(M169=5,Limits!$I$8))))))</f>
        <v>#REF!</v>
      </c>
      <c r="V169" s="122"/>
      <c r="W169" s="122" t="e">
        <f t="shared" si="5"/>
        <v>#REF!</v>
      </c>
      <c r="X169" s="122"/>
      <c r="Y169" s="123" t="e">
        <f>IF(O169=30,HLOOKUP(M169,Limits!#REF!,2),IF(O169=40,HLOOKUP(M169,Limits!#REF!,3),IF(O169=50,HLOOKUP(M169,Limits!#REF!,4),IF(O169=60,HLOOKUP(M169,Limits!#REF!,5),IF(O169=80,HLOOKUP(M169,Limits!#REF!,6))))))</f>
        <v>#REF!</v>
      </c>
      <c r="Z169" s="122"/>
      <c r="AA169" s="85" t="e">
        <f>IF(I169&gt;(Limits!$D$37*1.4),"Over 140%","No")</f>
        <v>#REF!</v>
      </c>
      <c r="AB169" s="85" t="e">
        <f>IF(I169&lt;=HLOOKUP(E169,Limits!$D$29:$K$36,2),30,IF(I169&lt;=HLOOKUP(E169,Limits!$D$29:$K$36,3),40,IF(I169&lt;=HLOOKUP(E169,Limits!$D$29:$K$36,4),50,IF(I169&lt;=HLOOKUP(E169,Limits!$D$29:$K$36,5),60,IF(I169&lt;=(Limits!$D$37*1.4),140,"Over 140%")))))</f>
        <v>#REF!</v>
      </c>
      <c r="AC169" s="123" t="e">
        <f>IF(W169&lt;=HLOOKUP(M169,Limits!#REF!,2),30,IF(W169&lt;=HLOOKUP(M169,Limits!#REF!,3),40,IF(W169&lt;=HLOOKUP(M169,Limits!#REF!,4),50,IF(W169&lt;=HLOOKUP(M169,Limits!#REF!,5),60,"Over 60%"))))</f>
        <v>#REF!</v>
      </c>
      <c r="AD169" s="2"/>
      <c r="AE169" s="85" t="e">
        <f t="shared" si="4"/>
        <v>#REF!</v>
      </c>
    </row>
    <row r="170" spans="1:31">
      <c r="A170" s="117" t="e">
        <f>+USR!#REF!</f>
        <v>#REF!</v>
      </c>
      <c r="B170" s="117"/>
      <c r="C170" s="117" t="e">
        <f>+USR!#REF!</f>
        <v>#REF!</v>
      </c>
      <c r="D170" s="117"/>
      <c r="E170" s="121" t="e">
        <f>+USR!#REF!</f>
        <v>#REF!</v>
      </c>
      <c r="F170" s="122"/>
      <c r="G170" s="122" t="e">
        <f>+USR!#REF!</f>
        <v>#REF!</v>
      </c>
      <c r="H170" s="122"/>
      <c r="I170" s="146" t="e">
        <f>+USR!#REF!</f>
        <v>#REF!</v>
      </c>
      <c r="J170" s="122"/>
      <c r="K170" s="147" t="e">
        <f>IF(G170=30,HLOOKUP(E170,Limits!$D$29:$K$36,2),IF(G170=40,HLOOKUP(E170,Limits!$D$29:$K$36,3),IF(G170=50,HLOOKUP(E170,Limits!$D$29:$K$36,4),IF(G170=60,HLOOKUP(E170,Limits!$D$29:$K$36,5),IF(G170=80,HLOOKUP(E170,Limits!$D$29:$K$36,6))))))</f>
        <v>#REF!</v>
      </c>
      <c r="L170" s="148"/>
      <c r="M170" s="121" t="e">
        <f>+USR!#REF!</f>
        <v>#REF!</v>
      </c>
      <c r="N170" s="122"/>
      <c r="O170" s="122" t="e">
        <f>+USR!#REF!</f>
        <v>#REF!</v>
      </c>
      <c r="P170" s="122"/>
      <c r="Q170" s="122" t="e">
        <f>+USR!#REF!</f>
        <v>#REF!</v>
      </c>
      <c r="R170" s="122"/>
      <c r="S170" s="122" t="e">
        <f>+USR!#REF!</f>
        <v>#REF!</v>
      </c>
      <c r="T170" s="122"/>
      <c r="U170" s="122" t="e">
        <f>IF(M170=0,Limits!$D$8,IF(M170=1,Limits!$E$8,IF(M170=2,Limits!$F$8,IF(M170=3,Limits!$G$8,IF(M170=4,Limits!$H$8,IF(M170=5,Limits!$I$8))))))</f>
        <v>#REF!</v>
      </c>
      <c r="V170" s="122"/>
      <c r="W170" s="122" t="e">
        <f t="shared" si="5"/>
        <v>#REF!</v>
      </c>
      <c r="X170" s="122"/>
      <c r="Y170" s="123" t="e">
        <f>IF(O170=30,HLOOKUP(M170,Limits!#REF!,2),IF(O170=40,HLOOKUP(M170,Limits!#REF!,3),IF(O170=50,HLOOKUP(M170,Limits!#REF!,4),IF(O170=60,HLOOKUP(M170,Limits!#REF!,5),IF(O170=80,HLOOKUP(M170,Limits!#REF!,6))))))</f>
        <v>#REF!</v>
      </c>
      <c r="Z170" s="122"/>
      <c r="AA170" s="85" t="e">
        <f>IF(I170&gt;(Limits!$D$37*1.4),"Over 140%","No")</f>
        <v>#REF!</v>
      </c>
      <c r="AB170" s="85" t="e">
        <f>IF(I170&lt;=HLOOKUP(E170,Limits!$D$29:$K$36,2),30,IF(I170&lt;=HLOOKUP(E170,Limits!$D$29:$K$36,3),40,IF(I170&lt;=HLOOKUP(E170,Limits!$D$29:$K$36,4),50,IF(I170&lt;=HLOOKUP(E170,Limits!$D$29:$K$36,5),60,IF(I170&lt;=(Limits!$D$37*1.4),140,"Over 140%")))))</f>
        <v>#REF!</v>
      </c>
      <c r="AC170" s="123" t="e">
        <f>IF(W170&lt;=HLOOKUP(M170,Limits!#REF!,2),30,IF(W170&lt;=HLOOKUP(M170,Limits!#REF!,3),40,IF(W170&lt;=HLOOKUP(M170,Limits!#REF!,4),50,IF(W170&lt;=HLOOKUP(M170,Limits!#REF!,5),60,"Over 60%"))))</f>
        <v>#REF!</v>
      </c>
      <c r="AD170" s="2"/>
      <c r="AE170" s="85" t="e">
        <f t="shared" si="4"/>
        <v>#REF!</v>
      </c>
    </row>
    <row r="171" spans="1:31">
      <c r="A171" s="117" t="e">
        <f>+USR!#REF!</f>
        <v>#REF!</v>
      </c>
      <c r="B171" s="117"/>
      <c r="C171" s="117" t="e">
        <f>+USR!#REF!</f>
        <v>#REF!</v>
      </c>
      <c r="D171" s="117"/>
      <c r="E171" s="121" t="e">
        <f>+USR!#REF!</f>
        <v>#REF!</v>
      </c>
      <c r="F171" s="122"/>
      <c r="G171" s="122" t="e">
        <f>+USR!#REF!</f>
        <v>#REF!</v>
      </c>
      <c r="H171" s="122"/>
      <c r="I171" s="146" t="e">
        <f>+USR!#REF!</f>
        <v>#REF!</v>
      </c>
      <c r="J171" s="122"/>
      <c r="K171" s="147" t="e">
        <f>IF(G171=30,HLOOKUP(E171,Limits!$D$29:$K$36,2),IF(G171=40,HLOOKUP(E171,Limits!$D$29:$K$36,3),IF(G171=50,HLOOKUP(E171,Limits!$D$29:$K$36,4),IF(G171=60,HLOOKUP(E171,Limits!$D$29:$K$36,5),IF(G171=80,HLOOKUP(E171,Limits!$D$29:$K$36,6))))))</f>
        <v>#REF!</v>
      </c>
      <c r="L171" s="148"/>
      <c r="M171" s="121" t="e">
        <f>+USR!#REF!</f>
        <v>#REF!</v>
      </c>
      <c r="N171" s="122"/>
      <c r="O171" s="122" t="e">
        <f>+USR!#REF!</f>
        <v>#REF!</v>
      </c>
      <c r="P171" s="122"/>
      <c r="Q171" s="122" t="e">
        <f>+USR!#REF!</f>
        <v>#REF!</v>
      </c>
      <c r="R171" s="122"/>
      <c r="S171" s="122" t="e">
        <f>+USR!#REF!</f>
        <v>#REF!</v>
      </c>
      <c r="T171" s="122"/>
      <c r="U171" s="122" t="e">
        <f>IF(M171=0,Limits!$D$8,IF(M171=1,Limits!$E$8,IF(M171=2,Limits!$F$8,IF(M171=3,Limits!$G$8,IF(M171=4,Limits!$H$8,IF(M171=5,Limits!$I$8))))))</f>
        <v>#REF!</v>
      </c>
      <c r="V171" s="122"/>
      <c r="W171" s="122" t="e">
        <f t="shared" si="5"/>
        <v>#REF!</v>
      </c>
      <c r="X171" s="122"/>
      <c r="Y171" s="123" t="e">
        <f>IF(O171=30,HLOOKUP(M171,Limits!#REF!,2),IF(O171=40,HLOOKUP(M171,Limits!#REF!,3),IF(O171=50,HLOOKUP(M171,Limits!#REF!,4),IF(O171=60,HLOOKUP(M171,Limits!#REF!,5),IF(O171=80,HLOOKUP(M171,Limits!#REF!,6))))))</f>
        <v>#REF!</v>
      </c>
      <c r="Z171" s="122"/>
      <c r="AA171" s="85" t="e">
        <f>IF(I171&gt;(Limits!$D$37*1.4),"Over 140%","No")</f>
        <v>#REF!</v>
      </c>
      <c r="AB171" s="85" t="e">
        <f>IF(I171&lt;=HLOOKUP(E171,Limits!$D$29:$K$36,2),30,IF(I171&lt;=HLOOKUP(E171,Limits!$D$29:$K$36,3),40,IF(I171&lt;=HLOOKUP(E171,Limits!$D$29:$K$36,4),50,IF(I171&lt;=HLOOKUP(E171,Limits!$D$29:$K$36,5),60,IF(I171&lt;=(Limits!$D$37*1.4),140,"Over 140%")))))</f>
        <v>#REF!</v>
      </c>
      <c r="AC171" s="123" t="e">
        <f>IF(W171&lt;=HLOOKUP(M171,Limits!#REF!,2),30,IF(W171&lt;=HLOOKUP(M171,Limits!#REF!,3),40,IF(W171&lt;=HLOOKUP(M171,Limits!#REF!,4),50,IF(W171&lt;=HLOOKUP(M171,Limits!#REF!,5),60,"Over 60%"))))</f>
        <v>#REF!</v>
      </c>
      <c r="AD171" s="2"/>
      <c r="AE171" s="85" t="e">
        <f t="shared" si="4"/>
        <v>#REF!</v>
      </c>
    </row>
    <row r="172" spans="1:31">
      <c r="A172" s="117" t="e">
        <f>+USR!#REF!</f>
        <v>#REF!</v>
      </c>
      <c r="B172" s="117"/>
      <c r="C172" s="117" t="e">
        <f>+USR!#REF!</f>
        <v>#REF!</v>
      </c>
      <c r="D172" s="117"/>
      <c r="E172" s="121" t="e">
        <f>+USR!#REF!</f>
        <v>#REF!</v>
      </c>
      <c r="F172" s="122"/>
      <c r="G172" s="122" t="e">
        <f>+USR!#REF!</f>
        <v>#REF!</v>
      </c>
      <c r="H172" s="122"/>
      <c r="I172" s="146" t="e">
        <f>+USR!#REF!</f>
        <v>#REF!</v>
      </c>
      <c r="J172" s="122"/>
      <c r="K172" s="147" t="e">
        <f>IF(G172=30,HLOOKUP(E172,Limits!$D$29:$K$36,2),IF(G172=40,HLOOKUP(E172,Limits!$D$29:$K$36,3),IF(G172=50,HLOOKUP(E172,Limits!$D$29:$K$36,4),IF(G172=60,HLOOKUP(E172,Limits!$D$29:$K$36,5),IF(G172=80,HLOOKUP(E172,Limits!$D$29:$K$36,6))))))</f>
        <v>#REF!</v>
      </c>
      <c r="L172" s="148"/>
      <c r="M172" s="121" t="e">
        <f>+USR!#REF!</f>
        <v>#REF!</v>
      </c>
      <c r="N172" s="122"/>
      <c r="O172" s="122" t="e">
        <f>+USR!#REF!</f>
        <v>#REF!</v>
      </c>
      <c r="P172" s="122"/>
      <c r="Q172" s="122" t="e">
        <f>+USR!#REF!</f>
        <v>#REF!</v>
      </c>
      <c r="R172" s="122"/>
      <c r="S172" s="122" t="e">
        <f>+USR!#REF!</f>
        <v>#REF!</v>
      </c>
      <c r="T172" s="122"/>
      <c r="U172" s="122" t="e">
        <f>IF(M172=0,Limits!$D$8,IF(M172=1,Limits!$E$8,IF(M172=2,Limits!$F$8,IF(M172=3,Limits!$G$8,IF(M172=4,Limits!$H$8,IF(M172=5,Limits!$I$8))))))</f>
        <v>#REF!</v>
      </c>
      <c r="V172" s="122"/>
      <c r="W172" s="122" t="e">
        <f t="shared" si="5"/>
        <v>#REF!</v>
      </c>
      <c r="X172" s="122"/>
      <c r="Y172" s="123" t="e">
        <f>IF(O172=30,HLOOKUP(M172,Limits!#REF!,2),IF(O172=40,HLOOKUP(M172,Limits!#REF!,3),IF(O172=50,HLOOKUP(M172,Limits!#REF!,4),IF(O172=60,HLOOKUP(M172,Limits!#REF!,5),IF(O172=80,HLOOKUP(M172,Limits!#REF!,6))))))</f>
        <v>#REF!</v>
      </c>
      <c r="Z172" s="122"/>
      <c r="AA172" s="85" t="e">
        <f>IF(I172&gt;(Limits!$D$37*1.4),"Over 140%","No")</f>
        <v>#REF!</v>
      </c>
      <c r="AB172" s="85" t="e">
        <f>IF(I172&lt;=HLOOKUP(E172,Limits!$D$29:$K$36,2),30,IF(I172&lt;=HLOOKUP(E172,Limits!$D$29:$K$36,3),40,IF(I172&lt;=HLOOKUP(E172,Limits!$D$29:$K$36,4),50,IF(I172&lt;=HLOOKUP(E172,Limits!$D$29:$K$36,5),60,IF(I172&lt;=(Limits!$D$37*1.4),140,"Over 140%")))))</f>
        <v>#REF!</v>
      </c>
      <c r="AC172" s="123" t="e">
        <f>IF(W172&lt;=HLOOKUP(M172,Limits!#REF!,2),30,IF(W172&lt;=HLOOKUP(M172,Limits!#REF!,3),40,IF(W172&lt;=HLOOKUP(M172,Limits!#REF!,4),50,IF(W172&lt;=HLOOKUP(M172,Limits!#REF!,5),60,"Over 60%"))))</f>
        <v>#REF!</v>
      </c>
      <c r="AD172" s="2"/>
      <c r="AE172" s="85" t="e">
        <f t="shared" si="4"/>
        <v>#REF!</v>
      </c>
    </row>
    <row r="173" spans="1:31">
      <c r="A173" s="117" t="e">
        <f>+USR!#REF!</f>
        <v>#REF!</v>
      </c>
      <c r="B173" s="117"/>
      <c r="C173" s="117" t="e">
        <f>+USR!#REF!</f>
        <v>#REF!</v>
      </c>
      <c r="D173" s="117"/>
      <c r="E173" s="121" t="e">
        <f>+USR!#REF!</f>
        <v>#REF!</v>
      </c>
      <c r="F173" s="122"/>
      <c r="G173" s="122" t="e">
        <f>+USR!#REF!</f>
        <v>#REF!</v>
      </c>
      <c r="H173" s="122"/>
      <c r="I173" s="146" t="e">
        <f>+USR!#REF!</f>
        <v>#REF!</v>
      </c>
      <c r="J173" s="122"/>
      <c r="K173" s="147" t="e">
        <f>IF(G173=30,HLOOKUP(E173,Limits!$D$29:$K$36,2),IF(G173=40,HLOOKUP(E173,Limits!$D$29:$K$36,3),IF(G173=50,HLOOKUP(E173,Limits!$D$29:$K$36,4),IF(G173=60,HLOOKUP(E173,Limits!$D$29:$K$36,5),IF(G173=80,HLOOKUP(E173,Limits!$D$29:$K$36,6))))))</f>
        <v>#REF!</v>
      </c>
      <c r="L173" s="148"/>
      <c r="M173" s="121" t="e">
        <f>+USR!#REF!</f>
        <v>#REF!</v>
      </c>
      <c r="N173" s="122"/>
      <c r="O173" s="122" t="e">
        <f>+USR!#REF!</f>
        <v>#REF!</v>
      </c>
      <c r="P173" s="122"/>
      <c r="Q173" s="122" t="e">
        <f>+USR!#REF!</f>
        <v>#REF!</v>
      </c>
      <c r="R173" s="122"/>
      <c r="S173" s="122" t="e">
        <f>+USR!#REF!</f>
        <v>#REF!</v>
      </c>
      <c r="T173" s="122"/>
      <c r="U173" s="122" t="e">
        <f>IF(M173=0,Limits!$D$8,IF(M173=1,Limits!$E$8,IF(M173=2,Limits!$F$8,IF(M173=3,Limits!$G$8,IF(M173=4,Limits!$H$8,IF(M173=5,Limits!$I$8))))))</f>
        <v>#REF!</v>
      </c>
      <c r="V173" s="122"/>
      <c r="W173" s="122" t="e">
        <f t="shared" si="5"/>
        <v>#REF!</v>
      </c>
      <c r="X173" s="122"/>
      <c r="Y173" s="123" t="e">
        <f>IF(O173=30,HLOOKUP(M173,Limits!#REF!,2),IF(O173=40,HLOOKUP(M173,Limits!#REF!,3),IF(O173=50,HLOOKUP(M173,Limits!#REF!,4),IF(O173=60,HLOOKUP(M173,Limits!#REF!,5),IF(O173=80,HLOOKUP(M173,Limits!#REF!,6))))))</f>
        <v>#REF!</v>
      </c>
      <c r="Z173" s="122"/>
      <c r="AA173" s="85" t="e">
        <f>IF(I173&gt;(Limits!$D$37*1.4),"Over 140%","No")</f>
        <v>#REF!</v>
      </c>
      <c r="AB173" s="85" t="e">
        <f>IF(I173&lt;=HLOOKUP(E173,Limits!$D$29:$K$36,2),30,IF(I173&lt;=HLOOKUP(E173,Limits!$D$29:$K$36,3),40,IF(I173&lt;=HLOOKUP(E173,Limits!$D$29:$K$36,4),50,IF(I173&lt;=HLOOKUP(E173,Limits!$D$29:$K$36,5),60,IF(I173&lt;=(Limits!$D$37*1.4),140,"Over 140%")))))</f>
        <v>#REF!</v>
      </c>
      <c r="AC173" s="123" t="e">
        <f>IF(W173&lt;=HLOOKUP(M173,Limits!#REF!,2),30,IF(W173&lt;=HLOOKUP(M173,Limits!#REF!,3),40,IF(W173&lt;=HLOOKUP(M173,Limits!#REF!,4),50,IF(W173&lt;=HLOOKUP(M173,Limits!#REF!,5),60,"Over 60%"))))</f>
        <v>#REF!</v>
      </c>
      <c r="AD173" s="2"/>
      <c r="AE173" s="85" t="e">
        <f t="shared" si="4"/>
        <v>#REF!</v>
      </c>
    </row>
    <row r="174" spans="1:31">
      <c r="A174" s="117" t="e">
        <f>+USR!#REF!</f>
        <v>#REF!</v>
      </c>
      <c r="B174" s="117"/>
      <c r="C174" s="117" t="e">
        <f>+USR!#REF!</f>
        <v>#REF!</v>
      </c>
      <c r="D174" s="117"/>
      <c r="E174" s="121" t="e">
        <f>+USR!#REF!</f>
        <v>#REF!</v>
      </c>
      <c r="F174" s="122"/>
      <c r="G174" s="122" t="e">
        <f>+USR!#REF!</f>
        <v>#REF!</v>
      </c>
      <c r="H174" s="122"/>
      <c r="I174" s="146" t="e">
        <f>+USR!#REF!</f>
        <v>#REF!</v>
      </c>
      <c r="J174" s="122"/>
      <c r="K174" s="147" t="e">
        <f>IF(G174=30,HLOOKUP(E174,Limits!$D$29:$K$36,2),IF(G174=40,HLOOKUP(E174,Limits!$D$29:$K$36,3),IF(G174=50,HLOOKUP(E174,Limits!$D$29:$K$36,4),IF(G174=60,HLOOKUP(E174,Limits!$D$29:$K$36,5),IF(G174=80,HLOOKUP(E174,Limits!$D$29:$K$36,6))))))</f>
        <v>#REF!</v>
      </c>
      <c r="L174" s="148"/>
      <c r="M174" s="121" t="e">
        <f>+USR!#REF!</f>
        <v>#REF!</v>
      </c>
      <c r="N174" s="122"/>
      <c r="O174" s="122" t="e">
        <f>+USR!#REF!</f>
        <v>#REF!</v>
      </c>
      <c r="P174" s="122"/>
      <c r="Q174" s="122" t="e">
        <f>+USR!#REF!</f>
        <v>#REF!</v>
      </c>
      <c r="R174" s="122"/>
      <c r="S174" s="122" t="e">
        <f>+USR!#REF!</f>
        <v>#REF!</v>
      </c>
      <c r="T174" s="122"/>
      <c r="U174" s="122" t="e">
        <f>IF(M174=0,Limits!$D$8,IF(M174=1,Limits!$E$8,IF(M174=2,Limits!$F$8,IF(M174=3,Limits!$G$8,IF(M174=4,Limits!$H$8,IF(M174=5,Limits!$I$8))))))</f>
        <v>#REF!</v>
      </c>
      <c r="V174" s="122"/>
      <c r="W174" s="122" t="e">
        <f t="shared" si="5"/>
        <v>#REF!</v>
      </c>
      <c r="X174" s="122"/>
      <c r="Y174" s="123" t="e">
        <f>IF(O174=30,HLOOKUP(M174,Limits!#REF!,2),IF(O174=40,HLOOKUP(M174,Limits!#REF!,3),IF(O174=50,HLOOKUP(M174,Limits!#REF!,4),IF(O174=60,HLOOKUP(M174,Limits!#REF!,5),IF(O174=80,HLOOKUP(M174,Limits!#REF!,6))))))</f>
        <v>#REF!</v>
      </c>
      <c r="Z174" s="122"/>
      <c r="AA174" s="85" t="e">
        <f>IF(I174&gt;(Limits!$D$37*1.4),"Over 140%","No")</f>
        <v>#REF!</v>
      </c>
      <c r="AB174" s="85" t="e">
        <f>IF(I174&lt;=HLOOKUP(E174,Limits!$D$29:$K$36,2),30,IF(I174&lt;=HLOOKUP(E174,Limits!$D$29:$K$36,3),40,IF(I174&lt;=HLOOKUP(E174,Limits!$D$29:$K$36,4),50,IF(I174&lt;=HLOOKUP(E174,Limits!$D$29:$K$36,5),60,IF(I174&lt;=(Limits!$D$37*1.4),140,"Over 140%")))))</f>
        <v>#REF!</v>
      </c>
      <c r="AC174" s="123" t="e">
        <f>IF(W174&lt;=HLOOKUP(M174,Limits!#REF!,2),30,IF(W174&lt;=HLOOKUP(M174,Limits!#REF!,3),40,IF(W174&lt;=HLOOKUP(M174,Limits!#REF!,4),50,IF(W174&lt;=HLOOKUP(M174,Limits!#REF!,5),60,"Over 60%"))))</f>
        <v>#REF!</v>
      </c>
      <c r="AD174" s="2"/>
      <c r="AE174" s="85" t="e">
        <f t="shared" si="4"/>
        <v>#REF!</v>
      </c>
    </row>
    <row r="175" spans="1:31">
      <c r="A175" s="117" t="e">
        <f>+USR!#REF!</f>
        <v>#REF!</v>
      </c>
      <c r="B175" s="117"/>
      <c r="C175" s="117" t="e">
        <f>+USR!#REF!</f>
        <v>#REF!</v>
      </c>
      <c r="D175" s="117"/>
      <c r="E175" s="121" t="e">
        <f>+USR!#REF!</f>
        <v>#REF!</v>
      </c>
      <c r="F175" s="122"/>
      <c r="G175" s="122" t="e">
        <f>+USR!#REF!</f>
        <v>#REF!</v>
      </c>
      <c r="H175" s="122"/>
      <c r="I175" s="146" t="e">
        <f>+USR!#REF!</f>
        <v>#REF!</v>
      </c>
      <c r="J175" s="122"/>
      <c r="K175" s="147" t="e">
        <f>IF(G175=30,HLOOKUP(E175,Limits!$D$29:$K$36,2),IF(G175=40,HLOOKUP(E175,Limits!$D$29:$K$36,3),IF(G175=50,HLOOKUP(E175,Limits!$D$29:$K$36,4),IF(G175=60,HLOOKUP(E175,Limits!$D$29:$K$36,5),IF(G175=80,HLOOKUP(E175,Limits!$D$29:$K$36,6))))))</f>
        <v>#REF!</v>
      </c>
      <c r="L175" s="148"/>
      <c r="M175" s="121" t="e">
        <f>+USR!#REF!</f>
        <v>#REF!</v>
      </c>
      <c r="N175" s="122"/>
      <c r="O175" s="122" t="e">
        <f>+USR!#REF!</f>
        <v>#REF!</v>
      </c>
      <c r="P175" s="122"/>
      <c r="Q175" s="122" t="e">
        <f>+USR!#REF!</f>
        <v>#REF!</v>
      </c>
      <c r="R175" s="122"/>
      <c r="S175" s="122" t="e">
        <f>+USR!#REF!</f>
        <v>#REF!</v>
      </c>
      <c r="T175" s="122"/>
      <c r="U175" s="122" t="e">
        <f>IF(M175=0,Limits!$D$8,IF(M175=1,Limits!$E$8,IF(M175=2,Limits!$F$8,IF(M175=3,Limits!$G$8,IF(M175=4,Limits!$H$8,IF(M175=5,Limits!$I$8))))))</f>
        <v>#REF!</v>
      </c>
      <c r="V175" s="122"/>
      <c r="W175" s="122" t="e">
        <f t="shared" si="5"/>
        <v>#REF!</v>
      </c>
      <c r="X175" s="122"/>
      <c r="Y175" s="123" t="e">
        <f>IF(O175=30,HLOOKUP(M175,Limits!#REF!,2),IF(O175=40,HLOOKUP(M175,Limits!#REF!,3),IF(O175=50,HLOOKUP(M175,Limits!#REF!,4),IF(O175=60,HLOOKUP(M175,Limits!#REF!,5),IF(O175=80,HLOOKUP(M175,Limits!#REF!,6))))))</f>
        <v>#REF!</v>
      </c>
      <c r="Z175" s="122"/>
      <c r="AA175" s="85" t="e">
        <f>IF(I175&gt;(Limits!$D$37*1.4),"Over 140%","No")</f>
        <v>#REF!</v>
      </c>
      <c r="AB175" s="85" t="e">
        <f>IF(I175&lt;=HLOOKUP(E175,Limits!$D$29:$K$36,2),30,IF(I175&lt;=HLOOKUP(E175,Limits!$D$29:$K$36,3),40,IF(I175&lt;=HLOOKUP(E175,Limits!$D$29:$K$36,4),50,IF(I175&lt;=HLOOKUP(E175,Limits!$D$29:$K$36,5),60,IF(I175&lt;=(Limits!$D$37*1.4),140,"Over 140%")))))</f>
        <v>#REF!</v>
      </c>
      <c r="AC175" s="123" t="e">
        <f>IF(W175&lt;=HLOOKUP(M175,Limits!#REF!,2),30,IF(W175&lt;=HLOOKUP(M175,Limits!#REF!,3),40,IF(W175&lt;=HLOOKUP(M175,Limits!#REF!,4),50,IF(W175&lt;=HLOOKUP(M175,Limits!#REF!,5),60,"Over 60%"))))</f>
        <v>#REF!</v>
      </c>
      <c r="AD175" s="2"/>
      <c r="AE175" s="85" t="e">
        <f t="shared" si="4"/>
        <v>#REF!</v>
      </c>
    </row>
    <row r="176" spans="1:31">
      <c r="A176" s="117" t="e">
        <f>+USR!#REF!</f>
        <v>#REF!</v>
      </c>
      <c r="B176" s="117"/>
      <c r="C176" s="117" t="e">
        <f>+USR!#REF!</f>
        <v>#REF!</v>
      </c>
      <c r="D176" s="117"/>
      <c r="E176" s="121" t="e">
        <f>+USR!#REF!</f>
        <v>#REF!</v>
      </c>
      <c r="F176" s="122"/>
      <c r="G176" s="122" t="e">
        <f>+USR!#REF!</f>
        <v>#REF!</v>
      </c>
      <c r="H176" s="122"/>
      <c r="I176" s="146" t="e">
        <f>+USR!#REF!</f>
        <v>#REF!</v>
      </c>
      <c r="J176" s="122"/>
      <c r="K176" s="147" t="e">
        <f>IF(G176=30,HLOOKUP(E176,Limits!$D$29:$K$36,2),IF(G176=40,HLOOKUP(E176,Limits!$D$29:$K$36,3),IF(G176=50,HLOOKUP(E176,Limits!$D$29:$K$36,4),IF(G176=60,HLOOKUP(E176,Limits!$D$29:$K$36,5),IF(G176=80,HLOOKUP(E176,Limits!$D$29:$K$36,6))))))</f>
        <v>#REF!</v>
      </c>
      <c r="L176" s="148"/>
      <c r="M176" s="121" t="e">
        <f>+USR!#REF!</f>
        <v>#REF!</v>
      </c>
      <c r="N176" s="122"/>
      <c r="O176" s="122" t="e">
        <f>+USR!#REF!</f>
        <v>#REF!</v>
      </c>
      <c r="P176" s="122"/>
      <c r="Q176" s="122" t="e">
        <f>+USR!#REF!</f>
        <v>#REF!</v>
      </c>
      <c r="R176" s="122"/>
      <c r="S176" s="122" t="e">
        <f>+USR!#REF!</f>
        <v>#REF!</v>
      </c>
      <c r="T176" s="122"/>
      <c r="U176" s="122" t="e">
        <f>IF(M176=0,Limits!$D$8,IF(M176=1,Limits!$E$8,IF(M176=2,Limits!$F$8,IF(M176=3,Limits!$G$8,IF(M176=4,Limits!$H$8,IF(M176=5,Limits!$I$8))))))</f>
        <v>#REF!</v>
      </c>
      <c r="V176" s="122"/>
      <c r="W176" s="122" t="e">
        <f t="shared" si="5"/>
        <v>#REF!</v>
      </c>
      <c r="X176" s="122"/>
      <c r="Y176" s="123" t="e">
        <f>IF(O176=30,HLOOKUP(M176,Limits!#REF!,2),IF(O176=40,HLOOKUP(M176,Limits!#REF!,3),IF(O176=50,HLOOKUP(M176,Limits!#REF!,4),IF(O176=60,HLOOKUP(M176,Limits!#REF!,5),IF(O176=80,HLOOKUP(M176,Limits!#REF!,6))))))</f>
        <v>#REF!</v>
      </c>
      <c r="Z176" s="122"/>
      <c r="AA176" s="85" t="e">
        <f>IF(I176&gt;(Limits!$D$37*1.4),"Over 140%","No")</f>
        <v>#REF!</v>
      </c>
      <c r="AB176" s="85" t="e">
        <f>IF(I176&lt;=HLOOKUP(E176,Limits!$D$29:$K$36,2),30,IF(I176&lt;=HLOOKUP(E176,Limits!$D$29:$K$36,3),40,IF(I176&lt;=HLOOKUP(E176,Limits!$D$29:$K$36,4),50,IF(I176&lt;=HLOOKUP(E176,Limits!$D$29:$K$36,5),60,IF(I176&lt;=(Limits!$D$37*1.4),140,"Over 140%")))))</f>
        <v>#REF!</v>
      </c>
      <c r="AC176" s="123" t="e">
        <f>IF(W176&lt;=HLOOKUP(M176,Limits!#REF!,2),30,IF(W176&lt;=HLOOKUP(M176,Limits!#REF!,3),40,IF(W176&lt;=HLOOKUP(M176,Limits!#REF!,4),50,IF(W176&lt;=HLOOKUP(M176,Limits!#REF!,5),60,"Over 60%"))))</f>
        <v>#REF!</v>
      </c>
      <c r="AD176" s="2"/>
      <c r="AE176" s="85" t="e">
        <f t="shared" si="4"/>
        <v>#REF!</v>
      </c>
    </row>
    <row r="177" spans="1:31">
      <c r="A177" s="117" t="e">
        <f>+USR!#REF!</f>
        <v>#REF!</v>
      </c>
      <c r="B177" s="117"/>
      <c r="C177" s="117" t="e">
        <f>+USR!#REF!</f>
        <v>#REF!</v>
      </c>
      <c r="D177" s="117"/>
      <c r="E177" s="121" t="e">
        <f>+USR!#REF!</f>
        <v>#REF!</v>
      </c>
      <c r="F177" s="122"/>
      <c r="G177" s="122" t="e">
        <f>+USR!#REF!</f>
        <v>#REF!</v>
      </c>
      <c r="H177" s="122"/>
      <c r="I177" s="146" t="e">
        <f>+USR!#REF!</f>
        <v>#REF!</v>
      </c>
      <c r="J177" s="122"/>
      <c r="K177" s="147" t="e">
        <f>IF(G177=30,HLOOKUP(E177,Limits!$D$29:$K$36,2),IF(G177=40,HLOOKUP(E177,Limits!$D$29:$K$36,3),IF(G177=50,HLOOKUP(E177,Limits!$D$29:$K$36,4),IF(G177=60,HLOOKUP(E177,Limits!$D$29:$K$36,5),IF(G177=80,HLOOKUP(E177,Limits!$D$29:$K$36,6))))))</f>
        <v>#REF!</v>
      </c>
      <c r="L177" s="148"/>
      <c r="M177" s="121" t="e">
        <f>+USR!#REF!</f>
        <v>#REF!</v>
      </c>
      <c r="N177" s="122"/>
      <c r="O177" s="122" t="e">
        <f>+USR!#REF!</f>
        <v>#REF!</v>
      </c>
      <c r="P177" s="122"/>
      <c r="Q177" s="122" t="e">
        <f>+USR!#REF!</f>
        <v>#REF!</v>
      </c>
      <c r="R177" s="122"/>
      <c r="S177" s="122" t="e">
        <f>+USR!#REF!</f>
        <v>#REF!</v>
      </c>
      <c r="T177" s="122"/>
      <c r="U177" s="122" t="e">
        <f>IF(M177=0,Limits!$D$8,IF(M177=1,Limits!$E$8,IF(M177=2,Limits!$F$8,IF(M177=3,Limits!$G$8,IF(M177=4,Limits!$H$8,IF(M177=5,Limits!$I$8))))))</f>
        <v>#REF!</v>
      </c>
      <c r="V177" s="122"/>
      <c r="W177" s="122" t="e">
        <f t="shared" si="5"/>
        <v>#REF!</v>
      </c>
      <c r="X177" s="122"/>
      <c r="Y177" s="123" t="e">
        <f>IF(O177=30,HLOOKUP(M177,Limits!#REF!,2),IF(O177=40,HLOOKUP(M177,Limits!#REF!,3),IF(O177=50,HLOOKUP(M177,Limits!#REF!,4),IF(O177=60,HLOOKUP(M177,Limits!#REF!,5),IF(O177=80,HLOOKUP(M177,Limits!#REF!,6))))))</f>
        <v>#REF!</v>
      </c>
      <c r="Z177" s="122"/>
      <c r="AA177" s="85" t="e">
        <f>IF(I177&gt;(Limits!$D$37*1.4),"Over 140%","No")</f>
        <v>#REF!</v>
      </c>
      <c r="AB177" s="85" t="e">
        <f>IF(I177&lt;=HLOOKUP(E177,Limits!$D$29:$K$36,2),30,IF(I177&lt;=HLOOKUP(E177,Limits!$D$29:$K$36,3),40,IF(I177&lt;=HLOOKUP(E177,Limits!$D$29:$K$36,4),50,IF(I177&lt;=HLOOKUP(E177,Limits!$D$29:$K$36,5),60,IF(I177&lt;=(Limits!$D$37*1.4),140,"Over 140%")))))</f>
        <v>#REF!</v>
      </c>
      <c r="AC177" s="123" t="e">
        <f>IF(W177&lt;=HLOOKUP(M177,Limits!#REF!,2),30,IF(W177&lt;=HLOOKUP(M177,Limits!#REF!,3),40,IF(W177&lt;=HLOOKUP(M177,Limits!#REF!,4),50,IF(W177&lt;=HLOOKUP(M177,Limits!#REF!,5),60,"Over 60%"))))</f>
        <v>#REF!</v>
      </c>
      <c r="AD177" s="2"/>
      <c r="AE177" s="85" t="e">
        <f t="shared" si="4"/>
        <v>#REF!</v>
      </c>
    </row>
    <row r="178" spans="1:31">
      <c r="A178" s="117" t="e">
        <f>+USR!#REF!</f>
        <v>#REF!</v>
      </c>
      <c r="B178" s="117"/>
      <c r="C178" s="117" t="e">
        <f>+USR!#REF!</f>
        <v>#REF!</v>
      </c>
      <c r="D178" s="117"/>
      <c r="E178" s="121" t="e">
        <f>+USR!#REF!</f>
        <v>#REF!</v>
      </c>
      <c r="F178" s="122"/>
      <c r="G178" s="122" t="e">
        <f>+USR!#REF!</f>
        <v>#REF!</v>
      </c>
      <c r="H178" s="122"/>
      <c r="I178" s="146" t="e">
        <f>+USR!#REF!</f>
        <v>#REF!</v>
      </c>
      <c r="J178" s="122"/>
      <c r="K178" s="147" t="e">
        <f>IF(G178=30,HLOOKUP(E178,Limits!$D$29:$K$36,2),IF(G178=40,HLOOKUP(E178,Limits!$D$29:$K$36,3),IF(G178=50,HLOOKUP(E178,Limits!$D$29:$K$36,4),IF(G178=60,HLOOKUP(E178,Limits!$D$29:$K$36,5),IF(G178=80,HLOOKUP(E178,Limits!$D$29:$K$36,6))))))</f>
        <v>#REF!</v>
      </c>
      <c r="L178" s="148"/>
      <c r="M178" s="121" t="e">
        <f>+USR!#REF!</f>
        <v>#REF!</v>
      </c>
      <c r="N178" s="122"/>
      <c r="O178" s="122" t="e">
        <f>+USR!#REF!</f>
        <v>#REF!</v>
      </c>
      <c r="P178" s="122"/>
      <c r="Q178" s="122" t="e">
        <f>+USR!#REF!</f>
        <v>#REF!</v>
      </c>
      <c r="R178" s="122"/>
      <c r="S178" s="122" t="e">
        <f>+USR!#REF!</f>
        <v>#REF!</v>
      </c>
      <c r="T178" s="122"/>
      <c r="U178" s="122" t="e">
        <f>IF(M178=0,Limits!$D$8,IF(M178=1,Limits!$E$8,IF(M178=2,Limits!$F$8,IF(M178=3,Limits!$G$8,IF(M178=4,Limits!$H$8,IF(M178=5,Limits!$I$8))))))</f>
        <v>#REF!</v>
      </c>
      <c r="V178" s="122"/>
      <c r="W178" s="122" t="e">
        <f t="shared" si="5"/>
        <v>#REF!</v>
      </c>
      <c r="X178" s="122"/>
      <c r="Y178" s="123" t="e">
        <f>IF(O178=30,HLOOKUP(M178,Limits!#REF!,2),IF(O178=40,HLOOKUP(M178,Limits!#REF!,3),IF(O178=50,HLOOKUP(M178,Limits!#REF!,4),IF(O178=60,HLOOKUP(M178,Limits!#REF!,5),IF(O178=80,HLOOKUP(M178,Limits!#REF!,6))))))</f>
        <v>#REF!</v>
      </c>
      <c r="Z178" s="122"/>
      <c r="AA178" s="85" t="e">
        <f>IF(I178&gt;(Limits!$D$37*1.4),"Over 140%","No")</f>
        <v>#REF!</v>
      </c>
      <c r="AB178" s="85" t="e">
        <f>IF(I178&lt;=HLOOKUP(E178,Limits!$D$29:$K$36,2),30,IF(I178&lt;=HLOOKUP(E178,Limits!$D$29:$K$36,3),40,IF(I178&lt;=HLOOKUP(E178,Limits!$D$29:$K$36,4),50,IF(I178&lt;=HLOOKUP(E178,Limits!$D$29:$K$36,5),60,IF(I178&lt;=(Limits!$D$37*1.4),140,"Over 140%")))))</f>
        <v>#REF!</v>
      </c>
      <c r="AC178" s="123" t="e">
        <f>IF(W178&lt;=HLOOKUP(M178,Limits!#REF!,2),30,IF(W178&lt;=HLOOKUP(M178,Limits!#REF!,3),40,IF(W178&lt;=HLOOKUP(M178,Limits!#REF!,4),50,IF(W178&lt;=HLOOKUP(M178,Limits!#REF!,5),60,"Over 60%"))))</f>
        <v>#REF!</v>
      </c>
      <c r="AD178" s="2"/>
      <c r="AE178" s="85" t="e">
        <f t="shared" si="4"/>
        <v>#REF!</v>
      </c>
    </row>
    <row r="179" spans="1:31">
      <c r="A179" s="117" t="e">
        <f>+USR!#REF!</f>
        <v>#REF!</v>
      </c>
      <c r="B179" s="117"/>
      <c r="C179" s="117" t="e">
        <f>+USR!#REF!</f>
        <v>#REF!</v>
      </c>
      <c r="D179" s="117"/>
      <c r="E179" s="121" t="e">
        <f>+USR!#REF!</f>
        <v>#REF!</v>
      </c>
      <c r="F179" s="122"/>
      <c r="G179" s="122" t="e">
        <f>+USR!#REF!</f>
        <v>#REF!</v>
      </c>
      <c r="H179" s="122"/>
      <c r="I179" s="146" t="e">
        <f>+USR!#REF!</f>
        <v>#REF!</v>
      </c>
      <c r="J179" s="122"/>
      <c r="K179" s="147" t="e">
        <f>IF(G179=30,HLOOKUP(E179,Limits!$D$29:$K$36,2),IF(G179=40,HLOOKUP(E179,Limits!$D$29:$K$36,3),IF(G179=50,HLOOKUP(E179,Limits!$D$29:$K$36,4),IF(G179=60,HLOOKUP(E179,Limits!$D$29:$K$36,5),IF(G179=80,HLOOKUP(E179,Limits!$D$29:$K$36,6))))))</f>
        <v>#REF!</v>
      </c>
      <c r="L179" s="148"/>
      <c r="M179" s="121" t="e">
        <f>+USR!#REF!</f>
        <v>#REF!</v>
      </c>
      <c r="N179" s="122"/>
      <c r="O179" s="122" t="e">
        <f>+USR!#REF!</f>
        <v>#REF!</v>
      </c>
      <c r="P179" s="122"/>
      <c r="Q179" s="122" t="e">
        <f>+USR!#REF!</f>
        <v>#REF!</v>
      </c>
      <c r="R179" s="122"/>
      <c r="S179" s="122" t="e">
        <f>+USR!#REF!</f>
        <v>#REF!</v>
      </c>
      <c r="T179" s="122"/>
      <c r="U179" s="122" t="e">
        <f>IF(M179=0,Limits!$D$8,IF(M179=1,Limits!$E$8,IF(M179=2,Limits!$F$8,IF(M179=3,Limits!$G$8,IF(M179=4,Limits!$H$8,IF(M179=5,Limits!$I$8))))))</f>
        <v>#REF!</v>
      </c>
      <c r="V179" s="122"/>
      <c r="W179" s="122" t="e">
        <f t="shared" si="5"/>
        <v>#REF!</v>
      </c>
      <c r="X179" s="122"/>
      <c r="Y179" s="123" t="e">
        <f>IF(O179=30,HLOOKUP(M179,Limits!#REF!,2),IF(O179=40,HLOOKUP(M179,Limits!#REF!,3),IF(O179=50,HLOOKUP(M179,Limits!#REF!,4),IF(O179=60,HLOOKUP(M179,Limits!#REF!,5),IF(O179=80,HLOOKUP(M179,Limits!#REF!,6))))))</f>
        <v>#REF!</v>
      </c>
      <c r="Z179" s="122"/>
      <c r="AA179" s="85" t="e">
        <f>IF(I179&gt;(Limits!$D$37*1.4),"Over 140%","No")</f>
        <v>#REF!</v>
      </c>
      <c r="AB179" s="85" t="e">
        <f>IF(I179&lt;=HLOOKUP(E179,Limits!$D$29:$K$36,2),30,IF(I179&lt;=HLOOKUP(E179,Limits!$D$29:$K$36,3),40,IF(I179&lt;=HLOOKUP(E179,Limits!$D$29:$K$36,4),50,IF(I179&lt;=HLOOKUP(E179,Limits!$D$29:$K$36,5),60,IF(I179&lt;=(Limits!$D$37*1.4),140,"Over 140%")))))</f>
        <v>#REF!</v>
      </c>
      <c r="AC179" s="123" t="e">
        <f>IF(W179&lt;=HLOOKUP(M179,Limits!#REF!,2),30,IF(W179&lt;=HLOOKUP(M179,Limits!#REF!,3),40,IF(W179&lt;=HLOOKUP(M179,Limits!#REF!,4),50,IF(W179&lt;=HLOOKUP(M179,Limits!#REF!,5),60,"Over 60%"))))</f>
        <v>#REF!</v>
      </c>
      <c r="AD179" s="2"/>
      <c r="AE179" s="85" t="e">
        <f t="shared" si="4"/>
        <v>#REF!</v>
      </c>
    </row>
    <row r="180" spans="1:31">
      <c r="A180" s="117" t="e">
        <f>+USR!#REF!</f>
        <v>#REF!</v>
      </c>
      <c r="B180" s="117"/>
      <c r="C180" s="117" t="e">
        <f>+USR!#REF!</f>
        <v>#REF!</v>
      </c>
      <c r="D180" s="117"/>
      <c r="E180" s="121" t="e">
        <f>+USR!#REF!</f>
        <v>#REF!</v>
      </c>
      <c r="F180" s="122"/>
      <c r="G180" s="122" t="e">
        <f>+USR!#REF!</f>
        <v>#REF!</v>
      </c>
      <c r="H180" s="122"/>
      <c r="I180" s="146" t="e">
        <f>+USR!#REF!</f>
        <v>#REF!</v>
      </c>
      <c r="J180" s="122"/>
      <c r="K180" s="147" t="e">
        <f>IF(G180=30,HLOOKUP(E180,Limits!$D$29:$K$36,2),IF(G180=40,HLOOKUP(E180,Limits!$D$29:$K$36,3),IF(G180=50,HLOOKUP(E180,Limits!$D$29:$K$36,4),IF(G180=60,HLOOKUP(E180,Limits!$D$29:$K$36,5),IF(G180=80,HLOOKUP(E180,Limits!$D$29:$K$36,6))))))</f>
        <v>#REF!</v>
      </c>
      <c r="L180" s="148"/>
      <c r="M180" s="121" t="e">
        <f>+USR!#REF!</f>
        <v>#REF!</v>
      </c>
      <c r="N180" s="122"/>
      <c r="O180" s="122" t="e">
        <f>+USR!#REF!</f>
        <v>#REF!</v>
      </c>
      <c r="P180" s="122"/>
      <c r="Q180" s="122" t="e">
        <f>+USR!#REF!</f>
        <v>#REF!</v>
      </c>
      <c r="R180" s="122"/>
      <c r="S180" s="122" t="e">
        <f>+USR!#REF!</f>
        <v>#REF!</v>
      </c>
      <c r="T180" s="122"/>
      <c r="U180" s="122" t="e">
        <f>IF(M180=0,Limits!$D$8,IF(M180=1,Limits!$E$8,IF(M180=2,Limits!$F$8,IF(M180=3,Limits!$G$8,IF(M180=4,Limits!$H$8,IF(M180=5,Limits!$I$8))))))</f>
        <v>#REF!</v>
      </c>
      <c r="V180" s="122"/>
      <c r="W180" s="122" t="e">
        <f t="shared" si="5"/>
        <v>#REF!</v>
      </c>
      <c r="X180" s="122"/>
      <c r="Y180" s="123" t="e">
        <f>IF(O180=30,HLOOKUP(M180,Limits!#REF!,2),IF(O180=40,HLOOKUP(M180,Limits!#REF!,3),IF(O180=50,HLOOKUP(M180,Limits!#REF!,4),IF(O180=60,HLOOKUP(M180,Limits!#REF!,5),IF(O180=80,HLOOKUP(M180,Limits!#REF!,6))))))</f>
        <v>#REF!</v>
      </c>
      <c r="Z180" s="122"/>
      <c r="AA180" s="85" t="e">
        <f>IF(I180&gt;(Limits!$D$37*1.4),"Over 140%","No")</f>
        <v>#REF!</v>
      </c>
      <c r="AB180" s="85" t="e">
        <f>IF(I180&lt;=HLOOKUP(E180,Limits!$D$29:$K$36,2),30,IF(I180&lt;=HLOOKUP(E180,Limits!$D$29:$K$36,3),40,IF(I180&lt;=HLOOKUP(E180,Limits!$D$29:$K$36,4),50,IF(I180&lt;=HLOOKUP(E180,Limits!$D$29:$K$36,5),60,IF(I180&lt;=(Limits!$D$37*1.4),140,"Over 140%")))))</f>
        <v>#REF!</v>
      </c>
      <c r="AC180" s="123" t="e">
        <f>IF(W180&lt;=HLOOKUP(M180,Limits!#REF!,2),30,IF(W180&lt;=HLOOKUP(M180,Limits!#REF!,3),40,IF(W180&lt;=HLOOKUP(M180,Limits!#REF!,4),50,IF(W180&lt;=HLOOKUP(M180,Limits!#REF!,5),60,"Over 60%"))))</f>
        <v>#REF!</v>
      </c>
      <c r="AD180" s="2"/>
      <c r="AE180" s="85" t="e">
        <f t="shared" si="4"/>
        <v>#REF!</v>
      </c>
    </row>
    <row r="181" spans="1:31">
      <c r="A181" s="117" t="e">
        <f>+USR!#REF!</f>
        <v>#REF!</v>
      </c>
      <c r="B181" s="117"/>
      <c r="C181" s="117" t="e">
        <f>+USR!#REF!</f>
        <v>#REF!</v>
      </c>
      <c r="D181" s="117"/>
      <c r="E181" s="121" t="e">
        <f>+USR!#REF!</f>
        <v>#REF!</v>
      </c>
      <c r="F181" s="122"/>
      <c r="G181" s="122" t="e">
        <f>+USR!#REF!</f>
        <v>#REF!</v>
      </c>
      <c r="H181" s="122"/>
      <c r="I181" s="146" t="e">
        <f>+USR!#REF!</f>
        <v>#REF!</v>
      </c>
      <c r="J181" s="122"/>
      <c r="K181" s="147" t="e">
        <f>IF(G181=30,HLOOKUP(E181,Limits!$D$29:$K$36,2),IF(G181=40,HLOOKUP(E181,Limits!$D$29:$K$36,3),IF(G181=50,HLOOKUP(E181,Limits!$D$29:$K$36,4),IF(G181=60,HLOOKUP(E181,Limits!$D$29:$K$36,5),IF(G181=80,HLOOKUP(E181,Limits!$D$29:$K$36,6))))))</f>
        <v>#REF!</v>
      </c>
      <c r="L181" s="148"/>
      <c r="M181" s="121" t="e">
        <f>+USR!#REF!</f>
        <v>#REF!</v>
      </c>
      <c r="N181" s="122"/>
      <c r="O181" s="122" t="e">
        <f>+USR!#REF!</f>
        <v>#REF!</v>
      </c>
      <c r="P181" s="122"/>
      <c r="Q181" s="122" t="e">
        <f>+USR!#REF!</f>
        <v>#REF!</v>
      </c>
      <c r="R181" s="122"/>
      <c r="S181" s="122" t="e">
        <f>+USR!#REF!</f>
        <v>#REF!</v>
      </c>
      <c r="T181" s="122"/>
      <c r="U181" s="122" t="e">
        <f>IF(M181=0,Limits!$D$8,IF(M181=1,Limits!$E$8,IF(M181=2,Limits!$F$8,IF(M181=3,Limits!$G$8,IF(M181=4,Limits!$H$8,IF(M181=5,Limits!$I$8))))))</f>
        <v>#REF!</v>
      </c>
      <c r="V181" s="122"/>
      <c r="W181" s="122" t="e">
        <f t="shared" si="5"/>
        <v>#REF!</v>
      </c>
      <c r="X181" s="122"/>
      <c r="Y181" s="123" t="e">
        <f>IF(O181=30,HLOOKUP(M181,Limits!#REF!,2),IF(O181=40,HLOOKUP(M181,Limits!#REF!,3),IF(O181=50,HLOOKUP(M181,Limits!#REF!,4),IF(O181=60,HLOOKUP(M181,Limits!#REF!,5),IF(O181=80,HLOOKUP(M181,Limits!#REF!,6))))))</f>
        <v>#REF!</v>
      </c>
      <c r="Z181" s="122"/>
      <c r="AA181" s="85" t="e">
        <f>IF(I181&gt;(Limits!$D$37*1.4),"Over 140%","No")</f>
        <v>#REF!</v>
      </c>
      <c r="AB181" s="85" t="e">
        <f>IF(I181&lt;=HLOOKUP(E181,Limits!$D$29:$K$36,2),30,IF(I181&lt;=HLOOKUP(E181,Limits!$D$29:$K$36,3),40,IF(I181&lt;=HLOOKUP(E181,Limits!$D$29:$K$36,4),50,IF(I181&lt;=HLOOKUP(E181,Limits!$D$29:$K$36,5),60,IF(I181&lt;=(Limits!$D$37*1.4),140,"Over 140%")))))</f>
        <v>#REF!</v>
      </c>
      <c r="AC181" s="123" t="e">
        <f>IF(W181&lt;=HLOOKUP(M181,Limits!#REF!,2),30,IF(W181&lt;=HLOOKUP(M181,Limits!#REF!,3),40,IF(W181&lt;=HLOOKUP(M181,Limits!#REF!,4),50,IF(W181&lt;=HLOOKUP(M181,Limits!#REF!,5),60,"Over 60%"))))</f>
        <v>#REF!</v>
      </c>
      <c r="AD181" s="2"/>
      <c r="AE181" s="85" t="e">
        <f t="shared" si="4"/>
        <v>#REF!</v>
      </c>
    </row>
    <row r="182" spans="1:31">
      <c r="A182" s="117" t="e">
        <f>+USR!#REF!</f>
        <v>#REF!</v>
      </c>
      <c r="B182" s="117"/>
      <c r="C182" s="117" t="e">
        <f>+USR!#REF!</f>
        <v>#REF!</v>
      </c>
      <c r="D182" s="117"/>
      <c r="E182" s="121" t="e">
        <f>+USR!#REF!</f>
        <v>#REF!</v>
      </c>
      <c r="F182" s="122"/>
      <c r="G182" s="122" t="e">
        <f>+USR!#REF!</f>
        <v>#REF!</v>
      </c>
      <c r="H182" s="122"/>
      <c r="I182" s="146" t="e">
        <f>+USR!#REF!</f>
        <v>#REF!</v>
      </c>
      <c r="J182" s="122"/>
      <c r="K182" s="147" t="e">
        <f>IF(G182=30,HLOOKUP(E182,Limits!$D$29:$K$36,2),IF(G182=40,HLOOKUP(E182,Limits!$D$29:$K$36,3),IF(G182=50,HLOOKUP(E182,Limits!$D$29:$K$36,4),IF(G182=60,HLOOKUP(E182,Limits!$D$29:$K$36,5),IF(G182=80,HLOOKUP(E182,Limits!$D$29:$K$36,6))))))</f>
        <v>#REF!</v>
      </c>
      <c r="L182" s="148"/>
      <c r="M182" s="121" t="e">
        <f>+USR!#REF!</f>
        <v>#REF!</v>
      </c>
      <c r="N182" s="122"/>
      <c r="O182" s="122" t="e">
        <f>+USR!#REF!</f>
        <v>#REF!</v>
      </c>
      <c r="P182" s="122"/>
      <c r="Q182" s="122" t="e">
        <f>+USR!#REF!</f>
        <v>#REF!</v>
      </c>
      <c r="R182" s="122"/>
      <c r="S182" s="122" t="e">
        <f>+USR!#REF!</f>
        <v>#REF!</v>
      </c>
      <c r="T182" s="122"/>
      <c r="U182" s="122" t="e">
        <f>IF(M182=0,Limits!$D$8,IF(M182=1,Limits!$E$8,IF(M182=2,Limits!$F$8,IF(M182=3,Limits!$G$8,IF(M182=4,Limits!$H$8,IF(M182=5,Limits!$I$8))))))</f>
        <v>#REF!</v>
      </c>
      <c r="V182" s="122"/>
      <c r="W182" s="122" t="e">
        <f t="shared" si="5"/>
        <v>#REF!</v>
      </c>
      <c r="X182" s="122"/>
      <c r="Y182" s="123" t="e">
        <f>IF(O182=30,HLOOKUP(M182,Limits!#REF!,2),IF(O182=40,HLOOKUP(M182,Limits!#REF!,3),IF(O182=50,HLOOKUP(M182,Limits!#REF!,4),IF(O182=60,HLOOKUP(M182,Limits!#REF!,5),IF(O182=80,HLOOKUP(M182,Limits!#REF!,6))))))</f>
        <v>#REF!</v>
      </c>
      <c r="Z182" s="122"/>
      <c r="AA182" s="85" t="e">
        <f>IF(I182&gt;(Limits!$D$37*1.4),"Over 140%","No")</f>
        <v>#REF!</v>
      </c>
      <c r="AB182" s="85" t="e">
        <f>IF(I182&lt;=HLOOKUP(E182,Limits!$D$29:$K$36,2),30,IF(I182&lt;=HLOOKUP(E182,Limits!$D$29:$K$36,3),40,IF(I182&lt;=HLOOKUP(E182,Limits!$D$29:$K$36,4),50,IF(I182&lt;=HLOOKUP(E182,Limits!$D$29:$K$36,5),60,IF(I182&lt;=(Limits!$D$37*1.4),140,"Over 140%")))))</f>
        <v>#REF!</v>
      </c>
      <c r="AC182" s="123" t="e">
        <f>IF(W182&lt;=HLOOKUP(M182,Limits!#REF!,2),30,IF(W182&lt;=HLOOKUP(M182,Limits!#REF!,3),40,IF(W182&lt;=HLOOKUP(M182,Limits!#REF!,4),50,IF(W182&lt;=HLOOKUP(M182,Limits!#REF!,5),60,"Over 60%"))))</f>
        <v>#REF!</v>
      </c>
      <c r="AD182" s="2"/>
      <c r="AE182" s="85" t="e">
        <f t="shared" si="4"/>
        <v>#REF!</v>
      </c>
    </row>
    <row r="183" spans="1:31">
      <c r="A183" s="117" t="e">
        <f>+USR!#REF!</f>
        <v>#REF!</v>
      </c>
      <c r="B183" s="117"/>
      <c r="C183" s="117" t="e">
        <f>+USR!#REF!</f>
        <v>#REF!</v>
      </c>
      <c r="D183" s="117"/>
      <c r="E183" s="121" t="e">
        <f>+USR!#REF!</f>
        <v>#REF!</v>
      </c>
      <c r="F183" s="122"/>
      <c r="G183" s="122" t="e">
        <f>+USR!#REF!</f>
        <v>#REF!</v>
      </c>
      <c r="H183" s="122"/>
      <c r="I183" s="146" t="e">
        <f>+USR!#REF!</f>
        <v>#REF!</v>
      </c>
      <c r="J183" s="122"/>
      <c r="K183" s="147" t="e">
        <f>IF(G183=30,HLOOKUP(E183,Limits!$D$29:$K$36,2),IF(G183=40,HLOOKUP(E183,Limits!$D$29:$K$36,3),IF(G183=50,HLOOKUP(E183,Limits!$D$29:$K$36,4),IF(G183=60,HLOOKUP(E183,Limits!$D$29:$K$36,5),IF(G183=80,HLOOKUP(E183,Limits!$D$29:$K$36,6))))))</f>
        <v>#REF!</v>
      </c>
      <c r="L183" s="148"/>
      <c r="M183" s="121" t="e">
        <f>+USR!#REF!</f>
        <v>#REF!</v>
      </c>
      <c r="N183" s="122"/>
      <c r="O183" s="122" t="e">
        <f>+USR!#REF!</f>
        <v>#REF!</v>
      </c>
      <c r="P183" s="122"/>
      <c r="Q183" s="122" t="e">
        <f>+USR!#REF!</f>
        <v>#REF!</v>
      </c>
      <c r="R183" s="122"/>
      <c r="S183" s="122" t="e">
        <f>+USR!#REF!</f>
        <v>#REF!</v>
      </c>
      <c r="T183" s="122"/>
      <c r="U183" s="122" t="e">
        <f>IF(M183=0,Limits!$D$8,IF(M183=1,Limits!$E$8,IF(M183=2,Limits!$F$8,IF(M183=3,Limits!$G$8,IF(M183=4,Limits!$H$8,IF(M183=5,Limits!$I$8))))))</f>
        <v>#REF!</v>
      </c>
      <c r="V183" s="122"/>
      <c r="W183" s="122" t="e">
        <f t="shared" si="5"/>
        <v>#REF!</v>
      </c>
      <c r="X183" s="122"/>
      <c r="Y183" s="123" t="e">
        <f>IF(O183=30,HLOOKUP(M183,Limits!#REF!,2),IF(O183=40,HLOOKUP(M183,Limits!#REF!,3),IF(O183=50,HLOOKUP(M183,Limits!#REF!,4),IF(O183=60,HLOOKUP(M183,Limits!#REF!,5),IF(O183=80,HLOOKUP(M183,Limits!#REF!,6))))))</f>
        <v>#REF!</v>
      </c>
      <c r="Z183" s="122"/>
      <c r="AA183" s="85" t="e">
        <f>IF(I183&gt;(Limits!$D$37*1.4),"Over 140%","No")</f>
        <v>#REF!</v>
      </c>
      <c r="AB183" s="85" t="e">
        <f>IF(I183&lt;=HLOOKUP(E183,Limits!$D$29:$K$36,2),30,IF(I183&lt;=HLOOKUP(E183,Limits!$D$29:$K$36,3),40,IF(I183&lt;=HLOOKUP(E183,Limits!$D$29:$K$36,4),50,IF(I183&lt;=HLOOKUP(E183,Limits!$D$29:$K$36,5),60,IF(I183&lt;=(Limits!$D$37*1.4),140,"Over 140%")))))</f>
        <v>#REF!</v>
      </c>
      <c r="AC183" s="123" t="e">
        <f>IF(W183&lt;=HLOOKUP(M183,Limits!#REF!,2),30,IF(W183&lt;=HLOOKUP(M183,Limits!#REF!,3),40,IF(W183&lt;=HLOOKUP(M183,Limits!#REF!,4),50,IF(W183&lt;=HLOOKUP(M183,Limits!#REF!,5),60,"Over 60%"))))</f>
        <v>#REF!</v>
      </c>
      <c r="AD183" s="2"/>
      <c r="AE183" s="85" t="e">
        <f t="shared" si="4"/>
        <v>#REF!</v>
      </c>
    </row>
    <row r="184" spans="1:31">
      <c r="A184" s="117" t="e">
        <f>+USR!#REF!</f>
        <v>#REF!</v>
      </c>
      <c r="B184" s="117"/>
      <c r="C184" s="117" t="e">
        <f>+USR!#REF!</f>
        <v>#REF!</v>
      </c>
      <c r="D184" s="117"/>
      <c r="E184" s="121" t="e">
        <f>+USR!#REF!</f>
        <v>#REF!</v>
      </c>
      <c r="F184" s="122"/>
      <c r="G184" s="122" t="e">
        <f>+USR!#REF!</f>
        <v>#REF!</v>
      </c>
      <c r="H184" s="122"/>
      <c r="I184" s="146" t="e">
        <f>+USR!#REF!</f>
        <v>#REF!</v>
      </c>
      <c r="J184" s="122"/>
      <c r="K184" s="147" t="e">
        <f>IF(G184=30,HLOOKUP(E184,Limits!$D$29:$K$36,2),IF(G184=40,HLOOKUP(E184,Limits!$D$29:$K$36,3),IF(G184=50,HLOOKUP(E184,Limits!$D$29:$K$36,4),IF(G184=60,HLOOKUP(E184,Limits!$D$29:$K$36,5),IF(G184=80,HLOOKUP(E184,Limits!$D$29:$K$36,6))))))</f>
        <v>#REF!</v>
      </c>
      <c r="L184" s="148"/>
      <c r="M184" s="121" t="e">
        <f>+USR!#REF!</f>
        <v>#REF!</v>
      </c>
      <c r="N184" s="122"/>
      <c r="O184" s="122" t="e">
        <f>+USR!#REF!</f>
        <v>#REF!</v>
      </c>
      <c r="P184" s="122"/>
      <c r="Q184" s="122" t="e">
        <f>+USR!#REF!</f>
        <v>#REF!</v>
      </c>
      <c r="R184" s="122"/>
      <c r="S184" s="122" t="e">
        <f>+USR!#REF!</f>
        <v>#REF!</v>
      </c>
      <c r="T184" s="122"/>
      <c r="U184" s="122" t="e">
        <f>IF(M184=0,Limits!$D$8,IF(M184=1,Limits!$E$8,IF(M184=2,Limits!$F$8,IF(M184=3,Limits!$G$8,IF(M184=4,Limits!$H$8,IF(M184=5,Limits!$I$8))))))</f>
        <v>#REF!</v>
      </c>
      <c r="V184" s="122"/>
      <c r="W184" s="122" t="e">
        <f t="shared" si="5"/>
        <v>#REF!</v>
      </c>
      <c r="X184" s="122"/>
      <c r="Y184" s="123" t="e">
        <f>IF(O184=30,HLOOKUP(M184,Limits!#REF!,2),IF(O184=40,HLOOKUP(M184,Limits!#REF!,3),IF(O184=50,HLOOKUP(M184,Limits!#REF!,4),IF(O184=60,HLOOKUP(M184,Limits!#REF!,5),IF(O184=80,HLOOKUP(M184,Limits!#REF!,6))))))</f>
        <v>#REF!</v>
      </c>
      <c r="Z184" s="122"/>
      <c r="AA184" s="85" t="e">
        <f>IF(I184&gt;(Limits!$D$37*1.4),"Over 140%","No")</f>
        <v>#REF!</v>
      </c>
      <c r="AB184" s="85" t="e">
        <f>IF(I184&lt;=HLOOKUP(E184,Limits!$D$29:$K$36,2),30,IF(I184&lt;=HLOOKUP(E184,Limits!$D$29:$K$36,3),40,IF(I184&lt;=HLOOKUP(E184,Limits!$D$29:$K$36,4),50,IF(I184&lt;=HLOOKUP(E184,Limits!$D$29:$K$36,5),60,IF(I184&lt;=(Limits!$D$37*1.4),140,"Over 140%")))))</f>
        <v>#REF!</v>
      </c>
      <c r="AC184" s="123" t="e">
        <f>IF(W184&lt;=HLOOKUP(M184,Limits!#REF!,2),30,IF(W184&lt;=HLOOKUP(M184,Limits!#REF!,3),40,IF(W184&lt;=HLOOKUP(M184,Limits!#REF!,4),50,IF(W184&lt;=HLOOKUP(M184,Limits!#REF!,5),60,"Over 60%"))))</f>
        <v>#REF!</v>
      </c>
      <c r="AD184" s="2"/>
      <c r="AE184" s="85" t="e">
        <f t="shared" si="4"/>
        <v>#REF!</v>
      </c>
    </row>
    <row r="185" spans="1:31">
      <c r="A185" s="117" t="e">
        <f>+USR!#REF!</f>
        <v>#REF!</v>
      </c>
      <c r="B185" s="117"/>
      <c r="C185" s="117" t="e">
        <f>+USR!#REF!</f>
        <v>#REF!</v>
      </c>
      <c r="D185" s="117"/>
      <c r="E185" s="121" t="e">
        <f>+USR!#REF!</f>
        <v>#REF!</v>
      </c>
      <c r="F185" s="122"/>
      <c r="G185" s="122" t="e">
        <f>+USR!#REF!</f>
        <v>#REF!</v>
      </c>
      <c r="H185" s="122"/>
      <c r="I185" s="146" t="e">
        <f>+USR!#REF!</f>
        <v>#REF!</v>
      </c>
      <c r="J185" s="122"/>
      <c r="K185" s="147" t="e">
        <f>IF(G185=30,HLOOKUP(E185,Limits!$D$29:$K$36,2),IF(G185=40,HLOOKUP(E185,Limits!$D$29:$K$36,3),IF(G185=50,HLOOKUP(E185,Limits!$D$29:$K$36,4),IF(G185=60,HLOOKUP(E185,Limits!$D$29:$K$36,5),IF(G185=80,HLOOKUP(E185,Limits!$D$29:$K$36,6))))))</f>
        <v>#REF!</v>
      </c>
      <c r="L185" s="148"/>
      <c r="M185" s="121" t="e">
        <f>+USR!#REF!</f>
        <v>#REF!</v>
      </c>
      <c r="N185" s="122"/>
      <c r="O185" s="122" t="e">
        <f>+USR!#REF!</f>
        <v>#REF!</v>
      </c>
      <c r="P185" s="122"/>
      <c r="Q185" s="122" t="e">
        <f>+USR!#REF!</f>
        <v>#REF!</v>
      </c>
      <c r="R185" s="122"/>
      <c r="S185" s="122" t="e">
        <f>+USR!#REF!</f>
        <v>#REF!</v>
      </c>
      <c r="T185" s="122"/>
      <c r="U185" s="122" t="e">
        <f>IF(M185=0,Limits!$D$8,IF(M185=1,Limits!$E$8,IF(M185=2,Limits!$F$8,IF(M185=3,Limits!$G$8,IF(M185=4,Limits!$H$8,IF(M185=5,Limits!$I$8))))))</f>
        <v>#REF!</v>
      </c>
      <c r="V185" s="122"/>
      <c r="W185" s="122" t="e">
        <f t="shared" si="5"/>
        <v>#REF!</v>
      </c>
      <c r="X185" s="122"/>
      <c r="Y185" s="123" t="e">
        <f>IF(O185=30,HLOOKUP(M185,Limits!#REF!,2),IF(O185=40,HLOOKUP(M185,Limits!#REF!,3),IF(O185=50,HLOOKUP(M185,Limits!#REF!,4),IF(O185=60,HLOOKUP(M185,Limits!#REF!,5),IF(O185=80,HLOOKUP(M185,Limits!#REF!,6))))))</f>
        <v>#REF!</v>
      </c>
      <c r="Z185" s="122"/>
      <c r="AA185" s="85" t="e">
        <f>IF(I185&gt;(Limits!$D$37*1.4),"Over 140%","No")</f>
        <v>#REF!</v>
      </c>
      <c r="AB185" s="85" t="e">
        <f>IF(I185&lt;=HLOOKUP(E185,Limits!$D$29:$K$36,2),30,IF(I185&lt;=HLOOKUP(E185,Limits!$D$29:$K$36,3),40,IF(I185&lt;=HLOOKUP(E185,Limits!$D$29:$K$36,4),50,IF(I185&lt;=HLOOKUP(E185,Limits!$D$29:$K$36,5),60,IF(I185&lt;=(Limits!$D$37*1.4),140,"Over 140%")))))</f>
        <v>#REF!</v>
      </c>
      <c r="AC185" s="123" t="e">
        <f>IF(W185&lt;=HLOOKUP(M185,Limits!#REF!,2),30,IF(W185&lt;=HLOOKUP(M185,Limits!#REF!,3),40,IF(W185&lt;=HLOOKUP(M185,Limits!#REF!,4),50,IF(W185&lt;=HLOOKUP(M185,Limits!#REF!,5),60,"Over 60%"))))</f>
        <v>#REF!</v>
      </c>
      <c r="AD185" s="2"/>
      <c r="AE185" s="85" t="e">
        <f t="shared" si="4"/>
        <v>#REF!</v>
      </c>
    </row>
    <row r="186" spans="1:31">
      <c r="A186" s="117" t="e">
        <f>+USR!#REF!</f>
        <v>#REF!</v>
      </c>
      <c r="B186" s="117"/>
      <c r="C186" s="117" t="e">
        <f>+USR!#REF!</f>
        <v>#REF!</v>
      </c>
      <c r="D186" s="117"/>
      <c r="E186" s="121" t="e">
        <f>+USR!#REF!</f>
        <v>#REF!</v>
      </c>
      <c r="F186" s="122"/>
      <c r="G186" s="122" t="e">
        <f>+USR!#REF!</f>
        <v>#REF!</v>
      </c>
      <c r="H186" s="122"/>
      <c r="I186" s="146" t="e">
        <f>+USR!#REF!</f>
        <v>#REF!</v>
      </c>
      <c r="J186" s="122"/>
      <c r="K186" s="147" t="e">
        <f>IF(G186=30,HLOOKUP(E186,Limits!$D$29:$K$36,2),IF(G186=40,HLOOKUP(E186,Limits!$D$29:$K$36,3),IF(G186=50,HLOOKUP(E186,Limits!$D$29:$K$36,4),IF(G186=60,HLOOKUP(E186,Limits!$D$29:$K$36,5),IF(G186=80,HLOOKUP(E186,Limits!$D$29:$K$36,6))))))</f>
        <v>#REF!</v>
      </c>
      <c r="L186" s="148"/>
      <c r="M186" s="121" t="e">
        <f>+USR!#REF!</f>
        <v>#REF!</v>
      </c>
      <c r="N186" s="122"/>
      <c r="O186" s="122" t="e">
        <f>+USR!#REF!</f>
        <v>#REF!</v>
      </c>
      <c r="P186" s="122"/>
      <c r="Q186" s="122" t="e">
        <f>+USR!#REF!</f>
        <v>#REF!</v>
      </c>
      <c r="R186" s="122"/>
      <c r="S186" s="122" t="e">
        <f>+USR!#REF!</f>
        <v>#REF!</v>
      </c>
      <c r="T186" s="122"/>
      <c r="U186" s="122" t="e">
        <f>IF(M186=0,Limits!$D$8,IF(M186=1,Limits!$E$8,IF(M186=2,Limits!$F$8,IF(M186=3,Limits!$G$8,IF(M186=4,Limits!$H$8,IF(M186=5,Limits!$I$8))))))</f>
        <v>#REF!</v>
      </c>
      <c r="V186" s="122"/>
      <c r="W186" s="122" t="e">
        <f t="shared" si="5"/>
        <v>#REF!</v>
      </c>
      <c r="X186" s="122"/>
      <c r="Y186" s="123" t="e">
        <f>IF(O186=30,HLOOKUP(M186,Limits!#REF!,2),IF(O186=40,HLOOKUP(M186,Limits!#REF!,3),IF(O186=50,HLOOKUP(M186,Limits!#REF!,4),IF(O186=60,HLOOKUP(M186,Limits!#REF!,5),IF(O186=80,HLOOKUP(M186,Limits!#REF!,6))))))</f>
        <v>#REF!</v>
      </c>
      <c r="Z186" s="122"/>
      <c r="AA186" s="85" t="e">
        <f>IF(I186&gt;(Limits!$D$37*1.4),"Over 140%","No")</f>
        <v>#REF!</v>
      </c>
      <c r="AB186" s="85" t="e">
        <f>IF(I186&lt;=HLOOKUP(E186,Limits!$D$29:$K$36,2),30,IF(I186&lt;=HLOOKUP(E186,Limits!$D$29:$K$36,3),40,IF(I186&lt;=HLOOKUP(E186,Limits!$D$29:$K$36,4),50,IF(I186&lt;=HLOOKUP(E186,Limits!$D$29:$K$36,5),60,IF(I186&lt;=(Limits!$D$37*1.4),140,"Over 140%")))))</f>
        <v>#REF!</v>
      </c>
      <c r="AC186" s="123" t="e">
        <f>IF(W186&lt;=HLOOKUP(M186,Limits!#REF!,2),30,IF(W186&lt;=HLOOKUP(M186,Limits!#REF!,3),40,IF(W186&lt;=HLOOKUP(M186,Limits!#REF!,4),50,IF(W186&lt;=HLOOKUP(M186,Limits!#REF!,5),60,"Over 60%"))))</f>
        <v>#REF!</v>
      </c>
      <c r="AD186" s="2"/>
      <c r="AE186" s="85" t="e">
        <f t="shared" si="4"/>
        <v>#REF!</v>
      </c>
    </row>
    <row r="187" spans="1:31">
      <c r="A187" s="117" t="e">
        <f>+USR!#REF!</f>
        <v>#REF!</v>
      </c>
      <c r="B187" s="117"/>
      <c r="C187" s="117" t="e">
        <f>+USR!#REF!</f>
        <v>#REF!</v>
      </c>
      <c r="D187" s="117"/>
      <c r="E187" s="121" t="e">
        <f>+USR!#REF!</f>
        <v>#REF!</v>
      </c>
      <c r="F187" s="122"/>
      <c r="G187" s="122" t="e">
        <f>+USR!#REF!</f>
        <v>#REF!</v>
      </c>
      <c r="H187" s="122"/>
      <c r="I187" s="146" t="e">
        <f>+USR!#REF!</f>
        <v>#REF!</v>
      </c>
      <c r="J187" s="122"/>
      <c r="K187" s="147" t="e">
        <f>IF(G187=30,HLOOKUP(E187,Limits!$D$29:$K$36,2),IF(G187=40,HLOOKUP(E187,Limits!$D$29:$K$36,3),IF(G187=50,HLOOKUP(E187,Limits!$D$29:$K$36,4),IF(G187=60,HLOOKUP(E187,Limits!$D$29:$K$36,5),IF(G187=80,HLOOKUP(E187,Limits!$D$29:$K$36,6))))))</f>
        <v>#REF!</v>
      </c>
      <c r="L187" s="148"/>
      <c r="M187" s="121" t="e">
        <f>+USR!#REF!</f>
        <v>#REF!</v>
      </c>
      <c r="N187" s="122"/>
      <c r="O187" s="122" t="e">
        <f>+USR!#REF!</f>
        <v>#REF!</v>
      </c>
      <c r="P187" s="122"/>
      <c r="Q187" s="122" t="e">
        <f>+USR!#REF!</f>
        <v>#REF!</v>
      </c>
      <c r="R187" s="122"/>
      <c r="S187" s="122" t="e">
        <f>+USR!#REF!</f>
        <v>#REF!</v>
      </c>
      <c r="T187" s="122"/>
      <c r="U187" s="122" t="e">
        <f>IF(M187=0,Limits!$D$8,IF(M187=1,Limits!$E$8,IF(M187=2,Limits!$F$8,IF(M187=3,Limits!$G$8,IF(M187=4,Limits!$H$8,IF(M187=5,Limits!$I$8))))))</f>
        <v>#REF!</v>
      </c>
      <c r="V187" s="122"/>
      <c r="W187" s="122" t="e">
        <f t="shared" si="5"/>
        <v>#REF!</v>
      </c>
      <c r="X187" s="122"/>
      <c r="Y187" s="123" t="e">
        <f>IF(O187=30,HLOOKUP(M187,Limits!#REF!,2),IF(O187=40,HLOOKUP(M187,Limits!#REF!,3),IF(O187=50,HLOOKUP(M187,Limits!#REF!,4),IF(O187=60,HLOOKUP(M187,Limits!#REF!,5),IF(O187=80,HLOOKUP(M187,Limits!#REF!,6))))))</f>
        <v>#REF!</v>
      </c>
      <c r="Z187" s="122"/>
      <c r="AA187" s="85" t="e">
        <f>IF(I187&gt;(Limits!$D$37*1.4),"Over 140%","No")</f>
        <v>#REF!</v>
      </c>
      <c r="AB187" s="85" t="e">
        <f>IF(I187&lt;=HLOOKUP(E187,Limits!$D$29:$K$36,2),30,IF(I187&lt;=HLOOKUP(E187,Limits!$D$29:$K$36,3),40,IF(I187&lt;=HLOOKUP(E187,Limits!$D$29:$K$36,4),50,IF(I187&lt;=HLOOKUP(E187,Limits!$D$29:$K$36,5),60,IF(I187&lt;=(Limits!$D$37*1.4),140,"Over 140%")))))</f>
        <v>#REF!</v>
      </c>
      <c r="AC187" s="123" t="e">
        <f>IF(W187&lt;=HLOOKUP(M187,Limits!#REF!,2),30,IF(W187&lt;=HLOOKUP(M187,Limits!#REF!,3),40,IF(W187&lt;=HLOOKUP(M187,Limits!#REF!,4),50,IF(W187&lt;=HLOOKUP(M187,Limits!#REF!,5),60,"Over 60%"))))</f>
        <v>#REF!</v>
      </c>
      <c r="AD187" s="2"/>
      <c r="AE187" s="85" t="e">
        <f t="shared" si="4"/>
        <v>#REF!</v>
      </c>
    </row>
    <row r="188" spans="1:31">
      <c r="A188" s="117" t="e">
        <f>+USR!#REF!</f>
        <v>#REF!</v>
      </c>
      <c r="B188" s="117"/>
      <c r="C188" s="117" t="e">
        <f>+USR!#REF!</f>
        <v>#REF!</v>
      </c>
      <c r="D188" s="117"/>
      <c r="E188" s="121" t="e">
        <f>+USR!#REF!</f>
        <v>#REF!</v>
      </c>
      <c r="F188" s="122"/>
      <c r="G188" s="122" t="e">
        <f>+USR!#REF!</f>
        <v>#REF!</v>
      </c>
      <c r="H188" s="122"/>
      <c r="I188" s="146" t="e">
        <f>+USR!#REF!</f>
        <v>#REF!</v>
      </c>
      <c r="J188" s="122"/>
      <c r="K188" s="147" t="e">
        <f>IF(G188=30,HLOOKUP(E188,Limits!$D$29:$K$36,2),IF(G188=40,HLOOKUP(E188,Limits!$D$29:$K$36,3),IF(G188=50,HLOOKUP(E188,Limits!$D$29:$K$36,4),IF(G188=60,HLOOKUP(E188,Limits!$D$29:$K$36,5),IF(G188=80,HLOOKUP(E188,Limits!$D$29:$K$36,6))))))</f>
        <v>#REF!</v>
      </c>
      <c r="L188" s="148"/>
      <c r="M188" s="121" t="e">
        <f>+USR!#REF!</f>
        <v>#REF!</v>
      </c>
      <c r="N188" s="122"/>
      <c r="O188" s="122" t="e">
        <f>+USR!#REF!</f>
        <v>#REF!</v>
      </c>
      <c r="P188" s="122"/>
      <c r="Q188" s="122" t="e">
        <f>+USR!#REF!</f>
        <v>#REF!</v>
      </c>
      <c r="R188" s="122"/>
      <c r="S188" s="122" t="e">
        <f>+USR!#REF!</f>
        <v>#REF!</v>
      </c>
      <c r="T188" s="122"/>
      <c r="U188" s="122" t="e">
        <f>IF(M188=0,Limits!$D$8,IF(M188=1,Limits!$E$8,IF(M188=2,Limits!$F$8,IF(M188=3,Limits!$G$8,IF(M188=4,Limits!$H$8,IF(M188=5,Limits!$I$8))))))</f>
        <v>#REF!</v>
      </c>
      <c r="V188" s="122"/>
      <c r="W188" s="122" t="e">
        <f t="shared" si="5"/>
        <v>#REF!</v>
      </c>
      <c r="X188" s="122"/>
      <c r="Y188" s="123" t="e">
        <f>IF(O188=30,HLOOKUP(M188,Limits!#REF!,2),IF(O188=40,HLOOKUP(M188,Limits!#REF!,3),IF(O188=50,HLOOKUP(M188,Limits!#REF!,4),IF(O188=60,HLOOKUP(M188,Limits!#REF!,5),IF(O188=80,HLOOKUP(M188,Limits!#REF!,6))))))</f>
        <v>#REF!</v>
      </c>
      <c r="Z188" s="122"/>
      <c r="AA188" s="85" t="e">
        <f>IF(I188&gt;(Limits!$D$37*1.4),"Over 140%","No")</f>
        <v>#REF!</v>
      </c>
      <c r="AB188" s="85" t="e">
        <f>IF(I188&lt;=HLOOKUP(E188,Limits!$D$29:$K$36,2),30,IF(I188&lt;=HLOOKUP(E188,Limits!$D$29:$K$36,3),40,IF(I188&lt;=HLOOKUP(E188,Limits!$D$29:$K$36,4),50,IF(I188&lt;=HLOOKUP(E188,Limits!$D$29:$K$36,5),60,IF(I188&lt;=(Limits!$D$37*1.4),140,"Over 140%")))))</f>
        <v>#REF!</v>
      </c>
      <c r="AC188" s="123" t="e">
        <f>IF(W188&lt;=HLOOKUP(M188,Limits!#REF!,2),30,IF(W188&lt;=HLOOKUP(M188,Limits!#REF!,3),40,IF(W188&lt;=HLOOKUP(M188,Limits!#REF!,4),50,IF(W188&lt;=HLOOKUP(M188,Limits!#REF!,5),60,"Over 60%"))))</f>
        <v>#REF!</v>
      </c>
      <c r="AD188" s="2"/>
      <c r="AE188" s="85" t="e">
        <f t="shared" si="4"/>
        <v>#REF!</v>
      </c>
    </row>
    <row r="189" spans="1:31">
      <c r="A189" s="117" t="e">
        <f>+USR!#REF!</f>
        <v>#REF!</v>
      </c>
      <c r="B189" s="117"/>
      <c r="C189" s="117" t="e">
        <f>+USR!#REF!</f>
        <v>#REF!</v>
      </c>
      <c r="D189" s="117"/>
      <c r="E189" s="121" t="e">
        <f>+USR!#REF!</f>
        <v>#REF!</v>
      </c>
      <c r="F189" s="122"/>
      <c r="G189" s="122" t="e">
        <f>+USR!#REF!</f>
        <v>#REF!</v>
      </c>
      <c r="H189" s="122"/>
      <c r="I189" s="146" t="e">
        <f>+USR!#REF!</f>
        <v>#REF!</v>
      </c>
      <c r="J189" s="122"/>
      <c r="K189" s="147" t="e">
        <f>IF(G189=30,HLOOKUP(E189,Limits!$D$29:$K$36,2),IF(G189=40,HLOOKUP(E189,Limits!$D$29:$K$36,3),IF(G189=50,HLOOKUP(E189,Limits!$D$29:$K$36,4),IF(G189=60,HLOOKUP(E189,Limits!$D$29:$K$36,5),IF(G189=80,HLOOKUP(E189,Limits!$D$29:$K$36,6))))))</f>
        <v>#REF!</v>
      </c>
      <c r="L189" s="148"/>
      <c r="M189" s="121" t="e">
        <f>+USR!#REF!</f>
        <v>#REF!</v>
      </c>
      <c r="N189" s="122"/>
      <c r="O189" s="122" t="e">
        <f>+USR!#REF!</f>
        <v>#REF!</v>
      </c>
      <c r="P189" s="122"/>
      <c r="Q189" s="122" t="e">
        <f>+USR!#REF!</f>
        <v>#REF!</v>
      </c>
      <c r="R189" s="122"/>
      <c r="S189" s="122" t="e">
        <f>+USR!#REF!</f>
        <v>#REF!</v>
      </c>
      <c r="T189" s="122"/>
      <c r="U189" s="122" t="e">
        <f>IF(M189=0,Limits!$D$8,IF(M189=1,Limits!$E$8,IF(M189=2,Limits!$F$8,IF(M189=3,Limits!$G$8,IF(M189=4,Limits!$H$8,IF(M189=5,Limits!$I$8))))))</f>
        <v>#REF!</v>
      </c>
      <c r="V189" s="122"/>
      <c r="W189" s="122" t="e">
        <f t="shared" si="5"/>
        <v>#REF!</v>
      </c>
      <c r="X189" s="122"/>
      <c r="Y189" s="123" t="e">
        <f>IF(O189=30,HLOOKUP(M189,Limits!#REF!,2),IF(O189=40,HLOOKUP(M189,Limits!#REF!,3),IF(O189=50,HLOOKUP(M189,Limits!#REF!,4),IF(O189=60,HLOOKUP(M189,Limits!#REF!,5),IF(O189=80,HLOOKUP(M189,Limits!#REF!,6))))))</f>
        <v>#REF!</v>
      </c>
      <c r="Z189" s="122"/>
      <c r="AA189" s="85" t="e">
        <f>IF(I189&gt;(Limits!$D$37*1.4),"Over 140%","No")</f>
        <v>#REF!</v>
      </c>
      <c r="AB189" s="85" t="e">
        <f>IF(I189&lt;=HLOOKUP(E189,Limits!$D$29:$K$36,2),30,IF(I189&lt;=HLOOKUP(E189,Limits!$D$29:$K$36,3),40,IF(I189&lt;=HLOOKUP(E189,Limits!$D$29:$K$36,4),50,IF(I189&lt;=HLOOKUP(E189,Limits!$D$29:$K$36,5),60,IF(I189&lt;=(Limits!$D$37*1.4),140,"Over 140%")))))</f>
        <v>#REF!</v>
      </c>
      <c r="AC189" s="123" t="e">
        <f>IF(W189&lt;=HLOOKUP(M189,Limits!#REF!,2),30,IF(W189&lt;=HLOOKUP(M189,Limits!#REF!,3),40,IF(W189&lt;=HLOOKUP(M189,Limits!#REF!,4),50,IF(W189&lt;=HLOOKUP(M189,Limits!#REF!,5),60,"Over 60%"))))</f>
        <v>#REF!</v>
      </c>
      <c r="AD189" s="2"/>
      <c r="AE189" s="85" t="e">
        <f t="shared" si="4"/>
        <v>#REF!</v>
      </c>
    </row>
    <row r="190" spans="1:31">
      <c r="A190" s="117" t="e">
        <f>+USR!#REF!</f>
        <v>#REF!</v>
      </c>
      <c r="B190" s="117"/>
      <c r="C190" s="117" t="e">
        <f>+USR!#REF!</f>
        <v>#REF!</v>
      </c>
      <c r="D190" s="117"/>
      <c r="E190" s="121" t="e">
        <f>+USR!#REF!</f>
        <v>#REF!</v>
      </c>
      <c r="F190" s="122"/>
      <c r="G190" s="122" t="e">
        <f>+USR!#REF!</f>
        <v>#REF!</v>
      </c>
      <c r="H190" s="122"/>
      <c r="I190" s="146" t="e">
        <f>+USR!#REF!</f>
        <v>#REF!</v>
      </c>
      <c r="J190" s="122"/>
      <c r="K190" s="147" t="e">
        <f>IF(G190=30,HLOOKUP(E190,Limits!$D$29:$K$36,2),IF(G190=40,HLOOKUP(E190,Limits!$D$29:$K$36,3),IF(G190=50,HLOOKUP(E190,Limits!$D$29:$K$36,4),IF(G190=60,HLOOKUP(E190,Limits!$D$29:$K$36,5),IF(G190=80,HLOOKUP(E190,Limits!$D$29:$K$36,6))))))</f>
        <v>#REF!</v>
      </c>
      <c r="L190" s="148"/>
      <c r="M190" s="121" t="e">
        <f>+USR!#REF!</f>
        <v>#REF!</v>
      </c>
      <c r="N190" s="122"/>
      <c r="O190" s="122" t="e">
        <f>+USR!#REF!</f>
        <v>#REF!</v>
      </c>
      <c r="P190" s="122"/>
      <c r="Q190" s="122" t="e">
        <f>+USR!#REF!</f>
        <v>#REF!</v>
      </c>
      <c r="R190" s="122"/>
      <c r="S190" s="122" t="e">
        <f>+USR!#REF!</f>
        <v>#REF!</v>
      </c>
      <c r="T190" s="122"/>
      <c r="U190" s="122" t="e">
        <f>IF(M190=0,Limits!$D$8,IF(M190=1,Limits!$E$8,IF(M190=2,Limits!$F$8,IF(M190=3,Limits!$G$8,IF(M190=4,Limits!$H$8,IF(M190=5,Limits!$I$8))))))</f>
        <v>#REF!</v>
      </c>
      <c r="V190" s="122"/>
      <c r="W190" s="122" t="e">
        <f t="shared" si="5"/>
        <v>#REF!</v>
      </c>
      <c r="X190" s="122"/>
      <c r="Y190" s="123" t="e">
        <f>IF(O190=30,HLOOKUP(M190,Limits!#REF!,2),IF(O190=40,HLOOKUP(M190,Limits!#REF!,3),IF(O190=50,HLOOKUP(M190,Limits!#REF!,4),IF(O190=60,HLOOKUP(M190,Limits!#REF!,5),IF(O190=80,HLOOKUP(M190,Limits!#REF!,6))))))</f>
        <v>#REF!</v>
      </c>
      <c r="Z190" s="122"/>
      <c r="AA190" s="85" t="e">
        <f>IF(I190&gt;(Limits!$D$37*1.4),"Over 140%","No")</f>
        <v>#REF!</v>
      </c>
      <c r="AB190" s="85" t="e">
        <f>IF(I190&lt;=HLOOKUP(E190,Limits!$D$29:$K$36,2),30,IF(I190&lt;=HLOOKUP(E190,Limits!$D$29:$K$36,3),40,IF(I190&lt;=HLOOKUP(E190,Limits!$D$29:$K$36,4),50,IF(I190&lt;=HLOOKUP(E190,Limits!$D$29:$K$36,5),60,IF(I190&lt;=(Limits!$D$37*1.4),140,"Over 140%")))))</f>
        <v>#REF!</v>
      </c>
      <c r="AC190" s="123" t="e">
        <f>IF(W190&lt;=HLOOKUP(M190,Limits!#REF!,2),30,IF(W190&lt;=HLOOKUP(M190,Limits!#REF!,3),40,IF(W190&lt;=HLOOKUP(M190,Limits!#REF!,4),50,IF(W190&lt;=HLOOKUP(M190,Limits!#REF!,5),60,"Over 60%"))))</f>
        <v>#REF!</v>
      </c>
      <c r="AD190" s="2"/>
      <c r="AE190" s="85" t="e">
        <f t="shared" si="4"/>
        <v>#REF!</v>
      </c>
    </row>
    <row r="191" spans="1:31">
      <c r="A191" s="117" t="e">
        <f>+USR!#REF!</f>
        <v>#REF!</v>
      </c>
      <c r="B191" s="117"/>
      <c r="C191" s="117" t="e">
        <f>+USR!#REF!</f>
        <v>#REF!</v>
      </c>
      <c r="D191" s="117"/>
      <c r="E191" s="121" t="e">
        <f>+USR!#REF!</f>
        <v>#REF!</v>
      </c>
      <c r="F191" s="122"/>
      <c r="G191" s="122" t="e">
        <f>+USR!#REF!</f>
        <v>#REF!</v>
      </c>
      <c r="H191" s="122"/>
      <c r="I191" s="146" t="e">
        <f>+USR!#REF!</f>
        <v>#REF!</v>
      </c>
      <c r="J191" s="122"/>
      <c r="K191" s="147" t="e">
        <f>IF(G191=30,HLOOKUP(E191,Limits!$D$29:$K$36,2),IF(G191=40,HLOOKUP(E191,Limits!$D$29:$K$36,3),IF(G191=50,HLOOKUP(E191,Limits!$D$29:$K$36,4),IF(G191=60,HLOOKUP(E191,Limits!$D$29:$K$36,5),IF(G191=80,HLOOKUP(E191,Limits!$D$29:$K$36,6))))))</f>
        <v>#REF!</v>
      </c>
      <c r="L191" s="148"/>
      <c r="M191" s="121" t="e">
        <f>+USR!#REF!</f>
        <v>#REF!</v>
      </c>
      <c r="N191" s="122"/>
      <c r="O191" s="122" t="e">
        <f>+USR!#REF!</f>
        <v>#REF!</v>
      </c>
      <c r="P191" s="122"/>
      <c r="Q191" s="122" t="e">
        <f>+USR!#REF!</f>
        <v>#REF!</v>
      </c>
      <c r="R191" s="122"/>
      <c r="S191" s="122" t="e">
        <f>+USR!#REF!</f>
        <v>#REF!</v>
      </c>
      <c r="T191" s="122"/>
      <c r="U191" s="122" t="e">
        <f>IF(M191=0,Limits!$D$8,IF(M191=1,Limits!$E$8,IF(M191=2,Limits!$F$8,IF(M191=3,Limits!$G$8,IF(M191=4,Limits!$H$8,IF(M191=5,Limits!$I$8))))))</f>
        <v>#REF!</v>
      </c>
      <c r="V191" s="122"/>
      <c r="W191" s="122" t="e">
        <f t="shared" si="5"/>
        <v>#REF!</v>
      </c>
      <c r="X191" s="122"/>
      <c r="Y191" s="123" t="e">
        <f>IF(O191=30,HLOOKUP(M191,Limits!#REF!,2),IF(O191=40,HLOOKUP(M191,Limits!#REF!,3),IF(O191=50,HLOOKUP(M191,Limits!#REF!,4),IF(O191=60,HLOOKUP(M191,Limits!#REF!,5),IF(O191=80,HLOOKUP(M191,Limits!#REF!,6))))))</f>
        <v>#REF!</v>
      </c>
      <c r="Z191" s="122"/>
      <c r="AA191" s="85" t="e">
        <f>IF(I191&gt;(Limits!$D$37*1.4),"Over 140%","No")</f>
        <v>#REF!</v>
      </c>
      <c r="AB191" s="85" t="e">
        <f>IF(I191&lt;=HLOOKUP(E191,Limits!$D$29:$K$36,2),30,IF(I191&lt;=HLOOKUP(E191,Limits!$D$29:$K$36,3),40,IF(I191&lt;=HLOOKUP(E191,Limits!$D$29:$K$36,4),50,IF(I191&lt;=HLOOKUP(E191,Limits!$D$29:$K$36,5),60,IF(I191&lt;=(Limits!$D$37*1.4),140,"Over 140%")))))</f>
        <v>#REF!</v>
      </c>
      <c r="AC191" s="123" t="e">
        <f>IF(W191&lt;=HLOOKUP(M191,Limits!#REF!,2),30,IF(W191&lt;=HLOOKUP(M191,Limits!#REF!,3),40,IF(W191&lt;=HLOOKUP(M191,Limits!#REF!,4),50,IF(W191&lt;=HLOOKUP(M191,Limits!#REF!,5),60,"Over 60%"))))</f>
        <v>#REF!</v>
      </c>
      <c r="AD191" s="2"/>
      <c r="AE191" s="85" t="e">
        <f t="shared" si="4"/>
        <v>#REF!</v>
      </c>
    </row>
    <row r="192" spans="1:31">
      <c r="A192" s="117" t="e">
        <f>+USR!#REF!</f>
        <v>#REF!</v>
      </c>
      <c r="B192" s="117"/>
      <c r="C192" s="117" t="e">
        <f>+USR!#REF!</f>
        <v>#REF!</v>
      </c>
      <c r="D192" s="117"/>
      <c r="E192" s="121" t="e">
        <f>+USR!#REF!</f>
        <v>#REF!</v>
      </c>
      <c r="F192" s="122"/>
      <c r="G192" s="122" t="e">
        <f>+USR!#REF!</f>
        <v>#REF!</v>
      </c>
      <c r="H192" s="122"/>
      <c r="I192" s="146" t="e">
        <f>+USR!#REF!</f>
        <v>#REF!</v>
      </c>
      <c r="J192" s="122"/>
      <c r="K192" s="147" t="e">
        <f>IF(G192=30,HLOOKUP(E192,Limits!$D$29:$K$36,2),IF(G192=40,HLOOKUP(E192,Limits!$D$29:$K$36,3),IF(G192=50,HLOOKUP(E192,Limits!$D$29:$K$36,4),IF(G192=60,HLOOKUP(E192,Limits!$D$29:$K$36,5),IF(G192=80,HLOOKUP(E192,Limits!$D$29:$K$36,6))))))</f>
        <v>#REF!</v>
      </c>
      <c r="L192" s="148"/>
      <c r="M192" s="121" t="e">
        <f>+USR!#REF!</f>
        <v>#REF!</v>
      </c>
      <c r="N192" s="122"/>
      <c r="O192" s="122" t="e">
        <f>+USR!#REF!</f>
        <v>#REF!</v>
      </c>
      <c r="P192" s="122"/>
      <c r="Q192" s="122" t="e">
        <f>+USR!#REF!</f>
        <v>#REF!</v>
      </c>
      <c r="R192" s="122"/>
      <c r="S192" s="122" t="e">
        <f>+USR!#REF!</f>
        <v>#REF!</v>
      </c>
      <c r="T192" s="122"/>
      <c r="U192" s="122" t="e">
        <f>IF(M192=0,Limits!$D$8,IF(M192=1,Limits!$E$8,IF(M192=2,Limits!$F$8,IF(M192=3,Limits!$G$8,IF(M192=4,Limits!$H$8,IF(M192=5,Limits!$I$8))))))</f>
        <v>#REF!</v>
      </c>
      <c r="V192" s="122"/>
      <c r="W192" s="122" t="e">
        <f t="shared" si="5"/>
        <v>#REF!</v>
      </c>
      <c r="X192" s="122"/>
      <c r="Y192" s="123" t="e">
        <f>IF(O192=30,HLOOKUP(M192,Limits!#REF!,2),IF(O192=40,HLOOKUP(M192,Limits!#REF!,3),IF(O192=50,HLOOKUP(M192,Limits!#REF!,4),IF(O192=60,HLOOKUP(M192,Limits!#REF!,5),IF(O192=80,HLOOKUP(M192,Limits!#REF!,6))))))</f>
        <v>#REF!</v>
      </c>
      <c r="Z192" s="122"/>
      <c r="AA192" s="85" t="e">
        <f>IF(I192&gt;(Limits!$D$37*1.4),"Over 140%","No")</f>
        <v>#REF!</v>
      </c>
      <c r="AB192" s="85" t="e">
        <f>IF(I192&lt;=HLOOKUP(E192,Limits!$D$29:$K$36,2),30,IF(I192&lt;=HLOOKUP(E192,Limits!$D$29:$K$36,3),40,IF(I192&lt;=HLOOKUP(E192,Limits!$D$29:$K$36,4),50,IF(I192&lt;=HLOOKUP(E192,Limits!$D$29:$K$36,5),60,IF(I192&lt;=(Limits!$D$37*1.4),140,"Over 140%")))))</f>
        <v>#REF!</v>
      </c>
      <c r="AC192" s="123" t="e">
        <f>IF(W192&lt;=HLOOKUP(M192,Limits!#REF!,2),30,IF(W192&lt;=HLOOKUP(M192,Limits!#REF!,3),40,IF(W192&lt;=HLOOKUP(M192,Limits!#REF!,4),50,IF(W192&lt;=HLOOKUP(M192,Limits!#REF!,5),60,"Over 60%"))))</f>
        <v>#REF!</v>
      </c>
      <c r="AD192" s="2"/>
      <c r="AE192" s="85" t="e">
        <f t="shared" si="4"/>
        <v>#REF!</v>
      </c>
    </row>
    <row r="193" spans="1:31">
      <c r="A193" s="117" t="e">
        <f>+USR!#REF!</f>
        <v>#REF!</v>
      </c>
      <c r="B193" s="117"/>
      <c r="C193" s="117" t="e">
        <f>+USR!#REF!</f>
        <v>#REF!</v>
      </c>
      <c r="D193" s="117"/>
      <c r="E193" s="121" t="e">
        <f>+USR!#REF!</f>
        <v>#REF!</v>
      </c>
      <c r="F193" s="122"/>
      <c r="G193" s="122" t="e">
        <f>+USR!#REF!</f>
        <v>#REF!</v>
      </c>
      <c r="H193" s="122"/>
      <c r="I193" s="146" t="e">
        <f>+USR!#REF!</f>
        <v>#REF!</v>
      </c>
      <c r="J193" s="122"/>
      <c r="K193" s="147" t="e">
        <f>IF(G193=30,HLOOKUP(E193,Limits!$D$29:$K$36,2),IF(G193=40,HLOOKUP(E193,Limits!$D$29:$K$36,3),IF(G193=50,HLOOKUP(E193,Limits!$D$29:$K$36,4),IF(G193=60,HLOOKUP(E193,Limits!$D$29:$K$36,5),IF(G193=80,HLOOKUP(E193,Limits!$D$29:$K$36,6))))))</f>
        <v>#REF!</v>
      </c>
      <c r="L193" s="148"/>
      <c r="M193" s="121" t="e">
        <f>+USR!#REF!</f>
        <v>#REF!</v>
      </c>
      <c r="N193" s="122"/>
      <c r="O193" s="122" t="e">
        <f>+USR!#REF!</f>
        <v>#REF!</v>
      </c>
      <c r="P193" s="122"/>
      <c r="Q193" s="122" t="e">
        <f>+USR!#REF!</f>
        <v>#REF!</v>
      </c>
      <c r="R193" s="122"/>
      <c r="S193" s="122" t="e">
        <f>+USR!#REF!</f>
        <v>#REF!</v>
      </c>
      <c r="T193" s="122"/>
      <c r="U193" s="122" t="e">
        <f>IF(M193=0,Limits!$D$8,IF(M193=1,Limits!$E$8,IF(M193=2,Limits!$F$8,IF(M193=3,Limits!$G$8,IF(M193=4,Limits!$H$8,IF(M193=5,Limits!$I$8))))))</f>
        <v>#REF!</v>
      </c>
      <c r="V193" s="122"/>
      <c r="W193" s="122" t="e">
        <f t="shared" si="5"/>
        <v>#REF!</v>
      </c>
      <c r="X193" s="122"/>
      <c r="Y193" s="123" t="e">
        <f>IF(O193=30,HLOOKUP(M193,Limits!#REF!,2),IF(O193=40,HLOOKUP(M193,Limits!#REF!,3),IF(O193=50,HLOOKUP(M193,Limits!#REF!,4),IF(O193=60,HLOOKUP(M193,Limits!#REF!,5),IF(O193=80,HLOOKUP(M193,Limits!#REF!,6))))))</f>
        <v>#REF!</v>
      </c>
      <c r="Z193" s="122"/>
      <c r="AA193" s="85" t="e">
        <f>IF(I193&gt;(Limits!$D$37*1.4),"Over 140%","No")</f>
        <v>#REF!</v>
      </c>
      <c r="AB193" s="85" t="e">
        <f>IF(I193&lt;=HLOOKUP(E193,Limits!$D$29:$K$36,2),30,IF(I193&lt;=HLOOKUP(E193,Limits!$D$29:$K$36,3),40,IF(I193&lt;=HLOOKUP(E193,Limits!$D$29:$K$36,4),50,IF(I193&lt;=HLOOKUP(E193,Limits!$D$29:$K$36,5),60,IF(I193&lt;=(Limits!$D$37*1.4),140,"Over 140%")))))</f>
        <v>#REF!</v>
      </c>
      <c r="AC193" s="123" t="e">
        <f>IF(W193&lt;=HLOOKUP(M193,Limits!#REF!,2),30,IF(W193&lt;=HLOOKUP(M193,Limits!#REF!,3),40,IF(W193&lt;=HLOOKUP(M193,Limits!#REF!,4),50,IF(W193&lt;=HLOOKUP(M193,Limits!#REF!,5),60,"Over 60%"))))</f>
        <v>#REF!</v>
      </c>
      <c r="AD193" s="2"/>
      <c r="AE193" s="85" t="e">
        <f t="shared" si="4"/>
        <v>#REF!</v>
      </c>
    </row>
    <row r="194" spans="1:31">
      <c r="A194" s="117" t="e">
        <f>+USR!#REF!</f>
        <v>#REF!</v>
      </c>
      <c r="B194" s="117"/>
      <c r="C194" s="117" t="e">
        <f>+USR!#REF!</f>
        <v>#REF!</v>
      </c>
      <c r="D194" s="117"/>
      <c r="E194" s="121" t="e">
        <f>+USR!#REF!</f>
        <v>#REF!</v>
      </c>
      <c r="F194" s="122"/>
      <c r="G194" s="122" t="e">
        <f>+USR!#REF!</f>
        <v>#REF!</v>
      </c>
      <c r="H194" s="122"/>
      <c r="I194" s="146" t="e">
        <f>+USR!#REF!</f>
        <v>#REF!</v>
      </c>
      <c r="J194" s="122"/>
      <c r="K194" s="147" t="e">
        <f>IF(G194=30,HLOOKUP(E194,Limits!$D$29:$K$36,2),IF(G194=40,HLOOKUP(E194,Limits!$D$29:$K$36,3),IF(G194=50,HLOOKUP(E194,Limits!$D$29:$K$36,4),IF(G194=60,HLOOKUP(E194,Limits!$D$29:$K$36,5),IF(G194=80,HLOOKUP(E194,Limits!$D$29:$K$36,6))))))</f>
        <v>#REF!</v>
      </c>
      <c r="L194" s="148"/>
      <c r="M194" s="121" t="e">
        <f>+USR!#REF!</f>
        <v>#REF!</v>
      </c>
      <c r="N194" s="122"/>
      <c r="O194" s="122" t="e">
        <f>+USR!#REF!</f>
        <v>#REF!</v>
      </c>
      <c r="P194" s="122"/>
      <c r="Q194" s="122" t="e">
        <f>+USR!#REF!</f>
        <v>#REF!</v>
      </c>
      <c r="R194" s="122"/>
      <c r="S194" s="122" t="e">
        <f>+USR!#REF!</f>
        <v>#REF!</v>
      </c>
      <c r="T194" s="122"/>
      <c r="U194" s="122" t="e">
        <f>IF(M194=0,Limits!$D$8,IF(M194=1,Limits!$E$8,IF(M194=2,Limits!$F$8,IF(M194=3,Limits!$G$8,IF(M194=4,Limits!$H$8,IF(M194=5,Limits!$I$8))))))</f>
        <v>#REF!</v>
      </c>
      <c r="V194" s="122"/>
      <c r="W194" s="122" t="e">
        <f t="shared" si="5"/>
        <v>#REF!</v>
      </c>
      <c r="X194" s="122"/>
      <c r="Y194" s="123" t="e">
        <f>IF(O194=30,HLOOKUP(M194,Limits!#REF!,2),IF(O194=40,HLOOKUP(M194,Limits!#REF!,3),IF(O194=50,HLOOKUP(M194,Limits!#REF!,4),IF(O194=60,HLOOKUP(M194,Limits!#REF!,5),IF(O194=80,HLOOKUP(M194,Limits!#REF!,6))))))</f>
        <v>#REF!</v>
      </c>
      <c r="Z194" s="122"/>
      <c r="AA194" s="85" t="e">
        <f>IF(I194&gt;(Limits!$D$37*1.4),"Over 140%","No")</f>
        <v>#REF!</v>
      </c>
      <c r="AB194" s="85" t="e">
        <f>IF(I194&lt;=HLOOKUP(E194,Limits!$D$29:$K$36,2),30,IF(I194&lt;=HLOOKUP(E194,Limits!$D$29:$K$36,3),40,IF(I194&lt;=HLOOKUP(E194,Limits!$D$29:$K$36,4),50,IF(I194&lt;=HLOOKUP(E194,Limits!$D$29:$K$36,5),60,IF(I194&lt;=(Limits!$D$37*1.4),140,"Over 140%")))))</f>
        <v>#REF!</v>
      </c>
      <c r="AC194" s="123" t="e">
        <f>IF(W194&lt;=HLOOKUP(M194,Limits!#REF!,2),30,IF(W194&lt;=HLOOKUP(M194,Limits!#REF!,3),40,IF(W194&lt;=HLOOKUP(M194,Limits!#REF!,4),50,IF(W194&lt;=HLOOKUP(M194,Limits!#REF!,5),60,"Over 60%"))))</f>
        <v>#REF!</v>
      </c>
      <c r="AD194" s="2"/>
      <c r="AE194" s="85" t="e">
        <f t="shared" si="4"/>
        <v>#REF!</v>
      </c>
    </row>
    <row r="195" spans="1:31">
      <c r="A195" s="117" t="e">
        <f>+USR!#REF!</f>
        <v>#REF!</v>
      </c>
      <c r="B195" s="117"/>
      <c r="C195" s="117" t="e">
        <f>+USR!#REF!</f>
        <v>#REF!</v>
      </c>
      <c r="D195" s="117"/>
      <c r="E195" s="121" t="e">
        <f>+USR!#REF!</f>
        <v>#REF!</v>
      </c>
      <c r="F195" s="122"/>
      <c r="G195" s="122" t="e">
        <f>+USR!#REF!</f>
        <v>#REF!</v>
      </c>
      <c r="H195" s="122"/>
      <c r="I195" s="146" t="e">
        <f>+USR!#REF!</f>
        <v>#REF!</v>
      </c>
      <c r="J195" s="122"/>
      <c r="K195" s="147" t="e">
        <f>IF(G195=30,HLOOKUP(E195,Limits!$D$29:$K$36,2),IF(G195=40,HLOOKUP(E195,Limits!$D$29:$K$36,3),IF(G195=50,HLOOKUP(E195,Limits!$D$29:$K$36,4),IF(G195=60,HLOOKUP(E195,Limits!$D$29:$K$36,5),IF(G195=80,HLOOKUP(E195,Limits!$D$29:$K$36,6))))))</f>
        <v>#REF!</v>
      </c>
      <c r="L195" s="148"/>
      <c r="M195" s="121" t="e">
        <f>+USR!#REF!</f>
        <v>#REF!</v>
      </c>
      <c r="N195" s="122"/>
      <c r="O195" s="122" t="e">
        <f>+USR!#REF!</f>
        <v>#REF!</v>
      </c>
      <c r="P195" s="122"/>
      <c r="Q195" s="122" t="e">
        <f>+USR!#REF!</f>
        <v>#REF!</v>
      </c>
      <c r="R195" s="122"/>
      <c r="S195" s="122" t="e">
        <f>+USR!#REF!</f>
        <v>#REF!</v>
      </c>
      <c r="T195" s="122"/>
      <c r="U195" s="122" t="e">
        <f>IF(M195=0,Limits!$D$8,IF(M195=1,Limits!$E$8,IF(M195=2,Limits!$F$8,IF(M195=3,Limits!$G$8,IF(M195=4,Limits!$H$8,IF(M195=5,Limits!$I$8))))))</f>
        <v>#REF!</v>
      </c>
      <c r="V195" s="122"/>
      <c r="W195" s="122" t="e">
        <f t="shared" si="5"/>
        <v>#REF!</v>
      </c>
      <c r="X195" s="122"/>
      <c r="Y195" s="123" t="e">
        <f>IF(O195=30,HLOOKUP(M195,Limits!#REF!,2),IF(O195=40,HLOOKUP(M195,Limits!#REF!,3),IF(O195=50,HLOOKUP(M195,Limits!#REF!,4),IF(O195=60,HLOOKUP(M195,Limits!#REF!,5),IF(O195=80,HLOOKUP(M195,Limits!#REF!,6))))))</f>
        <v>#REF!</v>
      </c>
      <c r="Z195" s="122"/>
      <c r="AA195" s="85" t="e">
        <f>IF(I195&gt;(Limits!$D$37*1.4),"Over 140%","No")</f>
        <v>#REF!</v>
      </c>
      <c r="AB195" s="85" t="e">
        <f>IF(I195&lt;=HLOOKUP(E195,Limits!$D$29:$K$36,2),30,IF(I195&lt;=HLOOKUP(E195,Limits!$D$29:$K$36,3),40,IF(I195&lt;=HLOOKUP(E195,Limits!$D$29:$K$36,4),50,IF(I195&lt;=HLOOKUP(E195,Limits!$D$29:$K$36,5),60,IF(I195&lt;=(Limits!$D$37*1.4),140,"Over 140%")))))</f>
        <v>#REF!</v>
      </c>
      <c r="AC195" s="123" t="e">
        <f>IF(W195&lt;=HLOOKUP(M195,Limits!#REF!,2),30,IF(W195&lt;=HLOOKUP(M195,Limits!#REF!,3),40,IF(W195&lt;=HLOOKUP(M195,Limits!#REF!,4),50,IF(W195&lt;=HLOOKUP(M195,Limits!#REF!,5),60,"Over 60%"))))</f>
        <v>#REF!</v>
      </c>
      <c r="AD195" s="2"/>
      <c r="AE195" s="85" t="e">
        <f t="shared" si="4"/>
        <v>#REF!</v>
      </c>
    </row>
    <row r="196" spans="1:31">
      <c r="A196" s="117" t="e">
        <f>+USR!#REF!</f>
        <v>#REF!</v>
      </c>
      <c r="B196" s="117"/>
      <c r="C196" s="117" t="e">
        <f>+USR!#REF!</f>
        <v>#REF!</v>
      </c>
      <c r="D196" s="117"/>
      <c r="E196" s="121" t="e">
        <f>+USR!#REF!</f>
        <v>#REF!</v>
      </c>
      <c r="F196" s="122"/>
      <c r="G196" s="122" t="e">
        <f>+USR!#REF!</f>
        <v>#REF!</v>
      </c>
      <c r="H196" s="122"/>
      <c r="I196" s="146" t="e">
        <f>+USR!#REF!</f>
        <v>#REF!</v>
      </c>
      <c r="J196" s="122"/>
      <c r="K196" s="147" t="e">
        <f>IF(G196=30,HLOOKUP(E196,Limits!$D$29:$K$36,2),IF(G196=40,HLOOKUP(E196,Limits!$D$29:$K$36,3),IF(G196=50,HLOOKUP(E196,Limits!$D$29:$K$36,4),IF(G196=60,HLOOKUP(E196,Limits!$D$29:$K$36,5),IF(G196=80,HLOOKUP(E196,Limits!$D$29:$K$36,6))))))</f>
        <v>#REF!</v>
      </c>
      <c r="L196" s="148"/>
      <c r="M196" s="121" t="e">
        <f>+USR!#REF!</f>
        <v>#REF!</v>
      </c>
      <c r="N196" s="122"/>
      <c r="O196" s="122" t="e">
        <f>+USR!#REF!</f>
        <v>#REF!</v>
      </c>
      <c r="P196" s="122"/>
      <c r="Q196" s="122" t="e">
        <f>+USR!#REF!</f>
        <v>#REF!</v>
      </c>
      <c r="R196" s="122"/>
      <c r="S196" s="122" t="e">
        <f>+USR!#REF!</f>
        <v>#REF!</v>
      </c>
      <c r="T196" s="122"/>
      <c r="U196" s="122" t="e">
        <f>IF(M196=0,Limits!$D$8,IF(M196=1,Limits!$E$8,IF(M196=2,Limits!$F$8,IF(M196=3,Limits!$G$8,IF(M196=4,Limits!$H$8,IF(M196=5,Limits!$I$8))))))</f>
        <v>#REF!</v>
      </c>
      <c r="V196" s="122"/>
      <c r="W196" s="122" t="e">
        <f t="shared" si="5"/>
        <v>#REF!</v>
      </c>
      <c r="X196" s="122"/>
      <c r="Y196" s="123" t="e">
        <f>IF(O196=30,HLOOKUP(M196,Limits!#REF!,2),IF(O196=40,HLOOKUP(M196,Limits!#REF!,3),IF(O196=50,HLOOKUP(M196,Limits!#REF!,4),IF(O196=60,HLOOKUP(M196,Limits!#REF!,5),IF(O196=80,HLOOKUP(M196,Limits!#REF!,6))))))</f>
        <v>#REF!</v>
      </c>
      <c r="Z196" s="122"/>
      <c r="AA196" s="85" t="e">
        <f>IF(I196&gt;(Limits!$D$37*1.4),"Over 140%","No")</f>
        <v>#REF!</v>
      </c>
      <c r="AB196" s="85" t="e">
        <f>IF(I196&lt;=HLOOKUP(E196,Limits!$D$29:$K$36,2),30,IF(I196&lt;=HLOOKUP(E196,Limits!$D$29:$K$36,3),40,IF(I196&lt;=HLOOKUP(E196,Limits!$D$29:$K$36,4),50,IF(I196&lt;=HLOOKUP(E196,Limits!$D$29:$K$36,5),60,IF(I196&lt;=(Limits!$D$37*1.4),140,"Over 140%")))))</f>
        <v>#REF!</v>
      </c>
      <c r="AC196" s="123" t="e">
        <f>IF(W196&lt;=HLOOKUP(M196,Limits!#REF!,2),30,IF(W196&lt;=HLOOKUP(M196,Limits!#REF!,3),40,IF(W196&lt;=HLOOKUP(M196,Limits!#REF!,4),50,IF(W196&lt;=HLOOKUP(M196,Limits!#REF!,5),60,"Over 60%"))))</f>
        <v>#REF!</v>
      </c>
      <c r="AD196" s="2"/>
      <c r="AE196" s="85" t="e">
        <f t="shared" si="4"/>
        <v>#REF!</v>
      </c>
    </row>
    <row r="197" spans="1:31">
      <c r="A197" s="117" t="e">
        <f>+USR!#REF!</f>
        <v>#REF!</v>
      </c>
      <c r="B197" s="117"/>
      <c r="C197" s="117" t="e">
        <f>+USR!#REF!</f>
        <v>#REF!</v>
      </c>
      <c r="D197" s="117"/>
      <c r="E197" s="121" t="e">
        <f>+USR!#REF!</f>
        <v>#REF!</v>
      </c>
      <c r="F197" s="122"/>
      <c r="G197" s="122" t="e">
        <f>+USR!#REF!</f>
        <v>#REF!</v>
      </c>
      <c r="H197" s="122"/>
      <c r="I197" s="146" t="e">
        <f>+USR!#REF!</f>
        <v>#REF!</v>
      </c>
      <c r="J197" s="122"/>
      <c r="K197" s="147" t="e">
        <f>IF(G197=30,HLOOKUP(E197,Limits!$D$29:$K$36,2),IF(G197=40,HLOOKUP(E197,Limits!$D$29:$K$36,3),IF(G197=50,HLOOKUP(E197,Limits!$D$29:$K$36,4),IF(G197=60,HLOOKUP(E197,Limits!$D$29:$K$36,5),IF(G197=80,HLOOKUP(E197,Limits!$D$29:$K$36,6))))))</f>
        <v>#REF!</v>
      </c>
      <c r="L197" s="148"/>
      <c r="M197" s="121" t="e">
        <f>+USR!#REF!</f>
        <v>#REF!</v>
      </c>
      <c r="N197" s="122"/>
      <c r="O197" s="122" t="e">
        <f>+USR!#REF!</f>
        <v>#REF!</v>
      </c>
      <c r="P197" s="122"/>
      <c r="Q197" s="122" t="e">
        <f>+USR!#REF!</f>
        <v>#REF!</v>
      </c>
      <c r="R197" s="122"/>
      <c r="S197" s="122" t="e">
        <f>+USR!#REF!</f>
        <v>#REF!</v>
      </c>
      <c r="T197" s="122"/>
      <c r="U197" s="122" t="e">
        <f>IF(M197=0,Limits!$D$8,IF(M197=1,Limits!$E$8,IF(M197=2,Limits!$F$8,IF(M197=3,Limits!$G$8,IF(M197=4,Limits!$H$8,IF(M197=5,Limits!$I$8))))))</f>
        <v>#REF!</v>
      </c>
      <c r="V197" s="122"/>
      <c r="W197" s="122" t="e">
        <f t="shared" si="5"/>
        <v>#REF!</v>
      </c>
      <c r="X197" s="122"/>
      <c r="Y197" s="123" t="e">
        <f>IF(O197=30,HLOOKUP(M197,Limits!#REF!,2),IF(O197=40,HLOOKUP(M197,Limits!#REF!,3),IF(O197=50,HLOOKUP(M197,Limits!#REF!,4),IF(O197=60,HLOOKUP(M197,Limits!#REF!,5),IF(O197=80,HLOOKUP(M197,Limits!#REF!,6))))))</f>
        <v>#REF!</v>
      </c>
      <c r="Z197" s="122"/>
      <c r="AA197" s="85" t="e">
        <f>IF(I197&gt;(Limits!$D$37*1.4),"Over 140%","No")</f>
        <v>#REF!</v>
      </c>
      <c r="AB197" s="85" t="e">
        <f>IF(I197&lt;=HLOOKUP(E197,Limits!$D$29:$K$36,2),30,IF(I197&lt;=HLOOKUP(E197,Limits!$D$29:$K$36,3),40,IF(I197&lt;=HLOOKUP(E197,Limits!$D$29:$K$36,4),50,IF(I197&lt;=HLOOKUP(E197,Limits!$D$29:$K$36,5),60,IF(I197&lt;=(Limits!$D$37*1.4),140,"Over 140%")))))</f>
        <v>#REF!</v>
      </c>
      <c r="AC197" s="123" t="e">
        <f>IF(W197&lt;=HLOOKUP(M197,Limits!#REF!,2),30,IF(W197&lt;=HLOOKUP(M197,Limits!#REF!,3),40,IF(W197&lt;=HLOOKUP(M197,Limits!#REF!,4),50,IF(W197&lt;=HLOOKUP(M197,Limits!#REF!,5),60,"Over 60%"))))</f>
        <v>#REF!</v>
      </c>
      <c r="AD197" s="2"/>
      <c r="AE197" s="85" t="e">
        <f t="shared" si="4"/>
        <v>#REF!</v>
      </c>
    </row>
    <row r="198" spans="1:31">
      <c r="A198" s="117" t="e">
        <f>+USR!#REF!</f>
        <v>#REF!</v>
      </c>
      <c r="B198" s="117"/>
      <c r="C198" s="117" t="e">
        <f>+USR!#REF!</f>
        <v>#REF!</v>
      </c>
      <c r="D198" s="117"/>
      <c r="E198" s="121" t="e">
        <f>+USR!#REF!</f>
        <v>#REF!</v>
      </c>
      <c r="F198" s="122"/>
      <c r="G198" s="122" t="e">
        <f>+USR!#REF!</f>
        <v>#REF!</v>
      </c>
      <c r="H198" s="122"/>
      <c r="I198" s="146" t="e">
        <f>+USR!#REF!</f>
        <v>#REF!</v>
      </c>
      <c r="J198" s="122"/>
      <c r="K198" s="147" t="e">
        <f>IF(G198=30,HLOOKUP(E198,Limits!$D$29:$K$36,2),IF(G198=40,HLOOKUP(E198,Limits!$D$29:$K$36,3),IF(G198=50,HLOOKUP(E198,Limits!$D$29:$K$36,4),IF(G198=60,HLOOKUP(E198,Limits!$D$29:$K$36,5),IF(G198=80,HLOOKUP(E198,Limits!$D$29:$K$36,6))))))</f>
        <v>#REF!</v>
      </c>
      <c r="L198" s="148"/>
      <c r="M198" s="121" t="e">
        <f>+USR!#REF!</f>
        <v>#REF!</v>
      </c>
      <c r="N198" s="122"/>
      <c r="O198" s="122" t="e">
        <f>+USR!#REF!</f>
        <v>#REF!</v>
      </c>
      <c r="P198" s="122"/>
      <c r="Q198" s="122" t="e">
        <f>+USR!#REF!</f>
        <v>#REF!</v>
      </c>
      <c r="R198" s="122"/>
      <c r="S198" s="122" t="e">
        <f>+USR!#REF!</f>
        <v>#REF!</v>
      </c>
      <c r="T198" s="122"/>
      <c r="U198" s="122" t="e">
        <f>IF(M198=0,Limits!$D$8,IF(M198=1,Limits!$E$8,IF(M198=2,Limits!$F$8,IF(M198=3,Limits!$G$8,IF(M198=4,Limits!$H$8,IF(M198=5,Limits!$I$8))))))</f>
        <v>#REF!</v>
      </c>
      <c r="V198" s="122"/>
      <c r="W198" s="122" t="e">
        <f t="shared" si="5"/>
        <v>#REF!</v>
      </c>
      <c r="X198" s="122"/>
      <c r="Y198" s="123" t="e">
        <f>IF(O198=30,HLOOKUP(M198,Limits!#REF!,2),IF(O198=40,HLOOKUP(M198,Limits!#REF!,3),IF(O198=50,HLOOKUP(M198,Limits!#REF!,4),IF(O198=60,HLOOKUP(M198,Limits!#REF!,5),IF(O198=80,HLOOKUP(M198,Limits!#REF!,6))))))</f>
        <v>#REF!</v>
      </c>
      <c r="Z198" s="122"/>
      <c r="AA198" s="85" t="e">
        <f>IF(I198&gt;(Limits!$D$37*1.4),"Over 140%","No")</f>
        <v>#REF!</v>
      </c>
      <c r="AB198" s="85" t="e">
        <f>IF(I198&lt;=HLOOKUP(E198,Limits!$D$29:$K$36,2),30,IF(I198&lt;=HLOOKUP(E198,Limits!$D$29:$K$36,3),40,IF(I198&lt;=HLOOKUP(E198,Limits!$D$29:$K$36,4),50,IF(I198&lt;=HLOOKUP(E198,Limits!$D$29:$K$36,5),60,IF(I198&lt;=(Limits!$D$37*1.4),140,"Over 140%")))))</f>
        <v>#REF!</v>
      </c>
      <c r="AC198" s="123" t="e">
        <f>IF(W198&lt;=HLOOKUP(M198,Limits!#REF!,2),30,IF(W198&lt;=HLOOKUP(M198,Limits!#REF!,3),40,IF(W198&lt;=HLOOKUP(M198,Limits!#REF!,4),50,IF(W198&lt;=HLOOKUP(M198,Limits!#REF!,5),60,"Over 60%"))))</f>
        <v>#REF!</v>
      </c>
      <c r="AD198" s="2"/>
      <c r="AE198" s="85" t="e">
        <f t="shared" si="4"/>
        <v>#REF!</v>
      </c>
    </row>
    <row r="199" spans="1:31">
      <c r="A199" s="117" t="e">
        <f>+USR!#REF!</f>
        <v>#REF!</v>
      </c>
      <c r="B199" s="117"/>
      <c r="C199" s="117" t="e">
        <f>+USR!#REF!</f>
        <v>#REF!</v>
      </c>
      <c r="D199" s="117"/>
      <c r="E199" s="121" t="e">
        <f>+USR!#REF!</f>
        <v>#REF!</v>
      </c>
      <c r="F199" s="122"/>
      <c r="G199" s="122" t="e">
        <f>+USR!#REF!</f>
        <v>#REF!</v>
      </c>
      <c r="H199" s="122"/>
      <c r="I199" s="146" t="e">
        <f>+USR!#REF!</f>
        <v>#REF!</v>
      </c>
      <c r="J199" s="122"/>
      <c r="K199" s="147" t="e">
        <f>IF(G199=30,HLOOKUP(E199,Limits!$D$29:$K$36,2),IF(G199=40,HLOOKUP(E199,Limits!$D$29:$K$36,3),IF(G199=50,HLOOKUP(E199,Limits!$D$29:$K$36,4),IF(G199=60,HLOOKUP(E199,Limits!$D$29:$K$36,5),IF(G199=80,HLOOKUP(E199,Limits!$D$29:$K$36,6))))))</f>
        <v>#REF!</v>
      </c>
      <c r="L199" s="148"/>
      <c r="M199" s="121" t="e">
        <f>+USR!#REF!</f>
        <v>#REF!</v>
      </c>
      <c r="N199" s="122"/>
      <c r="O199" s="122" t="e">
        <f>+USR!#REF!</f>
        <v>#REF!</v>
      </c>
      <c r="P199" s="122"/>
      <c r="Q199" s="122" t="e">
        <f>+USR!#REF!</f>
        <v>#REF!</v>
      </c>
      <c r="R199" s="122"/>
      <c r="S199" s="122" t="e">
        <f>+USR!#REF!</f>
        <v>#REF!</v>
      </c>
      <c r="T199" s="122"/>
      <c r="U199" s="122" t="e">
        <f>IF(M199=0,Limits!$D$8,IF(M199=1,Limits!$E$8,IF(M199=2,Limits!$F$8,IF(M199=3,Limits!$G$8,IF(M199=4,Limits!$H$8,IF(M199=5,Limits!$I$8))))))</f>
        <v>#REF!</v>
      </c>
      <c r="V199" s="122"/>
      <c r="W199" s="122" t="e">
        <f t="shared" si="5"/>
        <v>#REF!</v>
      </c>
      <c r="X199" s="122"/>
      <c r="Y199" s="123" t="e">
        <f>IF(O199=30,HLOOKUP(M199,Limits!#REF!,2),IF(O199=40,HLOOKUP(M199,Limits!#REF!,3),IF(O199=50,HLOOKUP(M199,Limits!#REF!,4),IF(O199=60,HLOOKUP(M199,Limits!#REF!,5),IF(O199=80,HLOOKUP(M199,Limits!#REF!,6))))))</f>
        <v>#REF!</v>
      </c>
      <c r="Z199" s="122"/>
      <c r="AA199" s="85" t="e">
        <f>IF(I199&gt;(Limits!$D$37*1.4),"Over 140%","No")</f>
        <v>#REF!</v>
      </c>
      <c r="AB199" s="85" t="e">
        <f>IF(I199&lt;=HLOOKUP(E199,Limits!$D$29:$K$36,2),30,IF(I199&lt;=HLOOKUP(E199,Limits!$D$29:$K$36,3),40,IF(I199&lt;=HLOOKUP(E199,Limits!$D$29:$K$36,4),50,IF(I199&lt;=HLOOKUP(E199,Limits!$D$29:$K$36,5),60,IF(I199&lt;=(Limits!$D$37*1.4),140,"Over 140%")))))</f>
        <v>#REF!</v>
      </c>
      <c r="AC199" s="123" t="e">
        <f>IF(W199&lt;=HLOOKUP(M199,Limits!#REF!,2),30,IF(W199&lt;=HLOOKUP(M199,Limits!#REF!,3),40,IF(W199&lt;=HLOOKUP(M199,Limits!#REF!,4),50,IF(W199&lt;=HLOOKUP(M199,Limits!#REF!,5),60,"Over 60%"))))</f>
        <v>#REF!</v>
      </c>
      <c r="AD199" s="2"/>
      <c r="AE199" s="85" t="e">
        <f t="shared" si="4"/>
        <v>#REF!</v>
      </c>
    </row>
    <row r="200" spans="1:31">
      <c r="A200" s="117" t="e">
        <f>+USR!#REF!</f>
        <v>#REF!</v>
      </c>
      <c r="B200" s="117"/>
      <c r="C200" s="117" t="e">
        <f>+USR!#REF!</f>
        <v>#REF!</v>
      </c>
      <c r="D200" s="117"/>
      <c r="E200" s="121" t="e">
        <f>+USR!#REF!</f>
        <v>#REF!</v>
      </c>
      <c r="F200" s="122"/>
      <c r="G200" s="122" t="e">
        <f>+USR!#REF!</f>
        <v>#REF!</v>
      </c>
      <c r="H200" s="122"/>
      <c r="I200" s="146" t="e">
        <f>+USR!#REF!</f>
        <v>#REF!</v>
      </c>
      <c r="J200" s="122"/>
      <c r="K200" s="147" t="e">
        <f>IF(G200=30,HLOOKUP(E200,Limits!$D$29:$K$36,2),IF(G200=40,HLOOKUP(E200,Limits!$D$29:$K$36,3),IF(G200=50,HLOOKUP(E200,Limits!$D$29:$K$36,4),IF(G200=60,HLOOKUP(E200,Limits!$D$29:$K$36,5),IF(G200=80,HLOOKUP(E200,Limits!$D$29:$K$36,6))))))</f>
        <v>#REF!</v>
      </c>
      <c r="L200" s="148"/>
      <c r="M200" s="121" t="e">
        <f>+USR!#REF!</f>
        <v>#REF!</v>
      </c>
      <c r="N200" s="122"/>
      <c r="O200" s="122" t="e">
        <f>+USR!#REF!</f>
        <v>#REF!</v>
      </c>
      <c r="P200" s="122"/>
      <c r="Q200" s="122" t="e">
        <f>+USR!#REF!</f>
        <v>#REF!</v>
      </c>
      <c r="R200" s="122"/>
      <c r="S200" s="122" t="e">
        <f>+USR!#REF!</f>
        <v>#REF!</v>
      </c>
      <c r="T200" s="122"/>
      <c r="U200" s="122" t="e">
        <f>IF(M200=0,Limits!$D$8,IF(M200=1,Limits!$E$8,IF(M200=2,Limits!$F$8,IF(M200=3,Limits!$G$8,IF(M200=4,Limits!$H$8,IF(M200=5,Limits!$I$8))))))</f>
        <v>#REF!</v>
      </c>
      <c r="V200" s="122"/>
      <c r="W200" s="122" t="e">
        <f t="shared" si="5"/>
        <v>#REF!</v>
      </c>
      <c r="X200" s="122"/>
      <c r="Y200" s="123" t="e">
        <f>IF(O200=30,HLOOKUP(M200,Limits!#REF!,2),IF(O200=40,HLOOKUP(M200,Limits!#REF!,3),IF(O200=50,HLOOKUP(M200,Limits!#REF!,4),IF(O200=60,HLOOKUP(M200,Limits!#REF!,5),IF(O200=80,HLOOKUP(M200,Limits!#REF!,6))))))</f>
        <v>#REF!</v>
      </c>
      <c r="Z200" s="122"/>
      <c r="AA200" s="85" t="e">
        <f>IF(I200&gt;(Limits!$D$37*1.4),"Over 140%","No")</f>
        <v>#REF!</v>
      </c>
      <c r="AB200" s="85" t="e">
        <f>IF(I200&lt;=HLOOKUP(E200,Limits!$D$29:$K$36,2),30,IF(I200&lt;=HLOOKUP(E200,Limits!$D$29:$K$36,3),40,IF(I200&lt;=HLOOKUP(E200,Limits!$D$29:$K$36,4),50,IF(I200&lt;=HLOOKUP(E200,Limits!$D$29:$K$36,5),60,IF(I200&lt;=(Limits!$D$37*1.4),140,"Over 140%")))))</f>
        <v>#REF!</v>
      </c>
      <c r="AC200" s="123" t="e">
        <f>IF(W200&lt;=HLOOKUP(M200,Limits!#REF!,2),30,IF(W200&lt;=HLOOKUP(M200,Limits!#REF!,3),40,IF(W200&lt;=HLOOKUP(M200,Limits!#REF!,4),50,IF(W200&lt;=HLOOKUP(M200,Limits!#REF!,5),60,"Over 60%"))))</f>
        <v>#REF!</v>
      </c>
      <c r="AD200" s="2"/>
      <c r="AE200" s="85" t="e">
        <f t="shared" ref="AE200:AE263" si="6">IF(AB200&lt;AC200,AB200,AC200)</f>
        <v>#REF!</v>
      </c>
    </row>
    <row r="201" spans="1:31">
      <c r="A201" s="117" t="e">
        <f>+USR!#REF!</f>
        <v>#REF!</v>
      </c>
      <c r="B201" s="117"/>
      <c r="C201" s="117" t="e">
        <f>+USR!#REF!</f>
        <v>#REF!</v>
      </c>
      <c r="D201" s="117"/>
      <c r="E201" s="121" t="e">
        <f>+USR!#REF!</f>
        <v>#REF!</v>
      </c>
      <c r="F201" s="122"/>
      <c r="G201" s="122" t="e">
        <f>+USR!#REF!</f>
        <v>#REF!</v>
      </c>
      <c r="H201" s="122"/>
      <c r="I201" s="146" t="e">
        <f>+USR!#REF!</f>
        <v>#REF!</v>
      </c>
      <c r="J201" s="122"/>
      <c r="K201" s="147" t="e">
        <f>IF(G201=30,HLOOKUP(E201,Limits!$D$29:$K$36,2),IF(G201=40,HLOOKUP(E201,Limits!$D$29:$K$36,3),IF(G201=50,HLOOKUP(E201,Limits!$D$29:$K$36,4),IF(G201=60,HLOOKUP(E201,Limits!$D$29:$K$36,5),IF(G201=80,HLOOKUP(E201,Limits!$D$29:$K$36,6))))))</f>
        <v>#REF!</v>
      </c>
      <c r="L201" s="148"/>
      <c r="M201" s="121" t="e">
        <f>+USR!#REF!</f>
        <v>#REF!</v>
      </c>
      <c r="N201" s="122"/>
      <c r="O201" s="122" t="e">
        <f>+USR!#REF!</f>
        <v>#REF!</v>
      </c>
      <c r="P201" s="122"/>
      <c r="Q201" s="122" t="e">
        <f>+USR!#REF!</f>
        <v>#REF!</v>
      </c>
      <c r="R201" s="122"/>
      <c r="S201" s="122" t="e">
        <f>+USR!#REF!</f>
        <v>#REF!</v>
      </c>
      <c r="T201" s="122"/>
      <c r="U201" s="122" t="e">
        <f>IF(M201=0,Limits!$D$8,IF(M201=1,Limits!$E$8,IF(M201=2,Limits!$F$8,IF(M201=3,Limits!$G$8,IF(M201=4,Limits!$H$8,IF(M201=5,Limits!$I$8))))))</f>
        <v>#REF!</v>
      </c>
      <c r="V201" s="122"/>
      <c r="W201" s="122" t="e">
        <f t="shared" ref="W201:W264" si="7">+Q201+U201</f>
        <v>#REF!</v>
      </c>
      <c r="X201" s="122"/>
      <c r="Y201" s="123" t="e">
        <f>IF(O201=30,HLOOKUP(M201,Limits!#REF!,2),IF(O201=40,HLOOKUP(M201,Limits!#REF!,3),IF(O201=50,HLOOKUP(M201,Limits!#REF!,4),IF(O201=60,HLOOKUP(M201,Limits!#REF!,5),IF(O201=80,HLOOKUP(M201,Limits!#REF!,6))))))</f>
        <v>#REF!</v>
      </c>
      <c r="Z201" s="122"/>
      <c r="AA201" s="85" t="e">
        <f>IF(I201&gt;(Limits!$D$37*1.4),"Over 140%","No")</f>
        <v>#REF!</v>
      </c>
      <c r="AB201" s="85" t="e">
        <f>IF(I201&lt;=HLOOKUP(E201,Limits!$D$29:$K$36,2),30,IF(I201&lt;=HLOOKUP(E201,Limits!$D$29:$K$36,3),40,IF(I201&lt;=HLOOKUP(E201,Limits!$D$29:$K$36,4),50,IF(I201&lt;=HLOOKUP(E201,Limits!$D$29:$K$36,5),60,IF(I201&lt;=(Limits!$D$37*1.4),140,"Over 140%")))))</f>
        <v>#REF!</v>
      </c>
      <c r="AC201" s="123" t="e">
        <f>IF(W201&lt;=HLOOKUP(M201,Limits!#REF!,2),30,IF(W201&lt;=HLOOKUP(M201,Limits!#REF!,3),40,IF(W201&lt;=HLOOKUP(M201,Limits!#REF!,4),50,IF(W201&lt;=HLOOKUP(M201,Limits!#REF!,5),60,"Over 60%"))))</f>
        <v>#REF!</v>
      </c>
      <c r="AD201" s="2"/>
      <c r="AE201" s="85" t="e">
        <f t="shared" si="6"/>
        <v>#REF!</v>
      </c>
    </row>
    <row r="202" spans="1:31">
      <c r="A202" s="117" t="e">
        <f>+USR!#REF!</f>
        <v>#REF!</v>
      </c>
      <c r="B202" s="117"/>
      <c r="C202" s="117" t="e">
        <f>+USR!#REF!</f>
        <v>#REF!</v>
      </c>
      <c r="D202" s="117"/>
      <c r="E202" s="121" t="e">
        <f>+USR!#REF!</f>
        <v>#REF!</v>
      </c>
      <c r="F202" s="122"/>
      <c r="G202" s="122" t="e">
        <f>+USR!#REF!</f>
        <v>#REF!</v>
      </c>
      <c r="H202" s="122"/>
      <c r="I202" s="146" t="e">
        <f>+USR!#REF!</f>
        <v>#REF!</v>
      </c>
      <c r="J202" s="122"/>
      <c r="K202" s="147" t="e">
        <f>IF(G202=30,HLOOKUP(E202,Limits!$D$29:$K$36,2),IF(G202=40,HLOOKUP(E202,Limits!$D$29:$K$36,3),IF(G202=50,HLOOKUP(E202,Limits!$D$29:$K$36,4),IF(G202=60,HLOOKUP(E202,Limits!$D$29:$K$36,5),IF(G202=80,HLOOKUP(E202,Limits!$D$29:$K$36,6))))))</f>
        <v>#REF!</v>
      </c>
      <c r="L202" s="148"/>
      <c r="M202" s="121" t="e">
        <f>+USR!#REF!</f>
        <v>#REF!</v>
      </c>
      <c r="N202" s="122"/>
      <c r="O202" s="122" t="e">
        <f>+USR!#REF!</f>
        <v>#REF!</v>
      </c>
      <c r="P202" s="122"/>
      <c r="Q202" s="122" t="e">
        <f>+USR!#REF!</f>
        <v>#REF!</v>
      </c>
      <c r="R202" s="122"/>
      <c r="S202" s="122" t="e">
        <f>+USR!#REF!</f>
        <v>#REF!</v>
      </c>
      <c r="T202" s="122"/>
      <c r="U202" s="122" t="e">
        <f>IF(M202=0,Limits!$D$8,IF(M202=1,Limits!$E$8,IF(M202=2,Limits!$F$8,IF(M202=3,Limits!$G$8,IF(M202=4,Limits!$H$8,IF(M202=5,Limits!$I$8))))))</f>
        <v>#REF!</v>
      </c>
      <c r="V202" s="122"/>
      <c r="W202" s="122" t="e">
        <f t="shared" si="7"/>
        <v>#REF!</v>
      </c>
      <c r="X202" s="122"/>
      <c r="Y202" s="123" t="e">
        <f>IF(O202=30,HLOOKUP(M202,Limits!#REF!,2),IF(O202=40,HLOOKUP(M202,Limits!#REF!,3),IF(O202=50,HLOOKUP(M202,Limits!#REF!,4),IF(O202=60,HLOOKUP(M202,Limits!#REF!,5),IF(O202=80,HLOOKUP(M202,Limits!#REF!,6))))))</f>
        <v>#REF!</v>
      </c>
      <c r="Z202" s="122"/>
      <c r="AA202" s="85" t="e">
        <f>IF(I202&gt;(Limits!$D$37*1.4),"Over 140%","No")</f>
        <v>#REF!</v>
      </c>
      <c r="AB202" s="85" t="e">
        <f>IF(I202&lt;=HLOOKUP(E202,Limits!$D$29:$K$36,2),30,IF(I202&lt;=HLOOKUP(E202,Limits!$D$29:$K$36,3),40,IF(I202&lt;=HLOOKUP(E202,Limits!$D$29:$K$36,4),50,IF(I202&lt;=HLOOKUP(E202,Limits!$D$29:$K$36,5),60,IF(I202&lt;=(Limits!$D$37*1.4),140,"Over 140%")))))</f>
        <v>#REF!</v>
      </c>
      <c r="AC202" s="123" t="e">
        <f>IF(W202&lt;=HLOOKUP(M202,Limits!#REF!,2),30,IF(W202&lt;=HLOOKUP(M202,Limits!#REF!,3),40,IF(W202&lt;=HLOOKUP(M202,Limits!#REF!,4),50,IF(W202&lt;=HLOOKUP(M202,Limits!#REF!,5),60,"Over 60%"))))</f>
        <v>#REF!</v>
      </c>
      <c r="AD202" s="2"/>
      <c r="AE202" s="85" t="e">
        <f t="shared" si="6"/>
        <v>#REF!</v>
      </c>
    </row>
    <row r="203" spans="1:31">
      <c r="A203" s="117" t="e">
        <f>+USR!#REF!</f>
        <v>#REF!</v>
      </c>
      <c r="B203" s="117"/>
      <c r="C203" s="117" t="e">
        <f>+USR!#REF!</f>
        <v>#REF!</v>
      </c>
      <c r="D203" s="117"/>
      <c r="E203" s="121" t="e">
        <f>+USR!#REF!</f>
        <v>#REF!</v>
      </c>
      <c r="F203" s="122"/>
      <c r="G203" s="122" t="e">
        <f>+USR!#REF!</f>
        <v>#REF!</v>
      </c>
      <c r="H203" s="122"/>
      <c r="I203" s="146" t="e">
        <f>+USR!#REF!</f>
        <v>#REF!</v>
      </c>
      <c r="J203" s="122"/>
      <c r="K203" s="147" t="e">
        <f>IF(G203=30,HLOOKUP(E203,Limits!$D$29:$K$36,2),IF(G203=40,HLOOKUP(E203,Limits!$D$29:$K$36,3),IF(G203=50,HLOOKUP(E203,Limits!$D$29:$K$36,4),IF(G203=60,HLOOKUP(E203,Limits!$D$29:$K$36,5),IF(G203=80,HLOOKUP(E203,Limits!$D$29:$K$36,6))))))</f>
        <v>#REF!</v>
      </c>
      <c r="L203" s="148"/>
      <c r="M203" s="121" t="e">
        <f>+USR!#REF!</f>
        <v>#REF!</v>
      </c>
      <c r="N203" s="122"/>
      <c r="O203" s="122" t="e">
        <f>+USR!#REF!</f>
        <v>#REF!</v>
      </c>
      <c r="P203" s="122"/>
      <c r="Q203" s="122" t="e">
        <f>+USR!#REF!</f>
        <v>#REF!</v>
      </c>
      <c r="R203" s="122"/>
      <c r="S203" s="122" t="e">
        <f>+USR!#REF!</f>
        <v>#REF!</v>
      </c>
      <c r="T203" s="122"/>
      <c r="U203" s="122" t="e">
        <f>IF(M203=0,Limits!$D$8,IF(M203=1,Limits!$E$8,IF(M203=2,Limits!$F$8,IF(M203=3,Limits!$G$8,IF(M203=4,Limits!$H$8,IF(M203=5,Limits!$I$8))))))</f>
        <v>#REF!</v>
      </c>
      <c r="V203" s="122"/>
      <c r="W203" s="122" t="e">
        <f t="shared" si="7"/>
        <v>#REF!</v>
      </c>
      <c r="X203" s="122"/>
      <c r="Y203" s="123" t="e">
        <f>IF(O203=30,HLOOKUP(M203,Limits!#REF!,2),IF(O203=40,HLOOKUP(M203,Limits!#REF!,3),IF(O203=50,HLOOKUP(M203,Limits!#REF!,4),IF(O203=60,HLOOKUP(M203,Limits!#REF!,5),IF(O203=80,HLOOKUP(M203,Limits!#REF!,6))))))</f>
        <v>#REF!</v>
      </c>
      <c r="Z203" s="122"/>
      <c r="AA203" s="85" t="e">
        <f>IF(I203&gt;(Limits!$D$37*1.4),"Over 140%","No")</f>
        <v>#REF!</v>
      </c>
      <c r="AB203" s="85" t="e">
        <f>IF(I203&lt;=HLOOKUP(E203,Limits!$D$29:$K$36,2),30,IF(I203&lt;=HLOOKUP(E203,Limits!$D$29:$K$36,3),40,IF(I203&lt;=HLOOKUP(E203,Limits!$D$29:$K$36,4),50,IF(I203&lt;=HLOOKUP(E203,Limits!$D$29:$K$36,5),60,IF(I203&lt;=(Limits!$D$37*1.4),140,"Over 140%")))))</f>
        <v>#REF!</v>
      </c>
      <c r="AC203" s="123" t="e">
        <f>IF(W203&lt;=HLOOKUP(M203,Limits!#REF!,2),30,IF(W203&lt;=HLOOKUP(M203,Limits!#REF!,3),40,IF(W203&lt;=HLOOKUP(M203,Limits!#REF!,4),50,IF(W203&lt;=HLOOKUP(M203,Limits!#REF!,5),60,"Over 60%"))))</f>
        <v>#REF!</v>
      </c>
      <c r="AD203" s="2"/>
      <c r="AE203" s="85" t="e">
        <f t="shared" si="6"/>
        <v>#REF!</v>
      </c>
    </row>
    <row r="204" spans="1:31">
      <c r="A204" s="117" t="e">
        <f>+USR!#REF!</f>
        <v>#REF!</v>
      </c>
      <c r="B204" s="117"/>
      <c r="C204" s="117" t="e">
        <f>+USR!#REF!</f>
        <v>#REF!</v>
      </c>
      <c r="D204" s="117"/>
      <c r="E204" s="121" t="e">
        <f>+USR!#REF!</f>
        <v>#REF!</v>
      </c>
      <c r="F204" s="122"/>
      <c r="G204" s="122" t="e">
        <f>+USR!#REF!</f>
        <v>#REF!</v>
      </c>
      <c r="H204" s="122"/>
      <c r="I204" s="146" t="e">
        <f>+USR!#REF!</f>
        <v>#REF!</v>
      </c>
      <c r="J204" s="122"/>
      <c r="K204" s="147" t="e">
        <f>IF(G204=30,HLOOKUP(E204,Limits!$D$29:$K$36,2),IF(G204=40,HLOOKUP(E204,Limits!$D$29:$K$36,3),IF(G204=50,HLOOKUP(E204,Limits!$D$29:$K$36,4),IF(G204=60,HLOOKUP(E204,Limits!$D$29:$K$36,5),IF(G204=80,HLOOKUP(E204,Limits!$D$29:$K$36,6))))))</f>
        <v>#REF!</v>
      </c>
      <c r="L204" s="148"/>
      <c r="M204" s="121" t="e">
        <f>+USR!#REF!</f>
        <v>#REF!</v>
      </c>
      <c r="N204" s="122"/>
      <c r="O204" s="122" t="e">
        <f>+USR!#REF!</f>
        <v>#REF!</v>
      </c>
      <c r="P204" s="122"/>
      <c r="Q204" s="122" t="e">
        <f>+USR!#REF!</f>
        <v>#REF!</v>
      </c>
      <c r="R204" s="122"/>
      <c r="S204" s="122" t="e">
        <f>+USR!#REF!</f>
        <v>#REF!</v>
      </c>
      <c r="T204" s="122"/>
      <c r="U204" s="122" t="e">
        <f>IF(M204=0,Limits!$D$8,IF(M204=1,Limits!$E$8,IF(M204=2,Limits!$F$8,IF(M204=3,Limits!$G$8,IF(M204=4,Limits!$H$8,IF(M204=5,Limits!$I$8))))))</f>
        <v>#REF!</v>
      </c>
      <c r="V204" s="122"/>
      <c r="W204" s="122" t="e">
        <f t="shared" si="7"/>
        <v>#REF!</v>
      </c>
      <c r="X204" s="122"/>
      <c r="Y204" s="123" t="e">
        <f>IF(O204=30,HLOOKUP(M204,Limits!#REF!,2),IF(O204=40,HLOOKUP(M204,Limits!#REF!,3),IF(O204=50,HLOOKUP(M204,Limits!#REF!,4),IF(O204=60,HLOOKUP(M204,Limits!#REF!,5),IF(O204=80,HLOOKUP(M204,Limits!#REF!,6))))))</f>
        <v>#REF!</v>
      </c>
      <c r="Z204" s="122"/>
      <c r="AA204" s="85" t="e">
        <f>IF(I204&gt;(Limits!$D$37*1.4),"Over 140%","No")</f>
        <v>#REF!</v>
      </c>
      <c r="AB204" s="85" t="e">
        <f>IF(I204&lt;=HLOOKUP(E204,Limits!$D$29:$K$36,2),30,IF(I204&lt;=HLOOKUP(E204,Limits!$D$29:$K$36,3),40,IF(I204&lt;=HLOOKUP(E204,Limits!$D$29:$K$36,4),50,IF(I204&lt;=HLOOKUP(E204,Limits!$D$29:$K$36,5),60,IF(I204&lt;=(Limits!$D$37*1.4),140,"Over 140%")))))</f>
        <v>#REF!</v>
      </c>
      <c r="AC204" s="123" t="e">
        <f>IF(W204&lt;=HLOOKUP(M204,Limits!#REF!,2),30,IF(W204&lt;=HLOOKUP(M204,Limits!#REF!,3),40,IF(W204&lt;=HLOOKUP(M204,Limits!#REF!,4),50,IF(W204&lt;=HLOOKUP(M204,Limits!#REF!,5),60,"Over 60%"))))</f>
        <v>#REF!</v>
      </c>
      <c r="AD204" s="2"/>
      <c r="AE204" s="85" t="e">
        <f t="shared" si="6"/>
        <v>#REF!</v>
      </c>
    </row>
    <row r="205" spans="1:31">
      <c r="A205" s="117" t="e">
        <f>+USR!#REF!</f>
        <v>#REF!</v>
      </c>
      <c r="B205" s="117"/>
      <c r="C205" s="117" t="e">
        <f>+USR!#REF!</f>
        <v>#REF!</v>
      </c>
      <c r="D205" s="117"/>
      <c r="E205" s="121" t="e">
        <f>+USR!#REF!</f>
        <v>#REF!</v>
      </c>
      <c r="F205" s="122"/>
      <c r="G205" s="122" t="e">
        <f>+USR!#REF!</f>
        <v>#REF!</v>
      </c>
      <c r="H205" s="122"/>
      <c r="I205" s="146" t="e">
        <f>+USR!#REF!</f>
        <v>#REF!</v>
      </c>
      <c r="J205" s="122"/>
      <c r="K205" s="147" t="e">
        <f>IF(G205=30,HLOOKUP(E205,Limits!$D$29:$K$36,2),IF(G205=40,HLOOKUP(E205,Limits!$D$29:$K$36,3),IF(G205=50,HLOOKUP(E205,Limits!$D$29:$K$36,4),IF(G205=60,HLOOKUP(E205,Limits!$D$29:$K$36,5),IF(G205=80,HLOOKUP(E205,Limits!$D$29:$K$36,6))))))</f>
        <v>#REF!</v>
      </c>
      <c r="L205" s="148"/>
      <c r="M205" s="121" t="e">
        <f>+USR!#REF!</f>
        <v>#REF!</v>
      </c>
      <c r="N205" s="122"/>
      <c r="O205" s="122" t="e">
        <f>+USR!#REF!</f>
        <v>#REF!</v>
      </c>
      <c r="P205" s="122"/>
      <c r="Q205" s="122" t="e">
        <f>+USR!#REF!</f>
        <v>#REF!</v>
      </c>
      <c r="R205" s="122"/>
      <c r="S205" s="122" t="e">
        <f>+USR!#REF!</f>
        <v>#REF!</v>
      </c>
      <c r="T205" s="122"/>
      <c r="U205" s="122" t="e">
        <f>IF(M205=0,Limits!$D$8,IF(M205=1,Limits!$E$8,IF(M205=2,Limits!$F$8,IF(M205=3,Limits!$G$8,IF(M205=4,Limits!$H$8,IF(M205=5,Limits!$I$8))))))</f>
        <v>#REF!</v>
      </c>
      <c r="V205" s="122"/>
      <c r="W205" s="122" t="e">
        <f t="shared" si="7"/>
        <v>#REF!</v>
      </c>
      <c r="X205" s="122"/>
      <c r="Y205" s="123" t="e">
        <f>IF(O205=30,HLOOKUP(M205,Limits!#REF!,2),IF(O205=40,HLOOKUP(M205,Limits!#REF!,3),IF(O205=50,HLOOKUP(M205,Limits!#REF!,4),IF(O205=60,HLOOKUP(M205,Limits!#REF!,5),IF(O205=80,HLOOKUP(M205,Limits!#REF!,6))))))</f>
        <v>#REF!</v>
      </c>
      <c r="Z205" s="122"/>
      <c r="AA205" s="85" t="e">
        <f>IF(I205&gt;(Limits!$D$37*1.4),"Over 140%","No")</f>
        <v>#REF!</v>
      </c>
      <c r="AB205" s="85" t="e">
        <f>IF(I205&lt;=HLOOKUP(E205,Limits!$D$29:$K$36,2),30,IF(I205&lt;=HLOOKUP(E205,Limits!$D$29:$K$36,3),40,IF(I205&lt;=HLOOKUP(E205,Limits!$D$29:$K$36,4),50,IF(I205&lt;=HLOOKUP(E205,Limits!$D$29:$K$36,5),60,IF(I205&lt;=(Limits!$D$37*1.4),140,"Over 140%")))))</f>
        <v>#REF!</v>
      </c>
      <c r="AC205" s="123" t="e">
        <f>IF(W205&lt;=HLOOKUP(M205,Limits!#REF!,2),30,IF(W205&lt;=HLOOKUP(M205,Limits!#REF!,3),40,IF(W205&lt;=HLOOKUP(M205,Limits!#REF!,4),50,IF(W205&lt;=HLOOKUP(M205,Limits!#REF!,5),60,"Over 60%"))))</f>
        <v>#REF!</v>
      </c>
      <c r="AD205" s="2"/>
      <c r="AE205" s="85" t="e">
        <f t="shared" si="6"/>
        <v>#REF!</v>
      </c>
    </row>
    <row r="206" spans="1:31">
      <c r="A206" s="117" t="e">
        <f>+USR!#REF!</f>
        <v>#REF!</v>
      </c>
      <c r="B206" s="117"/>
      <c r="C206" s="117" t="e">
        <f>+USR!#REF!</f>
        <v>#REF!</v>
      </c>
      <c r="D206" s="117"/>
      <c r="E206" s="121" t="e">
        <f>+USR!#REF!</f>
        <v>#REF!</v>
      </c>
      <c r="F206" s="122"/>
      <c r="G206" s="122" t="e">
        <f>+USR!#REF!</f>
        <v>#REF!</v>
      </c>
      <c r="H206" s="122"/>
      <c r="I206" s="146" t="e">
        <f>+USR!#REF!</f>
        <v>#REF!</v>
      </c>
      <c r="J206" s="122"/>
      <c r="K206" s="147" t="e">
        <f>IF(G206=30,HLOOKUP(E206,Limits!$D$29:$K$36,2),IF(G206=40,HLOOKUP(E206,Limits!$D$29:$K$36,3),IF(G206=50,HLOOKUP(E206,Limits!$D$29:$K$36,4),IF(G206=60,HLOOKUP(E206,Limits!$D$29:$K$36,5),IF(G206=80,HLOOKUP(E206,Limits!$D$29:$K$36,6))))))</f>
        <v>#REF!</v>
      </c>
      <c r="L206" s="148"/>
      <c r="M206" s="121" t="e">
        <f>+USR!#REF!</f>
        <v>#REF!</v>
      </c>
      <c r="N206" s="122"/>
      <c r="O206" s="122" t="e">
        <f>+USR!#REF!</f>
        <v>#REF!</v>
      </c>
      <c r="P206" s="122"/>
      <c r="Q206" s="122" t="e">
        <f>+USR!#REF!</f>
        <v>#REF!</v>
      </c>
      <c r="R206" s="122"/>
      <c r="S206" s="122" t="e">
        <f>+USR!#REF!</f>
        <v>#REF!</v>
      </c>
      <c r="T206" s="122"/>
      <c r="U206" s="122" t="e">
        <f>IF(M206=0,Limits!$D$8,IF(M206=1,Limits!$E$8,IF(M206=2,Limits!$F$8,IF(M206=3,Limits!$G$8,IF(M206=4,Limits!$H$8,IF(M206=5,Limits!$I$8))))))</f>
        <v>#REF!</v>
      </c>
      <c r="V206" s="122"/>
      <c r="W206" s="122" t="e">
        <f t="shared" si="7"/>
        <v>#REF!</v>
      </c>
      <c r="X206" s="122"/>
      <c r="Y206" s="123" t="e">
        <f>IF(O206=30,HLOOKUP(M206,Limits!#REF!,2),IF(O206=40,HLOOKUP(M206,Limits!#REF!,3),IF(O206=50,HLOOKUP(M206,Limits!#REF!,4),IF(O206=60,HLOOKUP(M206,Limits!#REF!,5),IF(O206=80,HLOOKUP(M206,Limits!#REF!,6))))))</f>
        <v>#REF!</v>
      </c>
      <c r="Z206" s="122"/>
      <c r="AA206" s="85" t="e">
        <f>IF(I206&gt;(Limits!$D$37*1.4),"Over 140%","No")</f>
        <v>#REF!</v>
      </c>
      <c r="AB206" s="85" t="e">
        <f>IF(I206&lt;=HLOOKUP(E206,Limits!$D$29:$K$36,2),30,IF(I206&lt;=HLOOKUP(E206,Limits!$D$29:$K$36,3),40,IF(I206&lt;=HLOOKUP(E206,Limits!$D$29:$K$36,4),50,IF(I206&lt;=HLOOKUP(E206,Limits!$D$29:$K$36,5),60,IF(I206&lt;=(Limits!$D$37*1.4),140,"Over 140%")))))</f>
        <v>#REF!</v>
      </c>
      <c r="AC206" s="123" t="e">
        <f>IF(W206&lt;=HLOOKUP(M206,Limits!#REF!,2),30,IF(W206&lt;=HLOOKUP(M206,Limits!#REF!,3),40,IF(W206&lt;=HLOOKUP(M206,Limits!#REF!,4),50,IF(W206&lt;=HLOOKUP(M206,Limits!#REF!,5),60,"Over 60%"))))</f>
        <v>#REF!</v>
      </c>
      <c r="AD206" s="2"/>
      <c r="AE206" s="85" t="e">
        <f t="shared" si="6"/>
        <v>#REF!</v>
      </c>
    </row>
    <row r="207" spans="1:31">
      <c r="A207" s="117" t="e">
        <f>+USR!#REF!</f>
        <v>#REF!</v>
      </c>
      <c r="B207" s="117"/>
      <c r="C207" s="117" t="e">
        <f>+USR!#REF!</f>
        <v>#REF!</v>
      </c>
      <c r="D207" s="117"/>
      <c r="E207" s="121" t="e">
        <f>+USR!#REF!</f>
        <v>#REF!</v>
      </c>
      <c r="F207" s="122"/>
      <c r="G207" s="122" t="e">
        <f>+USR!#REF!</f>
        <v>#REF!</v>
      </c>
      <c r="H207" s="122"/>
      <c r="I207" s="146" t="e">
        <f>+USR!#REF!</f>
        <v>#REF!</v>
      </c>
      <c r="J207" s="122"/>
      <c r="K207" s="147" t="e">
        <f>IF(G207=30,HLOOKUP(E207,Limits!$D$29:$K$36,2),IF(G207=40,HLOOKUP(E207,Limits!$D$29:$K$36,3),IF(G207=50,HLOOKUP(E207,Limits!$D$29:$K$36,4),IF(G207=60,HLOOKUP(E207,Limits!$D$29:$K$36,5),IF(G207=80,HLOOKUP(E207,Limits!$D$29:$K$36,6))))))</f>
        <v>#REF!</v>
      </c>
      <c r="L207" s="148"/>
      <c r="M207" s="121" t="e">
        <f>+USR!#REF!</f>
        <v>#REF!</v>
      </c>
      <c r="N207" s="122"/>
      <c r="O207" s="122" t="e">
        <f>+USR!#REF!</f>
        <v>#REF!</v>
      </c>
      <c r="P207" s="122"/>
      <c r="Q207" s="122" t="e">
        <f>+USR!#REF!</f>
        <v>#REF!</v>
      </c>
      <c r="R207" s="122"/>
      <c r="S207" s="122" t="e">
        <f>+USR!#REF!</f>
        <v>#REF!</v>
      </c>
      <c r="T207" s="122"/>
      <c r="U207" s="122" t="e">
        <f>IF(M207=0,Limits!$D$8,IF(M207=1,Limits!$E$8,IF(M207=2,Limits!$F$8,IF(M207=3,Limits!$G$8,IF(M207=4,Limits!$H$8,IF(M207=5,Limits!$I$8))))))</f>
        <v>#REF!</v>
      </c>
      <c r="V207" s="122"/>
      <c r="W207" s="122" t="e">
        <f t="shared" si="7"/>
        <v>#REF!</v>
      </c>
      <c r="X207" s="122"/>
      <c r="Y207" s="123" t="e">
        <f>IF(O207=30,HLOOKUP(M207,Limits!#REF!,2),IF(O207=40,HLOOKUP(M207,Limits!#REF!,3),IF(O207=50,HLOOKUP(M207,Limits!#REF!,4),IF(O207=60,HLOOKUP(M207,Limits!#REF!,5),IF(O207=80,HLOOKUP(M207,Limits!#REF!,6))))))</f>
        <v>#REF!</v>
      </c>
      <c r="Z207" s="122"/>
      <c r="AA207" s="85" t="e">
        <f>IF(I207&gt;(Limits!$D$37*1.4),"Over 140%","No")</f>
        <v>#REF!</v>
      </c>
      <c r="AB207" s="85" t="e">
        <f>IF(I207&lt;=HLOOKUP(E207,Limits!$D$29:$K$36,2),30,IF(I207&lt;=HLOOKUP(E207,Limits!$D$29:$K$36,3),40,IF(I207&lt;=HLOOKUP(E207,Limits!$D$29:$K$36,4),50,IF(I207&lt;=HLOOKUP(E207,Limits!$D$29:$K$36,5),60,IF(I207&lt;=(Limits!$D$37*1.4),140,"Over 140%")))))</f>
        <v>#REF!</v>
      </c>
      <c r="AC207" s="123" t="e">
        <f>IF(W207&lt;=HLOOKUP(M207,Limits!#REF!,2),30,IF(W207&lt;=HLOOKUP(M207,Limits!#REF!,3),40,IF(W207&lt;=HLOOKUP(M207,Limits!#REF!,4),50,IF(W207&lt;=HLOOKUP(M207,Limits!#REF!,5),60,"Over 60%"))))</f>
        <v>#REF!</v>
      </c>
      <c r="AD207" s="2"/>
      <c r="AE207" s="85" t="e">
        <f t="shared" si="6"/>
        <v>#REF!</v>
      </c>
    </row>
    <row r="208" spans="1:31">
      <c r="A208" s="117" t="e">
        <f>+USR!#REF!</f>
        <v>#REF!</v>
      </c>
      <c r="B208" s="117"/>
      <c r="C208" s="117" t="e">
        <f>+USR!#REF!</f>
        <v>#REF!</v>
      </c>
      <c r="D208" s="117"/>
      <c r="E208" s="121" t="e">
        <f>+USR!#REF!</f>
        <v>#REF!</v>
      </c>
      <c r="F208" s="122"/>
      <c r="G208" s="122" t="e">
        <f>+USR!#REF!</f>
        <v>#REF!</v>
      </c>
      <c r="H208" s="122"/>
      <c r="I208" s="146" t="e">
        <f>+USR!#REF!</f>
        <v>#REF!</v>
      </c>
      <c r="J208" s="122"/>
      <c r="K208" s="147" t="e">
        <f>IF(G208=30,HLOOKUP(E208,Limits!$D$29:$K$36,2),IF(G208=40,HLOOKUP(E208,Limits!$D$29:$K$36,3),IF(G208=50,HLOOKUP(E208,Limits!$D$29:$K$36,4),IF(G208=60,HLOOKUP(E208,Limits!$D$29:$K$36,5),IF(G208=80,HLOOKUP(E208,Limits!$D$29:$K$36,6))))))</f>
        <v>#REF!</v>
      </c>
      <c r="L208" s="148"/>
      <c r="M208" s="121" t="e">
        <f>+USR!#REF!</f>
        <v>#REF!</v>
      </c>
      <c r="N208" s="122"/>
      <c r="O208" s="122" t="e">
        <f>+USR!#REF!</f>
        <v>#REF!</v>
      </c>
      <c r="P208" s="122"/>
      <c r="Q208" s="122" t="e">
        <f>+USR!#REF!</f>
        <v>#REF!</v>
      </c>
      <c r="R208" s="122"/>
      <c r="S208" s="122" t="e">
        <f>+USR!#REF!</f>
        <v>#REF!</v>
      </c>
      <c r="T208" s="122"/>
      <c r="U208" s="122" t="e">
        <f>IF(M208=0,Limits!$D$8,IF(M208=1,Limits!$E$8,IF(M208=2,Limits!$F$8,IF(M208=3,Limits!$G$8,IF(M208=4,Limits!$H$8,IF(M208=5,Limits!$I$8))))))</f>
        <v>#REF!</v>
      </c>
      <c r="V208" s="122"/>
      <c r="W208" s="122" t="e">
        <f t="shared" si="7"/>
        <v>#REF!</v>
      </c>
      <c r="X208" s="122"/>
      <c r="Y208" s="123" t="e">
        <f>IF(O208=30,HLOOKUP(M208,Limits!#REF!,2),IF(O208=40,HLOOKUP(M208,Limits!#REF!,3),IF(O208=50,HLOOKUP(M208,Limits!#REF!,4),IF(O208=60,HLOOKUP(M208,Limits!#REF!,5),IF(O208=80,HLOOKUP(M208,Limits!#REF!,6))))))</f>
        <v>#REF!</v>
      </c>
      <c r="Z208" s="122"/>
      <c r="AA208" s="85" t="e">
        <f>IF(I208&gt;(Limits!$D$37*1.4),"Over 140%","No")</f>
        <v>#REF!</v>
      </c>
      <c r="AB208" s="85" t="e">
        <f>IF(I208&lt;=HLOOKUP(E208,Limits!$D$29:$K$36,2),30,IF(I208&lt;=HLOOKUP(E208,Limits!$D$29:$K$36,3),40,IF(I208&lt;=HLOOKUP(E208,Limits!$D$29:$K$36,4),50,IF(I208&lt;=HLOOKUP(E208,Limits!$D$29:$K$36,5),60,IF(I208&lt;=(Limits!$D$37*1.4),140,"Over 140%")))))</f>
        <v>#REF!</v>
      </c>
      <c r="AC208" s="123" t="e">
        <f>IF(W208&lt;=HLOOKUP(M208,Limits!#REF!,2),30,IF(W208&lt;=HLOOKUP(M208,Limits!#REF!,3),40,IF(W208&lt;=HLOOKUP(M208,Limits!#REF!,4),50,IF(W208&lt;=HLOOKUP(M208,Limits!#REF!,5),60,"Over 60%"))))</f>
        <v>#REF!</v>
      </c>
      <c r="AD208" s="2"/>
      <c r="AE208" s="85" t="e">
        <f t="shared" si="6"/>
        <v>#REF!</v>
      </c>
    </row>
    <row r="209" spans="1:31">
      <c r="A209" s="117" t="e">
        <f>+USR!#REF!</f>
        <v>#REF!</v>
      </c>
      <c r="B209" s="117"/>
      <c r="C209" s="117" t="e">
        <f>+USR!#REF!</f>
        <v>#REF!</v>
      </c>
      <c r="D209" s="117"/>
      <c r="E209" s="121" t="e">
        <f>+USR!#REF!</f>
        <v>#REF!</v>
      </c>
      <c r="F209" s="122"/>
      <c r="G209" s="122" t="e">
        <f>+USR!#REF!</f>
        <v>#REF!</v>
      </c>
      <c r="H209" s="122"/>
      <c r="I209" s="146" t="e">
        <f>+USR!#REF!</f>
        <v>#REF!</v>
      </c>
      <c r="J209" s="122"/>
      <c r="K209" s="147" t="e">
        <f>IF(G209=30,HLOOKUP(E209,Limits!$D$29:$K$36,2),IF(G209=40,HLOOKUP(E209,Limits!$D$29:$K$36,3),IF(G209=50,HLOOKUP(E209,Limits!$D$29:$K$36,4),IF(G209=60,HLOOKUP(E209,Limits!$D$29:$K$36,5),IF(G209=80,HLOOKUP(E209,Limits!$D$29:$K$36,6))))))</f>
        <v>#REF!</v>
      </c>
      <c r="L209" s="148"/>
      <c r="M209" s="121" t="e">
        <f>+USR!#REF!</f>
        <v>#REF!</v>
      </c>
      <c r="N209" s="122"/>
      <c r="O209" s="122" t="e">
        <f>+USR!#REF!</f>
        <v>#REF!</v>
      </c>
      <c r="P209" s="122"/>
      <c r="Q209" s="122" t="e">
        <f>+USR!#REF!</f>
        <v>#REF!</v>
      </c>
      <c r="R209" s="122"/>
      <c r="S209" s="122" t="e">
        <f>+USR!#REF!</f>
        <v>#REF!</v>
      </c>
      <c r="T209" s="122"/>
      <c r="U209" s="122" t="e">
        <f>IF(M209=0,Limits!$D$8,IF(M209=1,Limits!$E$8,IF(M209=2,Limits!$F$8,IF(M209=3,Limits!$G$8,IF(M209=4,Limits!$H$8,IF(M209=5,Limits!$I$8))))))</f>
        <v>#REF!</v>
      </c>
      <c r="V209" s="122"/>
      <c r="W209" s="122" t="e">
        <f t="shared" si="7"/>
        <v>#REF!</v>
      </c>
      <c r="X209" s="122"/>
      <c r="Y209" s="123" t="e">
        <f>IF(O209=30,HLOOKUP(M209,Limits!#REF!,2),IF(O209=40,HLOOKUP(M209,Limits!#REF!,3),IF(O209=50,HLOOKUP(M209,Limits!#REF!,4),IF(O209=60,HLOOKUP(M209,Limits!#REF!,5),IF(O209=80,HLOOKUP(M209,Limits!#REF!,6))))))</f>
        <v>#REF!</v>
      </c>
      <c r="Z209" s="122"/>
      <c r="AA209" s="85" t="e">
        <f>IF(I209&gt;(Limits!$D$37*1.4),"Over 140%","No")</f>
        <v>#REF!</v>
      </c>
      <c r="AB209" s="85" t="e">
        <f>IF(I209&lt;=HLOOKUP(E209,Limits!$D$29:$K$36,2),30,IF(I209&lt;=HLOOKUP(E209,Limits!$D$29:$K$36,3),40,IF(I209&lt;=HLOOKUP(E209,Limits!$D$29:$K$36,4),50,IF(I209&lt;=HLOOKUP(E209,Limits!$D$29:$K$36,5),60,IF(I209&lt;=(Limits!$D$37*1.4),140,"Over 140%")))))</f>
        <v>#REF!</v>
      </c>
      <c r="AC209" s="123" t="e">
        <f>IF(W209&lt;=HLOOKUP(M209,Limits!#REF!,2),30,IF(W209&lt;=HLOOKUP(M209,Limits!#REF!,3),40,IF(W209&lt;=HLOOKUP(M209,Limits!#REF!,4),50,IF(W209&lt;=HLOOKUP(M209,Limits!#REF!,5),60,"Over 60%"))))</f>
        <v>#REF!</v>
      </c>
      <c r="AD209" s="2"/>
      <c r="AE209" s="85" t="e">
        <f t="shared" si="6"/>
        <v>#REF!</v>
      </c>
    </row>
    <row r="210" spans="1:31">
      <c r="A210" s="117" t="e">
        <f>+USR!#REF!</f>
        <v>#REF!</v>
      </c>
      <c r="B210" s="117"/>
      <c r="C210" s="117" t="e">
        <f>+USR!#REF!</f>
        <v>#REF!</v>
      </c>
      <c r="D210" s="117"/>
      <c r="E210" s="121" t="e">
        <f>+USR!#REF!</f>
        <v>#REF!</v>
      </c>
      <c r="F210" s="122"/>
      <c r="G210" s="122" t="e">
        <f>+USR!#REF!</f>
        <v>#REF!</v>
      </c>
      <c r="H210" s="122"/>
      <c r="I210" s="146" t="e">
        <f>+USR!#REF!</f>
        <v>#REF!</v>
      </c>
      <c r="J210" s="122"/>
      <c r="K210" s="147" t="e">
        <f>IF(G210=30,HLOOKUP(E210,Limits!$D$29:$K$36,2),IF(G210=40,HLOOKUP(E210,Limits!$D$29:$K$36,3),IF(G210=50,HLOOKUP(E210,Limits!$D$29:$K$36,4),IF(G210=60,HLOOKUP(E210,Limits!$D$29:$K$36,5),IF(G210=80,HLOOKUP(E210,Limits!$D$29:$K$36,6))))))</f>
        <v>#REF!</v>
      </c>
      <c r="L210" s="148"/>
      <c r="M210" s="121" t="e">
        <f>+USR!#REF!</f>
        <v>#REF!</v>
      </c>
      <c r="N210" s="122"/>
      <c r="O210" s="122" t="e">
        <f>+USR!#REF!</f>
        <v>#REF!</v>
      </c>
      <c r="P210" s="122"/>
      <c r="Q210" s="122" t="e">
        <f>+USR!#REF!</f>
        <v>#REF!</v>
      </c>
      <c r="R210" s="122"/>
      <c r="S210" s="122" t="e">
        <f>+USR!#REF!</f>
        <v>#REF!</v>
      </c>
      <c r="T210" s="122"/>
      <c r="U210" s="122" t="e">
        <f>IF(M210=0,Limits!$D$8,IF(M210=1,Limits!$E$8,IF(M210=2,Limits!$F$8,IF(M210=3,Limits!$G$8,IF(M210=4,Limits!$H$8,IF(M210=5,Limits!$I$8))))))</f>
        <v>#REF!</v>
      </c>
      <c r="V210" s="122"/>
      <c r="W210" s="122" t="e">
        <f t="shared" si="7"/>
        <v>#REF!</v>
      </c>
      <c r="X210" s="122"/>
      <c r="Y210" s="123" t="e">
        <f>IF(O210=30,HLOOKUP(M210,Limits!#REF!,2),IF(O210=40,HLOOKUP(M210,Limits!#REF!,3),IF(O210=50,HLOOKUP(M210,Limits!#REF!,4),IF(O210=60,HLOOKUP(M210,Limits!#REF!,5),IF(O210=80,HLOOKUP(M210,Limits!#REF!,6))))))</f>
        <v>#REF!</v>
      </c>
      <c r="Z210" s="122"/>
      <c r="AA210" s="85" t="e">
        <f>IF(I210&gt;(Limits!$D$37*1.4),"Over 140%","No")</f>
        <v>#REF!</v>
      </c>
      <c r="AB210" s="85" t="e">
        <f>IF(I210&lt;=HLOOKUP(E210,Limits!$D$29:$K$36,2),30,IF(I210&lt;=HLOOKUP(E210,Limits!$D$29:$K$36,3),40,IF(I210&lt;=HLOOKUP(E210,Limits!$D$29:$K$36,4),50,IF(I210&lt;=HLOOKUP(E210,Limits!$D$29:$K$36,5),60,IF(I210&lt;=(Limits!$D$37*1.4),140,"Over 140%")))))</f>
        <v>#REF!</v>
      </c>
      <c r="AC210" s="123" t="e">
        <f>IF(W210&lt;=HLOOKUP(M210,Limits!#REF!,2),30,IF(W210&lt;=HLOOKUP(M210,Limits!#REF!,3),40,IF(W210&lt;=HLOOKUP(M210,Limits!#REF!,4),50,IF(W210&lt;=HLOOKUP(M210,Limits!#REF!,5),60,"Over 60%"))))</f>
        <v>#REF!</v>
      </c>
      <c r="AD210" s="2"/>
      <c r="AE210" s="85" t="e">
        <f t="shared" si="6"/>
        <v>#REF!</v>
      </c>
    </row>
    <row r="211" spans="1:31">
      <c r="A211" s="117" t="e">
        <f>+USR!#REF!</f>
        <v>#REF!</v>
      </c>
      <c r="B211" s="117"/>
      <c r="C211" s="117" t="e">
        <f>+USR!#REF!</f>
        <v>#REF!</v>
      </c>
      <c r="D211" s="117"/>
      <c r="E211" s="121" t="e">
        <f>+USR!#REF!</f>
        <v>#REF!</v>
      </c>
      <c r="F211" s="122"/>
      <c r="G211" s="122" t="e">
        <f>+USR!#REF!</f>
        <v>#REF!</v>
      </c>
      <c r="H211" s="122"/>
      <c r="I211" s="146" t="e">
        <f>+USR!#REF!</f>
        <v>#REF!</v>
      </c>
      <c r="J211" s="122"/>
      <c r="K211" s="147" t="e">
        <f>IF(G211=30,HLOOKUP(E211,Limits!$D$29:$K$36,2),IF(G211=40,HLOOKUP(E211,Limits!$D$29:$K$36,3),IF(G211=50,HLOOKUP(E211,Limits!$D$29:$K$36,4),IF(G211=60,HLOOKUP(E211,Limits!$D$29:$K$36,5),IF(G211=80,HLOOKUP(E211,Limits!$D$29:$K$36,6))))))</f>
        <v>#REF!</v>
      </c>
      <c r="L211" s="148"/>
      <c r="M211" s="121" t="e">
        <f>+USR!#REF!</f>
        <v>#REF!</v>
      </c>
      <c r="N211" s="122"/>
      <c r="O211" s="122" t="e">
        <f>+USR!#REF!</f>
        <v>#REF!</v>
      </c>
      <c r="P211" s="122"/>
      <c r="Q211" s="122" t="e">
        <f>+USR!#REF!</f>
        <v>#REF!</v>
      </c>
      <c r="R211" s="122"/>
      <c r="S211" s="122" t="e">
        <f>+USR!#REF!</f>
        <v>#REF!</v>
      </c>
      <c r="T211" s="122"/>
      <c r="U211" s="122" t="e">
        <f>IF(M211=0,Limits!$D$8,IF(M211=1,Limits!$E$8,IF(M211=2,Limits!$F$8,IF(M211=3,Limits!$G$8,IF(M211=4,Limits!$H$8,IF(M211=5,Limits!$I$8))))))</f>
        <v>#REF!</v>
      </c>
      <c r="V211" s="122"/>
      <c r="W211" s="122" t="e">
        <f t="shared" si="7"/>
        <v>#REF!</v>
      </c>
      <c r="X211" s="122"/>
      <c r="Y211" s="123" t="e">
        <f>IF(O211=30,HLOOKUP(M211,Limits!#REF!,2),IF(O211=40,HLOOKUP(M211,Limits!#REF!,3),IF(O211=50,HLOOKUP(M211,Limits!#REF!,4),IF(O211=60,HLOOKUP(M211,Limits!#REF!,5),IF(O211=80,HLOOKUP(M211,Limits!#REF!,6))))))</f>
        <v>#REF!</v>
      </c>
      <c r="Z211" s="122"/>
      <c r="AA211" s="85" t="e">
        <f>IF(I211&gt;(Limits!$D$37*1.4),"Over 140%","No")</f>
        <v>#REF!</v>
      </c>
      <c r="AB211" s="85" t="e">
        <f>IF(I211&lt;=HLOOKUP(E211,Limits!$D$29:$K$36,2),30,IF(I211&lt;=HLOOKUP(E211,Limits!$D$29:$K$36,3),40,IF(I211&lt;=HLOOKUP(E211,Limits!$D$29:$K$36,4),50,IF(I211&lt;=HLOOKUP(E211,Limits!$D$29:$K$36,5),60,IF(I211&lt;=(Limits!$D$37*1.4),140,"Over 140%")))))</f>
        <v>#REF!</v>
      </c>
      <c r="AC211" s="123" t="e">
        <f>IF(W211&lt;=HLOOKUP(M211,Limits!#REF!,2),30,IF(W211&lt;=HLOOKUP(M211,Limits!#REF!,3),40,IF(W211&lt;=HLOOKUP(M211,Limits!#REF!,4),50,IF(W211&lt;=HLOOKUP(M211,Limits!#REF!,5),60,"Over 60%"))))</f>
        <v>#REF!</v>
      </c>
      <c r="AD211" s="2"/>
      <c r="AE211" s="85" t="e">
        <f t="shared" si="6"/>
        <v>#REF!</v>
      </c>
    </row>
    <row r="212" spans="1:31">
      <c r="A212" s="117" t="e">
        <f>+USR!#REF!</f>
        <v>#REF!</v>
      </c>
      <c r="B212" s="117"/>
      <c r="C212" s="117" t="e">
        <f>+USR!#REF!</f>
        <v>#REF!</v>
      </c>
      <c r="D212" s="117"/>
      <c r="E212" s="121" t="e">
        <f>+USR!#REF!</f>
        <v>#REF!</v>
      </c>
      <c r="F212" s="122"/>
      <c r="G212" s="122" t="e">
        <f>+USR!#REF!</f>
        <v>#REF!</v>
      </c>
      <c r="H212" s="122"/>
      <c r="I212" s="146" t="e">
        <f>+USR!#REF!</f>
        <v>#REF!</v>
      </c>
      <c r="J212" s="122"/>
      <c r="K212" s="147" t="e">
        <f>IF(G212=30,HLOOKUP(E212,Limits!$D$29:$K$36,2),IF(G212=40,HLOOKUP(E212,Limits!$D$29:$K$36,3),IF(G212=50,HLOOKUP(E212,Limits!$D$29:$K$36,4),IF(G212=60,HLOOKUP(E212,Limits!$D$29:$K$36,5),IF(G212=80,HLOOKUP(E212,Limits!$D$29:$K$36,6))))))</f>
        <v>#REF!</v>
      </c>
      <c r="L212" s="148"/>
      <c r="M212" s="121" t="e">
        <f>+USR!#REF!</f>
        <v>#REF!</v>
      </c>
      <c r="N212" s="122"/>
      <c r="O212" s="122" t="e">
        <f>+USR!#REF!</f>
        <v>#REF!</v>
      </c>
      <c r="P212" s="122"/>
      <c r="Q212" s="122" t="e">
        <f>+USR!#REF!</f>
        <v>#REF!</v>
      </c>
      <c r="R212" s="122"/>
      <c r="S212" s="122" t="e">
        <f>+USR!#REF!</f>
        <v>#REF!</v>
      </c>
      <c r="T212" s="122"/>
      <c r="U212" s="122" t="e">
        <f>IF(M212=0,Limits!$D$8,IF(M212=1,Limits!$E$8,IF(M212=2,Limits!$F$8,IF(M212=3,Limits!$G$8,IF(M212=4,Limits!$H$8,IF(M212=5,Limits!$I$8))))))</f>
        <v>#REF!</v>
      </c>
      <c r="V212" s="122"/>
      <c r="W212" s="122" t="e">
        <f t="shared" si="7"/>
        <v>#REF!</v>
      </c>
      <c r="X212" s="122"/>
      <c r="Y212" s="123" t="e">
        <f>IF(O212=30,HLOOKUP(M212,Limits!#REF!,2),IF(O212=40,HLOOKUP(M212,Limits!#REF!,3),IF(O212=50,HLOOKUP(M212,Limits!#REF!,4),IF(O212=60,HLOOKUP(M212,Limits!#REF!,5),IF(O212=80,HLOOKUP(M212,Limits!#REF!,6))))))</f>
        <v>#REF!</v>
      </c>
      <c r="Z212" s="122"/>
      <c r="AA212" s="85" t="e">
        <f>IF(I212&gt;(Limits!$D$37*1.4),"Over 140%","No")</f>
        <v>#REF!</v>
      </c>
      <c r="AB212" s="85" t="e">
        <f>IF(I212&lt;=HLOOKUP(E212,Limits!$D$29:$K$36,2),30,IF(I212&lt;=HLOOKUP(E212,Limits!$D$29:$K$36,3),40,IF(I212&lt;=HLOOKUP(E212,Limits!$D$29:$K$36,4),50,IF(I212&lt;=HLOOKUP(E212,Limits!$D$29:$K$36,5),60,IF(I212&lt;=(Limits!$D$37*1.4),140,"Over 140%")))))</f>
        <v>#REF!</v>
      </c>
      <c r="AC212" s="123" t="e">
        <f>IF(W212&lt;=HLOOKUP(M212,Limits!#REF!,2),30,IF(W212&lt;=HLOOKUP(M212,Limits!#REF!,3),40,IF(W212&lt;=HLOOKUP(M212,Limits!#REF!,4),50,IF(W212&lt;=HLOOKUP(M212,Limits!#REF!,5),60,"Over 60%"))))</f>
        <v>#REF!</v>
      </c>
      <c r="AD212" s="2"/>
      <c r="AE212" s="85" t="e">
        <f t="shared" si="6"/>
        <v>#REF!</v>
      </c>
    </row>
    <row r="213" spans="1:31">
      <c r="A213" s="117" t="e">
        <f>+USR!#REF!</f>
        <v>#REF!</v>
      </c>
      <c r="B213" s="117"/>
      <c r="C213" s="117" t="e">
        <f>+USR!#REF!</f>
        <v>#REF!</v>
      </c>
      <c r="D213" s="117"/>
      <c r="E213" s="121" t="e">
        <f>+USR!#REF!</f>
        <v>#REF!</v>
      </c>
      <c r="F213" s="122"/>
      <c r="G213" s="122" t="e">
        <f>+USR!#REF!</f>
        <v>#REF!</v>
      </c>
      <c r="H213" s="122"/>
      <c r="I213" s="146" t="e">
        <f>+USR!#REF!</f>
        <v>#REF!</v>
      </c>
      <c r="J213" s="122"/>
      <c r="K213" s="147" t="e">
        <f>IF(G213=30,HLOOKUP(E213,Limits!$D$29:$K$36,2),IF(G213=40,HLOOKUP(E213,Limits!$D$29:$K$36,3),IF(G213=50,HLOOKUP(E213,Limits!$D$29:$K$36,4),IF(G213=60,HLOOKUP(E213,Limits!$D$29:$K$36,5),IF(G213=80,HLOOKUP(E213,Limits!$D$29:$K$36,6))))))</f>
        <v>#REF!</v>
      </c>
      <c r="L213" s="148"/>
      <c r="M213" s="121" t="e">
        <f>+USR!#REF!</f>
        <v>#REF!</v>
      </c>
      <c r="N213" s="122"/>
      <c r="O213" s="122" t="e">
        <f>+USR!#REF!</f>
        <v>#REF!</v>
      </c>
      <c r="P213" s="122"/>
      <c r="Q213" s="122" t="e">
        <f>+USR!#REF!</f>
        <v>#REF!</v>
      </c>
      <c r="R213" s="122"/>
      <c r="S213" s="122" t="e">
        <f>+USR!#REF!</f>
        <v>#REF!</v>
      </c>
      <c r="T213" s="122"/>
      <c r="U213" s="122" t="e">
        <f>IF(M213=0,Limits!$D$8,IF(M213=1,Limits!$E$8,IF(M213=2,Limits!$F$8,IF(M213=3,Limits!$G$8,IF(M213=4,Limits!$H$8,IF(M213=5,Limits!$I$8))))))</f>
        <v>#REF!</v>
      </c>
      <c r="V213" s="122"/>
      <c r="W213" s="122" t="e">
        <f t="shared" si="7"/>
        <v>#REF!</v>
      </c>
      <c r="X213" s="122"/>
      <c r="Y213" s="123" t="e">
        <f>IF(O213=30,HLOOKUP(M213,Limits!#REF!,2),IF(O213=40,HLOOKUP(M213,Limits!#REF!,3),IF(O213=50,HLOOKUP(M213,Limits!#REF!,4),IF(O213=60,HLOOKUP(M213,Limits!#REF!,5),IF(O213=80,HLOOKUP(M213,Limits!#REF!,6))))))</f>
        <v>#REF!</v>
      </c>
      <c r="Z213" s="122"/>
      <c r="AA213" s="85" t="e">
        <f>IF(I213&gt;(Limits!$D$37*1.4),"Over 140%","No")</f>
        <v>#REF!</v>
      </c>
      <c r="AB213" s="85" t="e">
        <f>IF(I213&lt;=HLOOKUP(E213,Limits!$D$29:$K$36,2),30,IF(I213&lt;=HLOOKUP(E213,Limits!$D$29:$K$36,3),40,IF(I213&lt;=HLOOKUP(E213,Limits!$D$29:$K$36,4),50,IF(I213&lt;=HLOOKUP(E213,Limits!$D$29:$K$36,5),60,IF(I213&lt;=(Limits!$D$37*1.4),140,"Over 140%")))))</f>
        <v>#REF!</v>
      </c>
      <c r="AC213" s="123" t="e">
        <f>IF(W213&lt;=HLOOKUP(M213,Limits!#REF!,2),30,IF(W213&lt;=HLOOKUP(M213,Limits!#REF!,3),40,IF(W213&lt;=HLOOKUP(M213,Limits!#REF!,4),50,IF(W213&lt;=HLOOKUP(M213,Limits!#REF!,5),60,"Over 60%"))))</f>
        <v>#REF!</v>
      </c>
      <c r="AD213" s="2"/>
      <c r="AE213" s="85" t="e">
        <f t="shared" si="6"/>
        <v>#REF!</v>
      </c>
    </row>
    <row r="214" spans="1:31">
      <c r="A214" s="117" t="e">
        <f>+USR!#REF!</f>
        <v>#REF!</v>
      </c>
      <c r="B214" s="117"/>
      <c r="C214" s="117" t="e">
        <f>+USR!#REF!</f>
        <v>#REF!</v>
      </c>
      <c r="D214" s="117"/>
      <c r="E214" s="121" t="e">
        <f>+USR!#REF!</f>
        <v>#REF!</v>
      </c>
      <c r="F214" s="122"/>
      <c r="G214" s="122" t="e">
        <f>+USR!#REF!</f>
        <v>#REF!</v>
      </c>
      <c r="H214" s="122"/>
      <c r="I214" s="146" t="e">
        <f>+USR!#REF!</f>
        <v>#REF!</v>
      </c>
      <c r="J214" s="122"/>
      <c r="K214" s="147" t="e">
        <f>IF(G214=30,HLOOKUP(E214,Limits!$D$29:$K$36,2),IF(G214=40,HLOOKUP(E214,Limits!$D$29:$K$36,3),IF(G214=50,HLOOKUP(E214,Limits!$D$29:$K$36,4),IF(G214=60,HLOOKUP(E214,Limits!$D$29:$K$36,5),IF(G214=80,HLOOKUP(E214,Limits!$D$29:$K$36,6))))))</f>
        <v>#REF!</v>
      </c>
      <c r="L214" s="148"/>
      <c r="M214" s="121" t="e">
        <f>+USR!#REF!</f>
        <v>#REF!</v>
      </c>
      <c r="N214" s="122"/>
      <c r="O214" s="122" t="e">
        <f>+USR!#REF!</f>
        <v>#REF!</v>
      </c>
      <c r="P214" s="122"/>
      <c r="Q214" s="122" t="e">
        <f>+USR!#REF!</f>
        <v>#REF!</v>
      </c>
      <c r="R214" s="122"/>
      <c r="S214" s="122" t="e">
        <f>+USR!#REF!</f>
        <v>#REF!</v>
      </c>
      <c r="T214" s="122"/>
      <c r="U214" s="122" t="e">
        <f>IF(M214=0,Limits!$D$8,IF(M214=1,Limits!$E$8,IF(M214=2,Limits!$F$8,IF(M214=3,Limits!$G$8,IF(M214=4,Limits!$H$8,IF(M214=5,Limits!$I$8))))))</f>
        <v>#REF!</v>
      </c>
      <c r="V214" s="122"/>
      <c r="W214" s="122" t="e">
        <f t="shared" si="7"/>
        <v>#REF!</v>
      </c>
      <c r="X214" s="122"/>
      <c r="Y214" s="123" t="e">
        <f>IF(O214=30,HLOOKUP(M214,Limits!#REF!,2),IF(O214=40,HLOOKUP(M214,Limits!#REF!,3),IF(O214=50,HLOOKUP(M214,Limits!#REF!,4),IF(O214=60,HLOOKUP(M214,Limits!#REF!,5),IF(O214=80,HLOOKUP(M214,Limits!#REF!,6))))))</f>
        <v>#REF!</v>
      </c>
      <c r="Z214" s="122"/>
      <c r="AA214" s="85" t="e">
        <f>IF(I214&gt;(Limits!$D$37*1.4),"Over 140%","No")</f>
        <v>#REF!</v>
      </c>
      <c r="AB214" s="85" t="e">
        <f>IF(I214&lt;=HLOOKUP(E214,Limits!$D$29:$K$36,2),30,IF(I214&lt;=HLOOKUP(E214,Limits!$D$29:$K$36,3),40,IF(I214&lt;=HLOOKUP(E214,Limits!$D$29:$K$36,4),50,IF(I214&lt;=HLOOKUP(E214,Limits!$D$29:$K$36,5),60,IF(I214&lt;=(Limits!$D$37*1.4),140,"Over 140%")))))</f>
        <v>#REF!</v>
      </c>
      <c r="AC214" s="123" t="e">
        <f>IF(W214&lt;=HLOOKUP(M214,Limits!#REF!,2),30,IF(W214&lt;=HLOOKUP(M214,Limits!#REF!,3),40,IF(W214&lt;=HLOOKUP(M214,Limits!#REF!,4),50,IF(W214&lt;=HLOOKUP(M214,Limits!#REF!,5),60,"Over 60%"))))</f>
        <v>#REF!</v>
      </c>
      <c r="AD214" s="2"/>
      <c r="AE214" s="85" t="e">
        <f t="shared" si="6"/>
        <v>#REF!</v>
      </c>
    </row>
    <row r="215" spans="1:31">
      <c r="A215" s="117" t="e">
        <f>+USR!#REF!</f>
        <v>#REF!</v>
      </c>
      <c r="B215" s="117"/>
      <c r="C215" s="117" t="e">
        <f>+USR!#REF!</f>
        <v>#REF!</v>
      </c>
      <c r="D215" s="117"/>
      <c r="E215" s="121" t="e">
        <f>+USR!#REF!</f>
        <v>#REF!</v>
      </c>
      <c r="F215" s="122"/>
      <c r="G215" s="122" t="e">
        <f>+USR!#REF!</f>
        <v>#REF!</v>
      </c>
      <c r="H215" s="122"/>
      <c r="I215" s="146" t="e">
        <f>+USR!#REF!</f>
        <v>#REF!</v>
      </c>
      <c r="J215" s="122"/>
      <c r="K215" s="147" t="e">
        <f>IF(G215=30,HLOOKUP(E215,Limits!$D$29:$K$36,2),IF(G215=40,HLOOKUP(E215,Limits!$D$29:$K$36,3),IF(G215=50,HLOOKUP(E215,Limits!$D$29:$K$36,4),IF(G215=60,HLOOKUP(E215,Limits!$D$29:$K$36,5),IF(G215=80,HLOOKUP(E215,Limits!$D$29:$K$36,6))))))</f>
        <v>#REF!</v>
      </c>
      <c r="L215" s="148"/>
      <c r="M215" s="121" t="e">
        <f>+USR!#REF!</f>
        <v>#REF!</v>
      </c>
      <c r="N215" s="122"/>
      <c r="O215" s="122" t="e">
        <f>+USR!#REF!</f>
        <v>#REF!</v>
      </c>
      <c r="P215" s="122"/>
      <c r="Q215" s="122" t="e">
        <f>+USR!#REF!</f>
        <v>#REF!</v>
      </c>
      <c r="R215" s="122"/>
      <c r="S215" s="122" t="e">
        <f>+USR!#REF!</f>
        <v>#REF!</v>
      </c>
      <c r="T215" s="122"/>
      <c r="U215" s="122" t="e">
        <f>IF(M215=0,Limits!$D$8,IF(M215=1,Limits!$E$8,IF(M215=2,Limits!$F$8,IF(M215=3,Limits!$G$8,IF(M215=4,Limits!$H$8,IF(M215=5,Limits!$I$8))))))</f>
        <v>#REF!</v>
      </c>
      <c r="V215" s="122"/>
      <c r="W215" s="122" t="e">
        <f t="shared" si="7"/>
        <v>#REF!</v>
      </c>
      <c r="X215" s="122"/>
      <c r="Y215" s="123" t="e">
        <f>IF(O215=30,HLOOKUP(M215,Limits!#REF!,2),IF(O215=40,HLOOKUP(M215,Limits!#REF!,3),IF(O215=50,HLOOKUP(M215,Limits!#REF!,4),IF(O215=60,HLOOKUP(M215,Limits!#REF!,5),IF(O215=80,HLOOKUP(M215,Limits!#REF!,6))))))</f>
        <v>#REF!</v>
      </c>
      <c r="Z215" s="122"/>
      <c r="AA215" s="85" t="e">
        <f>IF(I215&gt;(Limits!$D$37*1.4),"Over 140%","No")</f>
        <v>#REF!</v>
      </c>
      <c r="AB215" s="85" t="e">
        <f>IF(I215&lt;=HLOOKUP(E215,Limits!$D$29:$K$36,2),30,IF(I215&lt;=HLOOKUP(E215,Limits!$D$29:$K$36,3),40,IF(I215&lt;=HLOOKUP(E215,Limits!$D$29:$K$36,4),50,IF(I215&lt;=HLOOKUP(E215,Limits!$D$29:$K$36,5),60,IF(I215&lt;=(Limits!$D$37*1.4),140,"Over 140%")))))</f>
        <v>#REF!</v>
      </c>
      <c r="AC215" s="123" t="e">
        <f>IF(W215&lt;=HLOOKUP(M215,Limits!#REF!,2),30,IF(W215&lt;=HLOOKUP(M215,Limits!#REF!,3),40,IF(W215&lt;=HLOOKUP(M215,Limits!#REF!,4),50,IF(W215&lt;=HLOOKUP(M215,Limits!#REF!,5),60,"Over 60%"))))</f>
        <v>#REF!</v>
      </c>
      <c r="AD215" s="2"/>
      <c r="AE215" s="85" t="e">
        <f t="shared" si="6"/>
        <v>#REF!</v>
      </c>
    </row>
    <row r="216" spans="1:31">
      <c r="A216" s="117" t="e">
        <f>+USR!#REF!</f>
        <v>#REF!</v>
      </c>
      <c r="B216" s="117"/>
      <c r="C216" s="117" t="e">
        <f>+USR!#REF!</f>
        <v>#REF!</v>
      </c>
      <c r="D216" s="117"/>
      <c r="E216" s="121" t="e">
        <f>+USR!#REF!</f>
        <v>#REF!</v>
      </c>
      <c r="F216" s="122"/>
      <c r="G216" s="122" t="e">
        <f>+USR!#REF!</f>
        <v>#REF!</v>
      </c>
      <c r="H216" s="122"/>
      <c r="I216" s="146" t="e">
        <f>+USR!#REF!</f>
        <v>#REF!</v>
      </c>
      <c r="J216" s="122"/>
      <c r="K216" s="147" t="e">
        <f>IF(G216=30,HLOOKUP(E216,Limits!$D$29:$K$36,2),IF(G216=40,HLOOKUP(E216,Limits!$D$29:$K$36,3),IF(G216=50,HLOOKUP(E216,Limits!$D$29:$K$36,4),IF(G216=60,HLOOKUP(E216,Limits!$D$29:$K$36,5),IF(G216=80,HLOOKUP(E216,Limits!$D$29:$K$36,6))))))</f>
        <v>#REF!</v>
      </c>
      <c r="L216" s="148"/>
      <c r="M216" s="121" t="e">
        <f>+USR!#REF!</f>
        <v>#REF!</v>
      </c>
      <c r="N216" s="122"/>
      <c r="O216" s="122" t="e">
        <f>+USR!#REF!</f>
        <v>#REF!</v>
      </c>
      <c r="P216" s="122"/>
      <c r="Q216" s="122" t="e">
        <f>+USR!#REF!</f>
        <v>#REF!</v>
      </c>
      <c r="R216" s="122"/>
      <c r="S216" s="122" t="e">
        <f>+USR!#REF!</f>
        <v>#REF!</v>
      </c>
      <c r="T216" s="122"/>
      <c r="U216" s="122" t="e">
        <f>IF(M216=0,Limits!$D$8,IF(M216=1,Limits!$E$8,IF(M216=2,Limits!$F$8,IF(M216=3,Limits!$G$8,IF(M216=4,Limits!$H$8,IF(M216=5,Limits!$I$8))))))</f>
        <v>#REF!</v>
      </c>
      <c r="V216" s="122"/>
      <c r="W216" s="122" t="e">
        <f t="shared" si="7"/>
        <v>#REF!</v>
      </c>
      <c r="X216" s="122"/>
      <c r="Y216" s="123" t="e">
        <f>IF(O216=30,HLOOKUP(M216,Limits!#REF!,2),IF(O216=40,HLOOKUP(M216,Limits!#REF!,3),IF(O216=50,HLOOKUP(M216,Limits!#REF!,4),IF(O216=60,HLOOKUP(M216,Limits!#REF!,5),IF(O216=80,HLOOKUP(M216,Limits!#REF!,6))))))</f>
        <v>#REF!</v>
      </c>
      <c r="Z216" s="122"/>
      <c r="AA216" s="85" t="e">
        <f>IF(I216&gt;(Limits!$D$37*1.4),"Over 140%","No")</f>
        <v>#REF!</v>
      </c>
      <c r="AB216" s="85" t="e">
        <f>IF(I216&lt;=HLOOKUP(E216,Limits!$D$29:$K$36,2),30,IF(I216&lt;=HLOOKUP(E216,Limits!$D$29:$K$36,3),40,IF(I216&lt;=HLOOKUP(E216,Limits!$D$29:$K$36,4),50,IF(I216&lt;=HLOOKUP(E216,Limits!$D$29:$K$36,5),60,IF(I216&lt;=(Limits!$D$37*1.4),140,"Over 140%")))))</f>
        <v>#REF!</v>
      </c>
      <c r="AC216" s="123" t="e">
        <f>IF(W216&lt;=HLOOKUP(M216,Limits!#REF!,2),30,IF(W216&lt;=HLOOKUP(M216,Limits!#REF!,3),40,IF(W216&lt;=HLOOKUP(M216,Limits!#REF!,4),50,IF(W216&lt;=HLOOKUP(M216,Limits!#REF!,5),60,"Over 60%"))))</f>
        <v>#REF!</v>
      </c>
      <c r="AD216" s="2"/>
      <c r="AE216" s="85" t="e">
        <f t="shared" si="6"/>
        <v>#REF!</v>
      </c>
    </row>
    <row r="217" spans="1:31">
      <c r="A217" s="117" t="e">
        <f>+USR!#REF!</f>
        <v>#REF!</v>
      </c>
      <c r="B217" s="117"/>
      <c r="C217" s="117" t="e">
        <f>+USR!#REF!</f>
        <v>#REF!</v>
      </c>
      <c r="D217" s="117"/>
      <c r="E217" s="121" t="e">
        <f>+USR!#REF!</f>
        <v>#REF!</v>
      </c>
      <c r="F217" s="122"/>
      <c r="G217" s="122" t="e">
        <f>+USR!#REF!</f>
        <v>#REF!</v>
      </c>
      <c r="H217" s="122"/>
      <c r="I217" s="146" t="e">
        <f>+USR!#REF!</f>
        <v>#REF!</v>
      </c>
      <c r="J217" s="122"/>
      <c r="K217" s="147" t="e">
        <f>IF(G217=30,HLOOKUP(E217,Limits!$D$29:$K$36,2),IF(G217=40,HLOOKUP(E217,Limits!$D$29:$K$36,3),IF(G217=50,HLOOKUP(E217,Limits!$D$29:$K$36,4),IF(G217=60,HLOOKUP(E217,Limits!$D$29:$K$36,5),IF(G217=80,HLOOKUP(E217,Limits!$D$29:$K$36,6))))))</f>
        <v>#REF!</v>
      </c>
      <c r="L217" s="148"/>
      <c r="M217" s="121" t="e">
        <f>+USR!#REF!</f>
        <v>#REF!</v>
      </c>
      <c r="N217" s="122"/>
      <c r="O217" s="122" t="e">
        <f>+USR!#REF!</f>
        <v>#REF!</v>
      </c>
      <c r="P217" s="122"/>
      <c r="Q217" s="122" t="e">
        <f>+USR!#REF!</f>
        <v>#REF!</v>
      </c>
      <c r="R217" s="122"/>
      <c r="S217" s="122" t="e">
        <f>+USR!#REF!</f>
        <v>#REF!</v>
      </c>
      <c r="T217" s="122"/>
      <c r="U217" s="122" t="e">
        <f>IF(M217=0,Limits!$D$8,IF(M217=1,Limits!$E$8,IF(M217=2,Limits!$F$8,IF(M217=3,Limits!$G$8,IF(M217=4,Limits!$H$8,IF(M217=5,Limits!$I$8))))))</f>
        <v>#REF!</v>
      </c>
      <c r="V217" s="122"/>
      <c r="W217" s="122" t="e">
        <f t="shared" si="7"/>
        <v>#REF!</v>
      </c>
      <c r="X217" s="122"/>
      <c r="Y217" s="123" t="e">
        <f>IF(O217=30,HLOOKUP(M217,Limits!#REF!,2),IF(O217=40,HLOOKUP(M217,Limits!#REF!,3),IF(O217=50,HLOOKUP(M217,Limits!#REF!,4),IF(O217=60,HLOOKUP(M217,Limits!#REF!,5),IF(O217=80,HLOOKUP(M217,Limits!#REF!,6))))))</f>
        <v>#REF!</v>
      </c>
      <c r="Z217" s="122"/>
      <c r="AA217" s="85" t="e">
        <f>IF(I217&gt;(Limits!$D$37*1.4),"Over 140%","No")</f>
        <v>#REF!</v>
      </c>
      <c r="AB217" s="85" t="e">
        <f>IF(I217&lt;=HLOOKUP(E217,Limits!$D$29:$K$36,2),30,IF(I217&lt;=HLOOKUP(E217,Limits!$D$29:$K$36,3),40,IF(I217&lt;=HLOOKUP(E217,Limits!$D$29:$K$36,4),50,IF(I217&lt;=HLOOKUP(E217,Limits!$D$29:$K$36,5),60,IF(I217&lt;=(Limits!$D$37*1.4),140,"Over 140%")))))</f>
        <v>#REF!</v>
      </c>
      <c r="AC217" s="123" t="e">
        <f>IF(W217&lt;=HLOOKUP(M217,Limits!#REF!,2),30,IF(W217&lt;=HLOOKUP(M217,Limits!#REF!,3),40,IF(W217&lt;=HLOOKUP(M217,Limits!#REF!,4),50,IF(W217&lt;=HLOOKUP(M217,Limits!#REF!,5),60,"Over 60%"))))</f>
        <v>#REF!</v>
      </c>
      <c r="AD217" s="2"/>
      <c r="AE217" s="85" t="e">
        <f t="shared" si="6"/>
        <v>#REF!</v>
      </c>
    </row>
    <row r="218" spans="1:31">
      <c r="A218" s="117" t="e">
        <f>+USR!#REF!</f>
        <v>#REF!</v>
      </c>
      <c r="B218" s="117"/>
      <c r="C218" s="117" t="e">
        <f>+USR!#REF!</f>
        <v>#REF!</v>
      </c>
      <c r="D218" s="117"/>
      <c r="E218" s="121" t="e">
        <f>+USR!#REF!</f>
        <v>#REF!</v>
      </c>
      <c r="F218" s="122"/>
      <c r="G218" s="122" t="e">
        <f>+USR!#REF!</f>
        <v>#REF!</v>
      </c>
      <c r="H218" s="122"/>
      <c r="I218" s="146" t="e">
        <f>+USR!#REF!</f>
        <v>#REF!</v>
      </c>
      <c r="J218" s="122"/>
      <c r="K218" s="147" t="e">
        <f>IF(G218=30,HLOOKUP(E218,Limits!$D$29:$K$36,2),IF(G218=40,HLOOKUP(E218,Limits!$D$29:$K$36,3),IF(G218=50,HLOOKUP(E218,Limits!$D$29:$K$36,4),IF(G218=60,HLOOKUP(E218,Limits!$D$29:$K$36,5),IF(G218=80,HLOOKUP(E218,Limits!$D$29:$K$36,6))))))</f>
        <v>#REF!</v>
      </c>
      <c r="L218" s="148"/>
      <c r="M218" s="121" t="e">
        <f>+USR!#REF!</f>
        <v>#REF!</v>
      </c>
      <c r="N218" s="122"/>
      <c r="O218" s="122" t="e">
        <f>+USR!#REF!</f>
        <v>#REF!</v>
      </c>
      <c r="P218" s="122"/>
      <c r="Q218" s="122" t="e">
        <f>+USR!#REF!</f>
        <v>#REF!</v>
      </c>
      <c r="R218" s="122"/>
      <c r="S218" s="122" t="e">
        <f>+USR!#REF!</f>
        <v>#REF!</v>
      </c>
      <c r="T218" s="122"/>
      <c r="U218" s="122" t="e">
        <f>IF(M218=0,Limits!$D$8,IF(M218=1,Limits!$E$8,IF(M218=2,Limits!$F$8,IF(M218=3,Limits!$G$8,IF(M218=4,Limits!$H$8,IF(M218=5,Limits!$I$8))))))</f>
        <v>#REF!</v>
      </c>
      <c r="V218" s="122"/>
      <c r="W218" s="122" t="e">
        <f t="shared" si="7"/>
        <v>#REF!</v>
      </c>
      <c r="X218" s="122"/>
      <c r="Y218" s="123" t="e">
        <f>IF(O218=30,HLOOKUP(M218,Limits!#REF!,2),IF(O218=40,HLOOKUP(M218,Limits!#REF!,3),IF(O218=50,HLOOKUP(M218,Limits!#REF!,4),IF(O218=60,HLOOKUP(M218,Limits!#REF!,5),IF(O218=80,HLOOKUP(M218,Limits!#REF!,6))))))</f>
        <v>#REF!</v>
      </c>
      <c r="Z218" s="122"/>
      <c r="AA218" s="85" t="e">
        <f>IF(I218&gt;(Limits!$D$37*1.4),"Over 140%","No")</f>
        <v>#REF!</v>
      </c>
      <c r="AB218" s="85" t="e">
        <f>IF(I218&lt;=HLOOKUP(E218,Limits!$D$29:$K$36,2),30,IF(I218&lt;=HLOOKUP(E218,Limits!$D$29:$K$36,3),40,IF(I218&lt;=HLOOKUP(E218,Limits!$D$29:$K$36,4),50,IF(I218&lt;=HLOOKUP(E218,Limits!$D$29:$K$36,5),60,IF(I218&lt;=(Limits!$D$37*1.4),140,"Over 140%")))))</f>
        <v>#REF!</v>
      </c>
      <c r="AC218" s="123" t="e">
        <f>IF(W218&lt;=HLOOKUP(M218,Limits!#REF!,2),30,IF(W218&lt;=HLOOKUP(M218,Limits!#REF!,3),40,IF(W218&lt;=HLOOKUP(M218,Limits!#REF!,4),50,IF(W218&lt;=HLOOKUP(M218,Limits!#REF!,5),60,"Over 60%"))))</f>
        <v>#REF!</v>
      </c>
      <c r="AD218" s="2"/>
      <c r="AE218" s="85" t="e">
        <f t="shared" si="6"/>
        <v>#REF!</v>
      </c>
    </row>
    <row r="219" spans="1:31">
      <c r="A219" s="117" t="e">
        <f>+USR!#REF!</f>
        <v>#REF!</v>
      </c>
      <c r="B219" s="117"/>
      <c r="C219" s="117" t="e">
        <f>+USR!#REF!</f>
        <v>#REF!</v>
      </c>
      <c r="D219" s="117"/>
      <c r="E219" s="121" t="e">
        <f>+USR!#REF!</f>
        <v>#REF!</v>
      </c>
      <c r="F219" s="122"/>
      <c r="G219" s="122" t="e">
        <f>+USR!#REF!</f>
        <v>#REF!</v>
      </c>
      <c r="H219" s="122"/>
      <c r="I219" s="146" t="e">
        <f>+USR!#REF!</f>
        <v>#REF!</v>
      </c>
      <c r="J219" s="122"/>
      <c r="K219" s="147" t="e">
        <f>IF(G219=30,HLOOKUP(E219,Limits!$D$29:$K$36,2),IF(G219=40,HLOOKUP(E219,Limits!$D$29:$K$36,3),IF(G219=50,HLOOKUP(E219,Limits!$D$29:$K$36,4),IF(G219=60,HLOOKUP(E219,Limits!$D$29:$K$36,5),IF(G219=80,HLOOKUP(E219,Limits!$D$29:$K$36,6))))))</f>
        <v>#REF!</v>
      </c>
      <c r="L219" s="148"/>
      <c r="M219" s="121" t="e">
        <f>+USR!#REF!</f>
        <v>#REF!</v>
      </c>
      <c r="N219" s="122"/>
      <c r="O219" s="122" t="e">
        <f>+USR!#REF!</f>
        <v>#REF!</v>
      </c>
      <c r="P219" s="122"/>
      <c r="Q219" s="122" t="e">
        <f>+USR!#REF!</f>
        <v>#REF!</v>
      </c>
      <c r="R219" s="122"/>
      <c r="S219" s="122" t="e">
        <f>+USR!#REF!</f>
        <v>#REF!</v>
      </c>
      <c r="T219" s="122"/>
      <c r="U219" s="122" t="e">
        <f>IF(M219=0,Limits!$D$8,IF(M219=1,Limits!$E$8,IF(M219=2,Limits!$F$8,IF(M219=3,Limits!$G$8,IF(M219=4,Limits!$H$8,IF(M219=5,Limits!$I$8))))))</f>
        <v>#REF!</v>
      </c>
      <c r="V219" s="122"/>
      <c r="W219" s="122" t="e">
        <f t="shared" si="7"/>
        <v>#REF!</v>
      </c>
      <c r="X219" s="122"/>
      <c r="Y219" s="123" t="e">
        <f>IF(O219=30,HLOOKUP(M219,Limits!#REF!,2),IF(O219=40,HLOOKUP(M219,Limits!#REF!,3),IF(O219=50,HLOOKUP(M219,Limits!#REF!,4),IF(O219=60,HLOOKUP(M219,Limits!#REF!,5),IF(O219=80,HLOOKUP(M219,Limits!#REF!,6))))))</f>
        <v>#REF!</v>
      </c>
      <c r="Z219" s="122"/>
      <c r="AA219" s="85" t="e">
        <f>IF(I219&gt;(Limits!$D$37*1.4),"Over 140%","No")</f>
        <v>#REF!</v>
      </c>
      <c r="AB219" s="85" t="e">
        <f>IF(I219&lt;=HLOOKUP(E219,Limits!$D$29:$K$36,2),30,IF(I219&lt;=HLOOKUP(E219,Limits!$D$29:$K$36,3),40,IF(I219&lt;=HLOOKUP(E219,Limits!$D$29:$K$36,4),50,IF(I219&lt;=HLOOKUP(E219,Limits!$D$29:$K$36,5),60,IF(I219&lt;=(Limits!$D$37*1.4),140,"Over 140%")))))</f>
        <v>#REF!</v>
      </c>
      <c r="AC219" s="123" t="e">
        <f>IF(W219&lt;=HLOOKUP(M219,Limits!#REF!,2),30,IF(W219&lt;=HLOOKUP(M219,Limits!#REF!,3),40,IF(W219&lt;=HLOOKUP(M219,Limits!#REF!,4),50,IF(W219&lt;=HLOOKUP(M219,Limits!#REF!,5),60,"Over 60%"))))</f>
        <v>#REF!</v>
      </c>
      <c r="AD219" s="2"/>
      <c r="AE219" s="85" t="e">
        <f t="shared" si="6"/>
        <v>#REF!</v>
      </c>
    </row>
    <row r="220" spans="1:31">
      <c r="A220" s="117" t="e">
        <f>+USR!#REF!</f>
        <v>#REF!</v>
      </c>
      <c r="B220" s="117"/>
      <c r="C220" s="117" t="e">
        <f>+USR!#REF!</f>
        <v>#REF!</v>
      </c>
      <c r="D220" s="117"/>
      <c r="E220" s="121" t="e">
        <f>+USR!#REF!</f>
        <v>#REF!</v>
      </c>
      <c r="F220" s="122"/>
      <c r="G220" s="122" t="e">
        <f>+USR!#REF!</f>
        <v>#REF!</v>
      </c>
      <c r="H220" s="122"/>
      <c r="I220" s="146" t="e">
        <f>+USR!#REF!</f>
        <v>#REF!</v>
      </c>
      <c r="J220" s="122"/>
      <c r="K220" s="147" t="e">
        <f>IF(G220=30,HLOOKUP(E220,Limits!$D$29:$K$36,2),IF(G220=40,HLOOKUP(E220,Limits!$D$29:$K$36,3),IF(G220=50,HLOOKUP(E220,Limits!$D$29:$K$36,4),IF(G220=60,HLOOKUP(E220,Limits!$D$29:$K$36,5),IF(G220=80,HLOOKUP(E220,Limits!$D$29:$K$36,6))))))</f>
        <v>#REF!</v>
      </c>
      <c r="L220" s="148"/>
      <c r="M220" s="121" t="e">
        <f>+USR!#REF!</f>
        <v>#REF!</v>
      </c>
      <c r="N220" s="122"/>
      <c r="O220" s="122" t="e">
        <f>+USR!#REF!</f>
        <v>#REF!</v>
      </c>
      <c r="P220" s="122"/>
      <c r="Q220" s="122" t="e">
        <f>+USR!#REF!</f>
        <v>#REF!</v>
      </c>
      <c r="R220" s="122"/>
      <c r="S220" s="122" t="e">
        <f>+USR!#REF!</f>
        <v>#REF!</v>
      </c>
      <c r="T220" s="122"/>
      <c r="U220" s="122" t="e">
        <f>IF(M220=0,Limits!$D$8,IF(M220=1,Limits!$E$8,IF(M220=2,Limits!$F$8,IF(M220=3,Limits!$G$8,IF(M220=4,Limits!$H$8,IF(M220=5,Limits!$I$8))))))</f>
        <v>#REF!</v>
      </c>
      <c r="V220" s="122"/>
      <c r="W220" s="122" t="e">
        <f t="shared" si="7"/>
        <v>#REF!</v>
      </c>
      <c r="X220" s="122"/>
      <c r="Y220" s="123" t="e">
        <f>IF(O220=30,HLOOKUP(M220,Limits!#REF!,2),IF(O220=40,HLOOKUP(M220,Limits!#REF!,3),IF(O220=50,HLOOKUP(M220,Limits!#REF!,4),IF(O220=60,HLOOKUP(M220,Limits!#REF!,5),IF(O220=80,HLOOKUP(M220,Limits!#REF!,6))))))</f>
        <v>#REF!</v>
      </c>
      <c r="Z220" s="122"/>
      <c r="AA220" s="85" t="e">
        <f>IF(I220&gt;(Limits!$D$37*1.4),"Over 140%","No")</f>
        <v>#REF!</v>
      </c>
      <c r="AB220" s="85" t="e">
        <f>IF(I220&lt;=HLOOKUP(E220,Limits!$D$29:$K$36,2),30,IF(I220&lt;=HLOOKUP(E220,Limits!$D$29:$K$36,3),40,IF(I220&lt;=HLOOKUP(E220,Limits!$D$29:$K$36,4),50,IF(I220&lt;=HLOOKUP(E220,Limits!$D$29:$K$36,5),60,IF(I220&lt;=(Limits!$D$37*1.4),140,"Over 140%")))))</f>
        <v>#REF!</v>
      </c>
      <c r="AC220" s="123" t="e">
        <f>IF(W220&lt;=HLOOKUP(M220,Limits!#REF!,2),30,IF(W220&lt;=HLOOKUP(M220,Limits!#REF!,3),40,IF(W220&lt;=HLOOKUP(M220,Limits!#REF!,4),50,IF(W220&lt;=HLOOKUP(M220,Limits!#REF!,5),60,"Over 60%"))))</f>
        <v>#REF!</v>
      </c>
      <c r="AD220" s="2"/>
      <c r="AE220" s="85" t="e">
        <f t="shared" si="6"/>
        <v>#REF!</v>
      </c>
    </row>
    <row r="221" spans="1:31">
      <c r="A221" s="117" t="e">
        <f>+USR!#REF!</f>
        <v>#REF!</v>
      </c>
      <c r="B221" s="117"/>
      <c r="C221" s="117" t="e">
        <f>+USR!#REF!</f>
        <v>#REF!</v>
      </c>
      <c r="D221" s="117"/>
      <c r="E221" s="121" t="e">
        <f>+USR!#REF!</f>
        <v>#REF!</v>
      </c>
      <c r="F221" s="122"/>
      <c r="G221" s="122" t="e">
        <f>+USR!#REF!</f>
        <v>#REF!</v>
      </c>
      <c r="H221" s="122"/>
      <c r="I221" s="146" t="e">
        <f>+USR!#REF!</f>
        <v>#REF!</v>
      </c>
      <c r="J221" s="122"/>
      <c r="K221" s="147" t="e">
        <f>IF(G221=30,HLOOKUP(E221,Limits!$D$29:$K$36,2),IF(G221=40,HLOOKUP(E221,Limits!$D$29:$K$36,3),IF(G221=50,HLOOKUP(E221,Limits!$D$29:$K$36,4),IF(G221=60,HLOOKUP(E221,Limits!$D$29:$K$36,5),IF(G221=80,HLOOKUP(E221,Limits!$D$29:$K$36,6))))))</f>
        <v>#REF!</v>
      </c>
      <c r="L221" s="148"/>
      <c r="M221" s="121" t="e">
        <f>+USR!#REF!</f>
        <v>#REF!</v>
      </c>
      <c r="N221" s="122"/>
      <c r="O221" s="122" t="e">
        <f>+USR!#REF!</f>
        <v>#REF!</v>
      </c>
      <c r="P221" s="122"/>
      <c r="Q221" s="122" t="e">
        <f>+USR!#REF!</f>
        <v>#REF!</v>
      </c>
      <c r="R221" s="122"/>
      <c r="S221" s="122" t="e">
        <f>+USR!#REF!</f>
        <v>#REF!</v>
      </c>
      <c r="T221" s="122"/>
      <c r="U221" s="122" t="e">
        <f>IF(M221=0,Limits!$D$8,IF(M221=1,Limits!$E$8,IF(M221=2,Limits!$F$8,IF(M221=3,Limits!$G$8,IF(M221=4,Limits!$H$8,IF(M221=5,Limits!$I$8))))))</f>
        <v>#REF!</v>
      </c>
      <c r="V221" s="122"/>
      <c r="W221" s="122" t="e">
        <f t="shared" si="7"/>
        <v>#REF!</v>
      </c>
      <c r="X221" s="122"/>
      <c r="Y221" s="123" t="e">
        <f>IF(O221=30,HLOOKUP(M221,Limits!#REF!,2),IF(O221=40,HLOOKUP(M221,Limits!#REF!,3),IF(O221=50,HLOOKUP(M221,Limits!#REF!,4),IF(O221=60,HLOOKUP(M221,Limits!#REF!,5),IF(O221=80,HLOOKUP(M221,Limits!#REF!,6))))))</f>
        <v>#REF!</v>
      </c>
      <c r="Z221" s="122"/>
      <c r="AA221" s="85" t="e">
        <f>IF(I221&gt;(Limits!$D$37*1.4),"Over 140%","No")</f>
        <v>#REF!</v>
      </c>
      <c r="AB221" s="85" t="e">
        <f>IF(I221&lt;=HLOOKUP(E221,Limits!$D$29:$K$36,2),30,IF(I221&lt;=HLOOKUP(E221,Limits!$D$29:$K$36,3),40,IF(I221&lt;=HLOOKUP(E221,Limits!$D$29:$K$36,4),50,IF(I221&lt;=HLOOKUP(E221,Limits!$D$29:$K$36,5),60,IF(I221&lt;=(Limits!$D$37*1.4),140,"Over 140%")))))</f>
        <v>#REF!</v>
      </c>
      <c r="AC221" s="123" t="e">
        <f>IF(W221&lt;=HLOOKUP(M221,Limits!#REF!,2),30,IF(W221&lt;=HLOOKUP(M221,Limits!#REF!,3),40,IF(W221&lt;=HLOOKUP(M221,Limits!#REF!,4),50,IF(W221&lt;=HLOOKUP(M221,Limits!#REF!,5),60,"Over 60%"))))</f>
        <v>#REF!</v>
      </c>
      <c r="AD221" s="2"/>
      <c r="AE221" s="85" t="e">
        <f t="shared" si="6"/>
        <v>#REF!</v>
      </c>
    </row>
    <row r="222" spans="1:31">
      <c r="A222" s="117" t="e">
        <f>+USR!#REF!</f>
        <v>#REF!</v>
      </c>
      <c r="B222" s="117"/>
      <c r="C222" s="117" t="e">
        <f>+USR!#REF!</f>
        <v>#REF!</v>
      </c>
      <c r="D222" s="117"/>
      <c r="E222" s="121" t="e">
        <f>+USR!#REF!</f>
        <v>#REF!</v>
      </c>
      <c r="F222" s="122"/>
      <c r="G222" s="122" t="e">
        <f>+USR!#REF!</f>
        <v>#REF!</v>
      </c>
      <c r="H222" s="122"/>
      <c r="I222" s="146" t="e">
        <f>+USR!#REF!</f>
        <v>#REF!</v>
      </c>
      <c r="J222" s="122"/>
      <c r="K222" s="147" t="e">
        <f>IF(G222=30,HLOOKUP(E222,Limits!$D$29:$K$36,2),IF(G222=40,HLOOKUP(E222,Limits!$D$29:$K$36,3),IF(G222=50,HLOOKUP(E222,Limits!$D$29:$K$36,4),IF(G222=60,HLOOKUP(E222,Limits!$D$29:$K$36,5),IF(G222=80,HLOOKUP(E222,Limits!$D$29:$K$36,6))))))</f>
        <v>#REF!</v>
      </c>
      <c r="L222" s="148"/>
      <c r="M222" s="121" t="e">
        <f>+USR!#REF!</f>
        <v>#REF!</v>
      </c>
      <c r="N222" s="122"/>
      <c r="O222" s="122" t="e">
        <f>+USR!#REF!</f>
        <v>#REF!</v>
      </c>
      <c r="P222" s="122"/>
      <c r="Q222" s="122" t="e">
        <f>+USR!#REF!</f>
        <v>#REF!</v>
      </c>
      <c r="R222" s="122"/>
      <c r="S222" s="122" t="e">
        <f>+USR!#REF!</f>
        <v>#REF!</v>
      </c>
      <c r="T222" s="122"/>
      <c r="U222" s="122" t="e">
        <f>IF(M222=0,Limits!$D$8,IF(M222=1,Limits!$E$8,IF(M222=2,Limits!$F$8,IF(M222=3,Limits!$G$8,IF(M222=4,Limits!$H$8,IF(M222=5,Limits!$I$8))))))</f>
        <v>#REF!</v>
      </c>
      <c r="V222" s="122"/>
      <c r="W222" s="122" t="e">
        <f t="shared" si="7"/>
        <v>#REF!</v>
      </c>
      <c r="X222" s="122"/>
      <c r="Y222" s="123" t="e">
        <f>IF(O222=30,HLOOKUP(M222,Limits!#REF!,2),IF(O222=40,HLOOKUP(M222,Limits!#REF!,3),IF(O222=50,HLOOKUP(M222,Limits!#REF!,4),IF(O222=60,HLOOKUP(M222,Limits!#REF!,5),IF(O222=80,HLOOKUP(M222,Limits!#REF!,6))))))</f>
        <v>#REF!</v>
      </c>
      <c r="Z222" s="122"/>
      <c r="AA222" s="85" t="e">
        <f>IF(I222&gt;(Limits!$D$37*1.4),"Over 140%","No")</f>
        <v>#REF!</v>
      </c>
      <c r="AB222" s="85" t="e">
        <f>IF(I222&lt;=HLOOKUP(E222,Limits!$D$29:$K$36,2),30,IF(I222&lt;=HLOOKUP(E222,Limits!$D$29:$K$36,3),40,IF(I222&lt;=HLOOKUP(E222,Limits!$D$29:$K$36,4),50,IF(I222&lt;=HLOOKUP(E222,Limits!$D$29:$K$36,5),60,IF(I222&lt;=(Limits!$D$37*1.4),140,"Over 140%")))))</f>
        <v>#REF!</v>
      </c>
      <c r="AC222" s="123" t="e">
        <f>IF(W222&lt;=HLOOKUP(M222,Limits!#REF!,2),30,IF(W222&lt;=HLOOKUP(M222,Limits!#REF!,3),40,IF(W222&lt;=HLOOKUP(M222,Limits!#REF!,4),50,IF(W222&lt;=HLOOKUP(M222,Limits!#REF!,5),60,"Over 60%"))))</f>
        <v>#REF!</v>
      </c>
      <c r="AD222" s="2"/>
      <c r="AE222" s="85" t="e">
        <f t="shared" si="6"/>
        <v>#REF!</v>
      </c>
    </row>
    <row r="223" spans="1:31">
      <c r="A223" s="117" t="e">
        <f>+USR!#REF!</f>
        <v>#REF!</v>
      </c>
      <c r="B223" s="117"/>
      <c r="C223" s="117" t="e">
        <f>+USR!#REF!</f>
        <v>#REF!</v>
      </c>
      <c r="D223" s="117"/>
      <c r="E223" s="121" t="e">
        <f>+USR!#REF!</f>
        <v>#REF!</v>
      </c>
      <c r="F223" s="122"/>
      <c r="G223" s="122" t="e">
        <f>+USR!#REF!</f>
        <v>#REF!</v>
      </c>
      <c r="H223" s="122"/>
      <c r="I223" s="146" t="e">
        <f>+USR!#REF!</f>
        <v>#REF!</v>
      </c>
      <c r="J223" s="122"/>
      <c r="K223" s="147" t="e">
        <f>IF(G223=30,HLOOKUP(E223,Limits!$D$29:$K$36,2),IF(G223=40,HLOOKUP(E223,Limits!$D$29:$K$36,3),IF(G223=50,HLOOKUP(E223,Limits!$D$29:$K$36,4),IF(G223=60,HLOOKUP(E223,Limits!$D$29:$K$36,5),IF(G223=80,HLOOKUP(E223,Limits!$D$29:$K$36,6))))))</f>
        <v>#REF!</v>
      </c>
      <c r="L223" s="148"/>
      <c r="M223" s="121" t="e">
        <f>+USR!#REF!</f>
        <v>#REF!</v>
      </c>
      <c r="N223" s="122"/>
      <c r="O223" s="122" t="e">
        <f>+USR!#REF!</f>
        <v>#REF!</v>
      </c>
      <c r="P223" s="122"/>
      <c r="Q223" s="122" t="e">
        <f>+USR!#REF!</f>
        <v>#REF!</v>
      </c>
      <c r="R223" s="122"/>
      <c r="S223" s="122" t="e">
        <f>+USR!#REF!</f>
        <v>#REF!</v>
      </c>
      <c r="T223" s="122"/>
      <c r="U223" s="122" t="e">
        <f>IF(M223=0,Limits!$D$8,IF(M223=1,Limits!$E$8,IF(M223=2,Limits!$F$8,IF(M223=3,Limits!$G$8,IF(M223=4,Limits!$H$8,IF(M223=5,Limits!$I$8))))))</f>
        <v>#REF!</v>
      </c>
      <c r="V223" s="122"/>
      <c r="W223" s="122" t="e">
        <f t="shared" si="7"/>
        <v>#REF!</v>
      </c>
      <c r="X223" s="122"/>
      <c r="Y223" s="123" t="e">
        <f>IF(O223=30,HLOOKUP(M223,Limits!#REF!,2),IF(O223=40,HLOOKUP(M223,Limits!#REF!,3),IF(O223=50,HLOOKUP(M223,Limits!#REF!,4),IF(O223=60,HLOOKUP(M223,Limits!#REF!,5),IF(O223=80,HLOOKUP(M223,Limits!#REF!,6))))))</f>
        <v>#REF!</v>
      </c>
      <c r="Z223" s="122"/>
      <c r="AA223" s="85" t="e">
        <f>IF(I223&gt;(Limits!$D$37*1.4),"Over 140%","No")</f>
        <v>#REF!</v>
      </c>
      <c r="AB223" s="85" t="e">
        <f>IF(I223&lt;=HLOOKUP(E223,Limits!$D$29:$K$36,2),30,IF(I223&lt;=HLOOKUP(E223,Limits!$D$29:$K$36,3),40,IF(I223&lt;=HLOOKUP(E223,Limits!$D$29:$K$36,4),50,IF(I223&lt;=HLOOKUP(E223,Limits!$D$29:$K$36,5),60,IF(I223&lt;=(Limits!$D$37*1.4),140,"Over 140%")))))</f>
        <v>#REF!</v>
      </c>
      <c r="AC223" s="123" t="e">
        <f>IF(W223&lt;=HLOOKUP(M223,Limits!#REF!,2),30,IF(W223&lt;=HLOOKUP(M223,Limits!#REF!,3),40,IF(W223&lt;=HLOOKUP(M223,Limits!#REF!,4),50,IF(W223&lt;=HLOOKUP(M223,Limits!#REF!,5),60,"Over 60%"))))</f>
        <v>#REF!</v>
      </c>
      <c r="AD223" s="2"/>
      <c r="AE223" s="85" t="e">
        <f t="shared" si="6"/>
        <v>#REF!</v>
      </c>
    </row>
    <row r="224" spans="1:31">
      <c r="A224" s="117" t="e">
        <f>+USR!#REF!</f>
        <v>#REF!</v>
      </c>
      <c r="B224" s="117"/>
      <c r="C224" s="117" t="e">
        <f>+USR!#REF!</f>
        <v>#REF!</v>
      </c>
      <c r="D224" s="117"/>
      <c r="E224" s="121" t="e">
        <f>+USR!#REF!</f>
        <v>#REF!</v>
      </c>
      <c r="F224" s="122"/>
      <c r="G224" s="122" t="e">
        <f>+USR!#REF!</f>
        <v>#REF!</v>
      </c>
      <c r="H224" s="122"/>
      <c r="I224" s="146" t="e">
        <f>+USR!#REF!</f>
        <v>#REF!</v>
      </c>
      <c r="J224" s="122"/>
      <c r="K224" s="147" t="e">
        <f>IF(G224=30,HLOOKUP(E224,Limits!$D$29:$K$36,2),IF(G224=40,HLOOKUP(E224,Limits!$D$29:$K$36,3),IF(G224=50,HLOOKUP(E224,Limits!$D$29:$K$36,4),IF(G224=60,HLOOKUP(E224,Limits!$D$29:$K$36,5),IF(G224=80,HLOOKUP(E224,Limits!$D$29:$K$36,6))))))</f>
        <v>#REF!</v>
      </c>
      <c r="L224" s="148"/>
      <c r="M224" s="121" t="e">
        <f>+USR!#REF!</f>
        <v>#REF!</v>
      </c>
      <c r="N224" s="122"/>
      <c r="O224" s="122" t="e">
        <f>+USR!#REF!</f>
        <v>#REF!</v>
      </c>
      <c r="P224" s="122"/>
      <c r="Q224" s="122" t="e">
        <f>+USR!#REF!</f>
        <v>#REF!</v>
      </c>
      <c r="R224" s="122"/>
      <c r="S224" s="122" t="e">
        <f>+USR!#REF!</f>
        <v>#REF!</v>
      </c>
      <c r="T224" s="122"/>
      <c r="U224" s="122" t="e">
        <f>IF(M224=0,Limits!$D$8,IF(M224=1,Limits!$E$8,IF(M224=2,Limits!$F$8,IF(M224=3,Limits!$G$8,IF(M224=4,Limits!$H$8,IF(M224=5,Limits!$I$8))))))</f>
        <v>#REF!</v>
      </c>
      <c r="V224" s="122"/>
      <c r="W224" s="122" t="e">
        <f t="shared" si="7"/>
        <v>#REF!</v>
      </c>
      <c r="X224" s="122"/>
      <c r="Y224" s="123" t="e">
        <f>IF(O224=30,HLOOKUP(M224,Limits!#REF!,2),IF(O224=40,HLOOKUP(M224,Limits!#REF!,3),IF(O224=50,HLOOKUP(M224,Limits!#REF!,4),IF(O224=60,HLOOKUP(M224,Limits!#REF!,5),IF(O224=80,HLOOKUP(M224,Limits!#REF!,6))))))</f>
        <v>#REF!</v>
      </c>
      <c r="Z224" s="122"/>
      <c r="AA224" s="85" t="e">
        <f>IF(I224&gt;(Limits!$D$37*1.4),"Over 140%","No")</f>
        <v>#REF!</v>
      </c>
      <c r="AB224" s="85" t="e">
        <f>IF(I224&lt;=HLOOKUP(E224,Limits!$D$29:$K$36,2),30,IF(I224&lt;=HLOOKUP(E224,Limits!$D$29:$K$36,3),40,IF(I224&lt;=HLOOKUP(E224,Limits!$D$29:$K$36,4),50,IF(I224&lt;=HLOOKUP(E224,Limits!$D$29:$K$36,5),60,IF(I224&lt;=(Limits!$D$37*1.4),140,"Over 140%")))))</f>
        <v>#REF!</v>
      </c>
      <c r="AC224" s="123" t="e">
        <f>IF(W224&lt;=HLOOKUP(M224,Limits!#REF!,2),30,IF(W224&lt;=HLOOKUP(M224,Limits!#REF!,3),40,IF(W224&lt;=HLOOKUP(M224,Limits!#REF!,4),50,IF(W224&lt;=HLOOKUP(M224,Limits!#REF!,5),60,"Over 60%"))))</f>
        <v>#REF!</v>
      </c>
      <c r="AD224" s="2"/>
      <c r="AE224" s="85" t="e">
        <f t="shared" si="6"/>
        <v>#REF!</v>
      </c>
    </row>
    <row r="225" spans="1:31">
      <c r="A225" s="117" t="e">
        <f>+USR!#REF!</f>
        <v>#REF!</v>
      </c>
      <c r="B225" s="117"/>
      <c r="C225" s="117" t="e">
        <f>+USR!#REF!</f>
        <v>#REF!</v>
      </c>
      <c r="D225" s="117"/>
      <c r="E225" s="121" t="e">
        <f>+USR!#REF!</f>
        <v>#REF!</v>
      </c>
      <c r="F225" s="122"/>
      <c r="G225" s="122" t="e">
        <f>+USR!#REF!</f>
        <v>#REF!</v>
      </c>
      <c r="H225" s="122"/>
      <c r="I225" s="146" t="e">
        <f>+USR!#REF!</f>
        <v>#REF!</v>
      </c>
      <c r="J225" s="122"/>
      <c r="K225" s="147" t="e">
        <f>IF(G225=30,HLOOKUP(E225,Limits!$D$29:$K$36,2),IF(G225=40,HLOOKUP(E225,Limits!$D$29:$K$36,3),IF(G225=50,HLOOKUP(E225,Limits!$D$29:$K$36,4),IF(G225=60,HLOOKUP(E225,Limits!$D$29:$K$36,5),IF(G225=80,HLOOKUP(E225,Limits!$D$29:$K$36,6))))))</f>
        <v>#REF!</v>
      </c>
      <c r="L225" s="148"/>
      <c r="M225" s="121" t="e">
        <f>+USR!#REF!</f>
        <v>#REF!</v>
      </c>
      <c r="N225" s="122"/>
      <c r="O225" s="122" t="e">
        <f>+USR!#REF!</f>
        <v>#REF!</v>
      </c>
      <c r="P225" s="122"/>
      <c r="Q225" s="122" t="e">
        <f>+USR!#REF!</f>
        <v>#REF!</v>
      </c>
      <c r="R225" s="122"/>
      <c r="S225" s="122" t="e">
        <f>+USR!#REF!</f>
        <v>#REF!</v>
      </c>
      <c r="T225" s="122"/>
      <c r="U225" s="122" t="e">
        <f>IF(M225=0,Limits!$D$8,IF(M225=1,Limits!$E$8,IF(M225=2,Limits!$F$8,IF(M225=3,Limits!$G$8,IF(M225=4,Limits!$H$8,IF(M225=5,Limits!$I$8))))))</f>
        <v>#REF!</v>
      </c>
      <c r="V225" s="122"/>
      <c r="W225" s="122" t="e">
        <f t="shared" si="7"/>
        <v>#REF!</v>
      </c>
      <c r="X225" s="122"/>
      <c r="Y225" s="123" t="e">
        <f>IF(O225=30,HLOOKUP(M225,Limits!#REF!,2),IF(O225=40,HLOOKUP(M225,Limits!#REF!,3),IF(O225=50,HLOOKUP(M225,Limits!#REF!,4),IF(O225=60,HLOOKUP(M225,Limits!#REF!,5),IF(O225=80,HLOOKUP(M225,Limits!#REF!,6))))))</f>
        <v>#REF!</v>
      </c>
      <c r="Z225" s="122"/>
      <c r="AA225" s="85" t="e">
        <f>IF(I225&gt;(Limits!$D$37*1.4),"Over 140%","No")</f>
        <v>#REF!</v>
      </c>
      <c r="AB225" s="85" t="e">
        <f>IF(I225&lt;=HLOOKUP(E225,Limits!$D$29:$K$36,2),30,IF(I225&lt;=HLOOKUP(E225,Limits!$D$29:$K$36,3),40,IF(I225&lt;=HLOOKUP(E225,Limits!$D$29:$K$36,4),50,IF(I225&lt;=HLOOKUP(E225,Limits!$D$29:$K$36,5),60,IF(I225&lt;=(Limits!$D$37*1.4),140,"Over 140%")))))</f>
        <v>#REF!</v>
      </c>
      <c r="AC225" s="123" t="e">
        <f>IF(W225&lt;=HLOOKUP(M225,Limits!#REF!,2),30,IF(W225&lt;=HLOOKUP(M225,Limits!#REF!,3),40,IF(W225&lt;=HLOOKUP(M225,Limits!#REF!,4),50,IF(W225&lt;=HLOOKUP(M225,Limits!#REF!,5),60,"Over 60%"))))</f>
        <v>#REF!</v>
      </c>
      <c r="AD225" s="2"/>
      <c r="AE225" s="85" t="e">
        <f t="shared" si="6"/>
        <v>#REF!</v>
      </c>
    </row>
    <row r="226" spans="1:31">
      <c r="A226" s="117" t="e">
        <f>+USR!#REF!</f>
        <v>#REF!</v>
      </c>
      <c r="B226" s="117"/>
      <c r="C226" s="117" t="e">
        <f>+USR!#REF!</f>
        <v>#REF!</v>
      </c>
      <c r="D226" s="117"/>
      <c r="E226" s="121" t="e">
        <f>+USR!#REF!</f>
        <v>#REF!</v>
      </c>
      <c r="F226" s="122"/>
      <c r="G226" s="122" t="e">
        <f>+USR!#REF!</f>
        <v>#REF!</v>
      </c>
      <c r="H226" s="122"/>
      <c r="I226" s="146" t="e">
        <f>+USR!#REF!</f>
        <v>#REF!</v>
      </c>
      <c r="J226" s="122"/>
      <c r="K226" s="147" t="e">
        <f>IF(G226=30,HLOOKUP(E226,Limits!$D$29:$K$36,2),IF(G226=40,HLOOKUP(E226,Limits!$D$29:$K$36,3),IF(G226=50,HLOOKUP(E226,Limits!$D$29:$K$36,4),IF(G226=60,HLOOKUP(E226,Limits!$D$29:$K$36,5),IF(G226=80,HLOOKUP(E226,Limits!$D$29:$K$36,6))))))</f>
        <v>#REF!</v>
      </c>
      <c r="L226" s="148"/>
      <c r="M226" s="121" t="e">
        <f>+USR!#REF!</f>
        <v>#REF!</v>
      </c>
      <c r="N226" s="122"/>
      <c r="O226" s="122" t="e">
        <f>+USR!#REF!</f>
        <v>#REF!</v>
      </c>
      <c r="P226" s="122"/>
      <c r="Q226" s="122" t="e">
        <f>+USR!#REF!</f>
        <v>#REF!</v>
      </c>
      <c r="R226" s="122"/>
      <c r="S226" s="122" t="e">
        <f>+USR!#REF!</f>
        <v>#REF!</v>
      </c>
      <c r="T226" s="122"/>
      <c r="U226" s="122" t="e">
        <f>IF(M226=0,Limits!$D$8,IF(M226=1,Limits!$E$8,IF(M226=2,Limits!$F$8,IF(M226=3,Limits!$G$8,IF(M226=4,Limits!$H$8,IF(M226=5,Limits!$I$8))))))</f>
        <v>#REF!</v>
      </c>
      <c r="V226" s="122"/>
      <c r="W226" s="122" t="e">
        <f t="shared" si="7"/>
        <v>#REF!</v>
      </c>
      <c r="X226" s="122"/>
      <c r="Y226" s="123" t="e">
        <f>IF(O226=30,HLOOKUP(M226,Limits!#REF!,2),IF(O226=40,HLOOKUP(M226,Limits!#REF!,3),IF(O226=50,HLOOKUP(M226,Limits!#REF!,4),IF(O226=60,HLOOKUP(M226,Limits!#REF!,5),IF(O226=80,HLOOKUP(M226,Limits!#REF!,6))))))</f>
        <v>#REF!</v>
      </c>
      <c r="Z226" s="122"/>
      <c r="AA226" s="85" t="e">
        <f>IF(I226&gt;(Limits!$D$37*1.4),"Over 140%","No")</f>
        <v>#REF!</v>
      </c>
      <c r="AB226" s="85" t="e">
        <f>IF(I226&lt;=HLOOKUP(E226,Limits!$D$29:$K$36,2),30,IF(I226&lt;=HLOOKUP(E226,Limits!$D$29:$K$36,3),40,IF(I226&lt;=HLOOKUP(E226,Limits!$D$29:$K$36,4),50,IF(I226&lt;=HLOOKUP(E226,Limits!$D$29:$K$36,5),60,IF(I226&lt;=(Limits!$D$37*1.4),140,"Over 140%")))))</f>
        <v>#REF!</v>
      </c>
      <c r="AC226" s="123" t="e">
        <f>IF(W226&lt;=HLOOKUP(M226,Limits!#REF!,2),30,IF(W226&lt;=HLOOKUP(M226,Limits!#REF!,3),40,IF(W226&lt;=HLOOKUP(M226,Limits!#REF!,4),50,IF(W226&lt;=HLOOKUP(M226,Limits!#REF!,5),60,"Over 60%"))))</f>
        <v>#REF!</v>
      </c>
      <c r="AD226" s="2"/>
      <c r="AE226" s="85" t="e">
        <f t="shared" si="6"/>
        <v>#REF!</v>
      </c>
    </row>
    <row r="227" spans="1:31">
      <c r="A227" s="117" t="e">
        <f>+USR!#REF!</f>
        <v>#REF!</v>
      </c>
      <c r="B227" s="117"/>
      <c r="C227" s="117" t="e">
        <f>+USR!#REF!</f>
        <v>#REF!</v>
      </c>
      <c r="D227" s="117"/>
      <c r="E227" s="121" t="e">
        <f>+USR!#REF!</f>
        <v>#REF!</v>
      </c>
      <c r="F227" s="122"/>
      <c r="G227" s="122" t="e">
        <f>+USR!#REF!</f>
        <v>#REF!</v>
      </c>
      <c r="H227" s="122"/>
      <c r="I227" s="146" t="e">
        <f>+USR!#REF!</f>
        <v>#REF!</v>
      </c>
      <c r="J227" s="122"/>
      <c r="K227" s="147" t="e">
        <f>IF(G227=30,HLOOKUP(E227,Limits!$D$29:$K$36,2),IF(G227=40,HLOOKUP(E227,Limits!$D$29:$K$36,3),IF(G227=50,HLOOKUP(E227,Limits!$D$29:$K$36,4),IF(G227=60,HLOOKUP(E227,Limits!$D$29:$K$36,5),IF(G227=80,HLOOKUP(E227,Limits!$D$29:$K$36,6))))))</f>
        <v>#REF!</v>
      </c>
      <c r="L227" s="148"/>
      <c r="M227" s="121" t="e">
        <f>+USR!#REF!</f>
        <v>#REF!</v>
      </c>
      <c r="N227" s="122"/>
      <c r="O227" s="122" t="e">
        <f>+USR!#REF!</f>
        <v>#REF!</v>
      </c>
      <c r="P227" s="122"/>
      <c r="Q227" s="122" t="e">
        <f>+USR!#REF!</f>
        <v>#REF!</v>
      </c>
      <c r="R227" s="122"/>
      <c r="S227" s="122" t="e">
        <f>+USR!#REF!</f>
        <v>#REF!</v>
      </c>
      <c r="T227" s="122"/>
      <c r="U227" s="122" t="e">
        <f>IF(M227=0,Limits!$D$8,IF(M227=1,Limits!$E$8,IF(M227=2,Limits!$F$8,IF(M227=3,Limits!$G$8,IF(M227=4,Limits!$H$8,IF(M227=5,Limits!$I$8))))))</f>
        <v>#REF!</v>
      </c>
      <c r="V227" s="122"/>
      <c r="W227" s="122" t="e">
        <f t="shared" si="7"/>
        <v>#REF!</v>
      </c>
      <c r="X227" s="122"/>
      <c r="Y227" s="123" t="e">
        <f>IF(O227=30,HLOOKUP(M227,Limits!#REF!,2),IF(O227=40,HLOOKUP(M227,Limits!#REF!,3),IF(O227=50,HLOOKUP(M227,Limits!#REF!,4),IF(O227=60,HLOOKUP(M227,Limits!#REF!,5),IF(O227=80,HLOOKUP(M227,Limits!#REF!,6))))))</f>
        <v>#REF!</v>
      </c>
      <c r="Z227" s="122"/>
      <c r="AA227" s="85" t="e">
        <f>IF(I227&gt;(Limits!$D$37*1.4),"Over 140%","No")</f>
        <v>#REF!</v>
      </c>
      <c r="AB227" s="85" t="e">
        <f>IF(I227&lt;=HLOOKUP(E227,Limits!$D$29:$K$36,2),30,IF(I227&lt;=HLOOKUP(E227,Limits!$D$29:$K$36,3),40,IF(I227&lt;=HLOOKUP(E227,Limits!$D$29:$K$36,4),50,IF(I227&lt;=HLOOKUP(E227,Limits!$D$29:$K$36,5),60,IF(I227&lt;=(Limits!$D$37*1.4),140,"Over 140%")))))</f>
        <v>#REF!</v>
      </c>
      <c r="AC227" s="123" t="e">
        <f>IF(W227&lt;=HLOOKUP(M227,Limits!#REF!,2),30,IF(W227&lt;=HLOOKUP(M227,Limits!#REF!,3),40,IF(W227&lt;=HLOOKUP(M227,Limits!#REF!,4),50,IF(W227&lt;=HLOOKUP(M227,Limits!#REF!,5),60,"Over 60%"))))</f>
        <v>#REF!</v>
      </c>
      <c r="AD227" s="2"/>
      <c r="AE227" s="85" t="e">
        <f t="shared" si="6"/>
        <v>#REF!</v>
      </c>
    </row>
    <row r="228" spans="1:31">
      <c r="A228" s="117" t="e">
        <f>+USR!#REF!</f>
        <v>#REF!</v>
      </c>
      <c r="B228" s="117"/>
      <c r="C228" s="117" t="e">
        <f>+USR!#REF!</f>
        <v>#REF!</v>
      </c>
      <c r="D228" s="117"/>
      <c r="E228" s="121" t="e">
        <f>+USR!#REF!</f>
        <v>#REF!</v>
      </c>
      <c r="F228" s="122"/>
      <c r="G228" s="122" t="e">
        <f>+USR!#REF!</f>
        <v>#REF!</v>
      </c>
      <c r="H228" s="122"/>
      <c r="I228" s="146" t="e">
        <f>+USR!#REF!</f>
        <v>#REF!</v>
      </c>
      <c r="J228" s="122"/>
      <c r="K228" s="147" t="e">
        <f>IF(G228=30,HLOOKUP(E228,Limits!$D$29:$K$36,2),IF(G228=40,HLOOKUP(E228,Limits!$D$29:$K$36,3),IF(G228=50,HLOOKUP(E228,Limits!$D$29:$K$36,4),IF(G228=60,HLOOKUP(E228,Limits!$D$29:$K$36,5),IF(G228=80,HLOOKUP(E228,Limits!$D$29:$K$36,6))))))</f>
        <v>#REF!</v>
      </c>
      <c r="L228" s="148"/>
      <c r="M228" s="121" t="e">
        <f>+USR!#REF!</f>
        <v>#REF!</v>
      </c>
      <c r="N228" s="122"/>
      <c r="O228" s="122" t="e">
        <f>+USR!#REF!</f>
        <v>#REF!</v>
      </c>
      <c r="P228" s="122"/>
      <c r="Q228" s="122" t="e">
        <f>+USR!#REF!</f>
        <v>#REF!</v>
      </c>
      <c r="R228" s="122"/>
      <c r="S228" s="122" t="e">
        <f>+USR!#REF!</f>
        <v>#REF!</v>
      </c>
      <c r="T228" s="122"/>
      <c r="U228" s="122" t="e">
        <f>IF(M228=0,Limits!$D$8,IF(M228=1,Limits!$E$8,IF(M228=2,Limits!$F$8,IF(M228=3,Limits!$G$8,IF(M228=4,Limits!$H$8,IF(M228=5,Limits!$I$8))))))</f>
        <v>#REF!</v>
      </c>
      <c r="V228" s="122"/>
      <c r="W228" s="122" t="e">
        <f t="shared" si="7"/>
        <v>#REF!</v>
      </c>
      <c r="X228" s="122"/>
      <c r="Y228" s="123" t="e">
        <f>IF(O228=30,HLOOKUP(M228,Limits!#REF!,2),IF(O228=40,HLOOKUP(M228,Limits!#REF!,3),IF(O228=50,HLOOKUP(M228,Limits!#REF!,4),IF(O228=60,HLOOKUP(M228,Limits!#REF!,5),IF(O228=80,HLOOKUP(M228,Limits!#REF!,6))))))</f>
        <v>#REF!</v>
      </c>
      <c r="Z228" s="122"/>
      <c r="AA228" s="85" t="e">
        <f>IF(I228&gt;(Limits!$D$37*1.4),"Over 140%","No")</f>
        <v>#REF!</v>
      </c>
      <c r="AB228" s="85" t="e">
        <f>IF(I228&lt;=HLOOKUP(E228,Limits!$D$29:$K$36,2),30,IF(I228&lt;=HLOOKUP(E228,Limits!$D$29:$K$36,3),40,IF(I228&lt;=HLOOKUP(E228,Limits!$D$29:$K$36,4),50,IF(I228&lt;=HLOOKUP(E228,Limits!$D$29:$K$36,5),60,IF(I228&lt;=(Limits!$D$37*1.4),140,"Over 140%")))))</f>
        <v>#REF!</v>
      </c>
      <c r="AC228" s="123" t="e">
        <f>IF(W228&lt;=HLOOKUP(M228,Limits!#REF!,2),30,IF(W228&lt;=HLOOKUP(M228,Limits!#REF!,3),40,IF(W228&lt;=HLOOKUP(M228,Limits!#REF!,4),50,IF(W228&lt;=HLOOKUP(M228,Limits!#REF!,5),60,"Over 60%"))))</f>
        <v>#REF!</v>
      </c>
      <c r="AD228" s="2"/>
      <c r="AE228" s="85" t="e">
        <f t="shared" si="6"/>
        <v>#REF!</v>
      </c>
    </row>
    <row r="229" spans="1:31">
      <c r="A229" s="117" t="e">
        <f>+USR!#REF!</f>
        <v>#REF!</v>
      </c>
      <c r="B229" s="117"/>
      <c r="C229" s="117" t="e">
        <f>+USR!#REF!</f>
        <v>#REF!</v>
      </c>
      <c r="D229" s="117"/>
      <c r="E229" s="121" t="e">
        <f>+USR!#REF!</f>
        <v>#REF!</v>
      </c>
      <c r="F229" s="122"/>
      <c r="G229" s="122" t="e">
        <f>+USR!#REF!</f>
        <v>#REF!</v>
      </c>
      <c r="H229" s="122"/>
      <c r="I229" s="146" t="e">
        <f>+USR!#REF!</f>
        <v>#REF!</v>
      </c>
      <c r="J229" s="122"/>
      <c r="K229" s="147" t="e">
        <f>IF(G229=30,HLOOKUP(E229,Limits!$D$29:$K$36,2),IF(G229=40,HLOOKUP(E229,Limits!$D$29:$K$36,3),IF(G229=50,HLOOKUP(E229,Limits!$D$29:$K$36,4),IF(G229=60,HLOOKUP(E229,Limits!$D$29:$K$36,5),IF(G229=80,HLOOKUP(E229,Limits!$D$29:$K$36,6))))))</f>
        <v>#REF!</v>
      </c>
      <c r="L229" s="148"/>
      <c r="M229" s="121" t="e">
        <f>+USR!#REF!</f>
        <v>#REF!</v>
      </c>
      <c r="N229" s="122"/>
      <c r="O229" s="122" t="e">
        <f>+USR!#REF!</f>
        <v>#REF!</v>
      </c>
      <c r="P229" s="122"/>
      <c r="Q229" s="122" t="e">
        <f>+USR!#REF!</f>
        <v>#REF!</v>
      </c>
      <c r="R229" s="122"/>
      <c r="S229" s="122" t="e">
        <f>+USR!#REF!</f>
        <v>#REF!</v>
      </c>
      <c r="T229" s="122"/>
      <c r="U229" s="122" t="e">
        <f>IF(M229=0,Limits!$D$8,IF(M229=1,Limits!$E$8,IF(M229=2,Limits!$F$8,IF(M229=3,Limits!$G$8,IF(M229=4,Limits!$H$8,IF(M229=5,Limits!$I$8))))))</f>
        <v>#REF!</v>
      </c>
      <c r="V229" s="122"/>
      <c r="W229" s="122" t="e">
        <f t="shared" si="7"/>
        <v>#REF!</v>
      </c>
      <c r="X229" s="122"/>
      <c r="Y229" s="123" t="e">
        <f>IF(O229=30,HLOOKUP(M229,Limits!#REF!,2),IF(O229=40,HLOOKUP(M229,Limits!#REF!,3),IF(O229=50,HLOOKUP(M229,Limits!#REF!,4),IF(O229=60,HLOOKUP(M229,Limits!#REF!,5),IF(O229=80,HLOOKUP(M229,Limits!#REF!,6))))))</f>
        <v>#REF!</v>
      </c>
      <c r="Z229" s="122"/>
      <c r="AA229" s="85" t="e">
        <f>IF(I229&gt;(Limits!$D$37*1.4),"Over 140%","No")</f>
        <v>#REF!</v>
      </c>
      <c r="AB229" s="85" t="e">
        <f>IF(I229&lt;=HLOOKUP(E229,Limits!$D$29:$K$36,2),30,IF(I229&lt;=HLOOKUP(E229,Limits!$D$29:$K$36,3),40,IF(I229&lt;=HLOOKUP(E229,Limits!$D$29:$K$36,4),50,IF(I229&lt;=HLOOKUP(E229,Limits!$D$29:$K$36,5),60,IF(I229&lt;=(Limits!$D$37*1.4),140,"Over 140%")))))</f>
        <v>#REF!</v>
      </c>
      <c r="AC229" s="123" t="e">
        <f>IF(W229&lt;=HLOOKUP(M229,Limits!#REF!,2),30,IF(W229&lt;=HLOOKUP(M229,Limits!#REF!,3),40,IF(W229&lt;=HLOOKUP(M229,Limits!#REF!,4),50,IF(W229&lt;=HLOOKUP(M229,Limits!#REF!,5),60,"Over 60%"))))</f>
        <v>#REF!</v>
      </c>
      <c r="AD229" s="2"/>
      <c r="AE229" s="85" t="e">
        <f t="shared" si="6"/>
        <v>#REF!</v>
      </c>
    </row>
    <row r="230" spans="1:31">
      <c r="A230" s="117" t="e">
        <f>+USR!#REF!</f>
        <v>#REF!</v>
      </c>
      <c r="B230" s="117"/>
      <c r="C230" s="117" t="e">
        <f>+USR!#REF!</f>
        <v>#REF!</v>
      </c>
      <c r="D230" s="117"/>
      <c r="E230" s="121" t="e">
        <f>+USR!#REF!</f>
        <v>#REF!</v>
      </c>
      <c r="F230" s="122"/>
      <c r="G230" s="122" t="e">
        <f>+USR!#REF!</f>
        <v>#REF!</v>
      </c>
      <c r="H230" s="122"/>
      <c r="I230" s="146" t="e">
        <f>+USR!#REF!</f>
        <v>#REF!</v>
      </c>
      <c r="J230" s="122"/>
      <c r="K230" s="147" t="e">
        <f>IF(G230=30,HLOOKUP(E230,Limits!$D$29:$K$36,2),IF(G230=40,HLOOKUP(E230,Limits!$D$29:$K$36,3),IF(G230=50,HLOOKUP(E230,Limits!$D$29:$K$36,4),IF(G230=60,HLOOKUP(E230,Limits!$D$29:$K$36,5),IF(G230=80,HLOOKUP(E230,Limits!$D$29:$K$36,6))))))</f>
        <v>#REF!</v>
      </c>
      <c r="L230" s="148"/>
      <c r="M230" s="121" t="e">
        <f>+USR!#REF!</f>
        <v>#REF!</v>
      </c>
      <c r="N230" s="122"/>
      <c r="O230" s="122" t="e">
        <f>+USR!#REF!</f>
        <v>#REF!</v>
      </c>
      <c r="P230" s="122"/>
      <c r="Q230" s="122" t="e">
        <f>+USR!#REF!</f>
        <v>#REF!</v>
      </c>
      <c r="R230" s="122"/>
      <c r="S230" s="122" t="e">
        <f>+USR!#REF!</f>
        <v>#REF!</v>
      </c>
      <c r="T230" s="122"/>
      <c r="U230" s="122" t="e">
        <f>IF(M230=0,Limits!$D$8,IF(M230=1,Limits!$E$8,IF(M230=2,Limits!$F$8,IF(M230=3,Limits!$G$8,IF(M230=4,Limits!$H$8,IF(M230=5,Limits!$I$8))))))</f>
        <v>#REF!</v>
      </c>
      <c r="V230" s="122"/>
      <c r="W230" s="122" t="e">
        <f t="shared" si="7"/>
        <v>#REF!</v>
      </c>
      <c r="X230" s="122"/>
      <c r="Y230" s="123" t="e">
        <f>IF(O230=30,HLOOKUP(M230,Limits!#REF!,2),IF(O230=40,HLOOKUP(M230,Limits!#REF!,3),IF(O230=50,HLOOKUP(M230,Limits!#REF!,4),IF(O230=60,HLOOKUP(M230,Limits!#REF!,5),IF(O230=80,HLOOKUP(M230,Limits!#REF!,6))))))</f>
        <v>#REF!</v>
      </c>
      <c r="Z230" s="122"/>
      <c r="AA230" s="85" t="e">
        <f>IF(I230&gt;(Limits!$D$37*1.4),"Over 140%","No")</f>
        <v>#REF!</v>
      </c>
      <c r="AB230" s="85" t="e">
        <f>IF(I230&lt;=HLOOKUP(E230,Limits!$D$29:$K$36,2),30,IF(I230&lt;=HLOOKUP(E230,Limits!$D$29:$K$36,3),40,IF(I230&lt;=HLOOKUP(E230,Limits!$D$29:$K$36,4),50,IF(I230&lt;=HLOOKUP(E230,Limits!$D$29:$K$36,5),60,IF(I230&lt;=(Limits!$D$37*1.4),140,"Over 140%")))))</f>
        <v>#REF!</v>
      </c>
      <c r="AC230" s="123" t="e">
        <f>IF(W230&lt;=HLOOKUP(M230,Limits!#REF!,2),30,IF(W230&lt;=HLOOKUP(M230,Limits!#REF!,3),40,IF(W230&lt;=HLOOKUP(M230,Limits!#REF!,4),50,IF(W230&lt;=HLOOKUP(M230,Limits!#REF!,5),60,"Over 60%"))))</f>
        <v>#REF!</v>
      </c>
      <c r="AD230" s="2"/>
      <c r="AE230" s="85" t="e">
        <f t="shared" si="6"/>
        <v>#REF!</v>
      </c>
    </row>
    <row r="231" spans="1:31">
      <c r="A231" s="117" t="e">
        <f>+USR!#REF!</f>
        <v>#REF!</v>
      </c>
      <c r="B231" s="117"/>
      <c r="C231" s="117" t="e">
        <f>+USR!#REF!</f>
        <v>#REF!</v>
      </c>
      <c r="D231" s="117"/>
      <c r="E231" s="121" t="e">
        <f>+USR!#REF!</f>
        <v>#REF!</v>
      </c>
      <c r="F231" s="122"/>
      <c r="G231" s="122" t="e">
        <f>+USR!#REF!</f>
        <v>#REF!</v>
      </c>
      <c r="H231" s="122"/>
      <c r="I231" s="146" t="e">
        <f>+USR!#REF!</f>
        <v>#REF!</v>
      </c>
      <c r="J231" s="122"/>
      <c r="K231" s="147" t="e">
        <f>IF(G231=30,HLOOKUP(E231,Limits!$D$29:$K$36,2),IF(G231=40,HLOOKUP(E231,Limits!$D$29:$K$36,3),IF(G231=50,HLOOKUP(E231,Limits!$D$29:$K$36,4),IF(G231=60,HLOOKUP(E231,Limits!$D$29:$K$36,5),IF(G231=80,HLOOKUP(E231,Limits!$D$29:$K$36,6))))))</f>
        <v>#REF!</v>
      </c>
      <c r="L231" s="148"/>
      <c r="M231" s="121" t="e">
        <f>+USR!#REF!</f>
        <v>#REF!</v>
      </c>
      <c r="N231" s="122"/>
      <c r="O231" s="122" t="e">
        <f>+USR!#REF!</f>
        <v>#REF!</v>
      </c>
      <c r="P231" s="122"/>
      <c r="Q231" s="122" t="e">
        <f>+USR!#REF!</f>
        <v>#REF!</v>
      </c>
      <c r="R231" s="122"/>
      <c r="S231" s="122" t="e">
        <f>+USR!#REF!</f>
        <v>#REF!</v>
      </c>
      <c r="T231" s="122"/>
      <c r="U231" s="122" t="e">
        <f>IF(M231=0,Limits!$D$8,IF(M231=1,Limits!$E$8,IF(M231=2,Limits!$F$8,IF(M231=3,Limits!$G$8,IF(M231=4,Limits!$H$8,IF(M231=5,Limits!$I$8))))))</f>
        <v>#REF!</v>
      </c>
      <c r="V231" s="122"/>
      <c r="W231" s="122" t="e">
        <f t="shared" si="7"/>
        <v>#REF!</v>
      </c>
      <c r="X231" s="122"/>
      <c r="Y231" s="123" t="e">
        <f>IF(O231=30,HLOOKUP(M231,Limits!#REF!,2),IF(O231=40,HLOOKUP(M231,Limits!#REF!,3),IF(O231=50,HLOOKUP(M231,Limits!#REF!,4),IF(O231=60,HLOOKUP(M231,Limits!#REF!,5),IF(O231=80,HLOOKUP(M231,Limits!#REF!,6))))))</f>
        <v>#REF!</v>
      </c>
      <c r="Z231" s="122"/>
      <c r="AA231" s="85" t="e">
        <f>IF(I231&gt;(Limits!$D$37*1.4),"Over 140%","No")</f>
        <v>#REF!</v>
      </c>
      <c r="AB231" s="85" t="e">
        <f>IF(I231&lt;=HLOOKUP(E231,Limits!$D$29:$K$36,2),30,IF(I231&lt;=HLOOKUP(E231,Limits!$D$29:$K$36,3),40,IF(I231&lt;=HLOOKUP(E231,Limits!$D$29:$K$36,4),50,IF(I231&lt;=HLOOKUP(E231,Limits!$D$29:$K$36,5),60,IF(I231&lt;=(Limits!$D$37*1.4),140,"Over 140%")))))</f>
        <v>#REF!</v>
      </c>
      <c r="AC231" s="123" t="e">
        <f>IF(W231&lt;=HLOOKUP(M231,Limits!#REF!,2),30,IF(W231&lt;=HLOOKUP(M231,Limits!#REF!,3),40,IF(W231&lt;=HLOOKUP(M231,Limits!#REF!,4),50,IF(W231&lt;=HLOOKUP(M231,Limits!#REF!,5),60,"Over 60%"))))</f>
        <v>#REF!</v>
      </c>
      <c r="AD231" s="2"/>
      <c r="AE231" s="85" t="e">
        <f t="shared" si="6"/>
        <v>#REF!</v>
      </c>
    </row>
    <row r="232" spans="1:31">
      <c r="A232" s="117" t="e">
        <f>+USR!#REF!</f>
        <v>#REF!</v>
      </c>
      <c r="B232" s="117"/>
      <c r="C232" s="117" t="e">
        <f>+USR!#REF!</f>
        <v>#REF!</v>
      </c>
      <c r="D232" s="117"/>
      <c r="E232" s="121" t="e">
        <f>+USR!#REF!</f>
        <v>#REF!</v>
      </c>
      <c r="F232" s="122"/>
      <c r="G232" s="122" t="e">
        <f>+USR!#REF!</f>
        <v>#REF!</v>
      </c>
      <c r="H232" s="122"/>
      <c r="I232" s="146" t="e">
        <f>+USR!#REF!</f>
        <v>#REF!</v>
      </c>
      <c r="J232" s="122"/>
      <c r="K232" s="147" t="e">
        <f>IF(G232=30,HLOOKUP(E232,Limits!$D$29:$K$36,2),IF(G232=40,HLOOKUP(E232,Limits!$D$29:$K$36,3),IF(G232=50,HLOOKUP(E232,Limits!$D$29:$K$36,4),IF(G232=60,HLOOKUP(E232,Limits!$D$29:$K$36,5),IF(G232=80,HLOOKUP(E232,Limits!$D$29:$K$36,6))))))</f>
        <v>#REF!</v>
      </c>
      <c r="L232" s="148"/>
      <c r="M232" s="121" t="e">
        <f>+USR!#REF!</f>
        <v>#REF!</v>
      </c>
      <c r="N232" s="122"/>
      <c r="O232" s="122" t="e">
        <f>+USR!#REF!</f>
        <v>#REF!</v>
      </c>
      <c r="P232" s="122"/>
      <c r="Q232" s="122" t="e">
        <f>+USR!#REF!</f>
        <v>#REF!</v>
      </c>
      <c r="R232" s="122"/>
      <c r="S232" s="122" t="e">
        <f>+USR!#REF!</f>
        <v>#REF!</v>
      </c>
      <c r="T232" s="122"/>
      <c r="U232" s="122" t="e">
        <f>IF(M232=0,Limits!$D$8,IF(M232=1,Limits!$E$8,IF(M232=2,Limits!$F$8,IF(M232=3,Limits!$G$8,IF(M232=4,Limits!$H$8,IF(M232=5,Limits!$I$8))))))</f>
        <v>#REF!</v>
      </c>
      <c r="V232" s="122"/>
      <c r="W232" s="122" t="e">
        <f t="shared" si="7"/>
        <v>#REF!</v>
      </c>
      <c r="X232" s="122"/>
      <c r="Y232" s="123" t="e">
        <f>IF(O232=30,HLOOKUP(M232,Limits!#REF!,2),IF(O232=40,HLOOKUP(M232,Limits!#REF!,3),IF(O232=50,HLOOKUP(M232,Limits!#REF!,4),IF(O232=60,HLOOKUP(M232,Limits!#REF!,5),IF(O232=80,HLOOKUP(M232,Limits!#REF!,6))))))</f>
        <v>#REF!</v>
      </c>
      <c r="Z232" s="122"/>
      <c r="AA232" s="85" t="e">
        <f>IF(I232&gt;(Limits!$D$37*1.4),"Over 140%","No")</f>
        <v>#REF!</v>
      </c>
      <c r="AB232" s="85" t="e">
        <f>IF(I232&lt;=HLOOKUP(E232,Limits!$D$29:$K$36,2),30,IF(I232&lt;=HLOOKUP(E232,Limits!$D$29:$K$36,3),40,IF(I232&lt;=HLOOKUP(E232,Limits!$D$29:$K$36,4),50,IF(I232&lt;=HLOOKUP(E232,Limits!$D$29:$K$36,5),60,IF(I232&lt;=(Limits!$D$37*1.4),140,"Over 140%")))))</f>
        <v>#REF!</v>
      </c>
      <c r="AC232" s="123" t="e">
        <f>IF(W232&lt;=HLOOKUP(M232,Limits!#REF!,2),30,IF(W232&lt;=HLOOKUP(M232,Limits!#REF!,3),40,IF(W232&lt;=HLOOKUP(M232,Limits!#REF!,4),50,IF(W232&lt;=HLOOKUP(M232,Limits!#REF!,5),60,"Over 60%"))))</f>
        <v>#REF!</v>
      </c>
      <c r="AD232" s="2"/>
      <c r="AE232" s="85" t="e">
        <f t="shared" si="6"/>
        <v>#REF!</v>
      </c>
    </row>
    <row r="233" spans="1:31">
      <c r="A233" s="117" t="e">
        <f>+USR!#REF!</f>
        <v>#REF!</v>
      </c>
      <c r="B233" s="117"/>
      <c r="C233" s="117" t="e">
        <f>+USR!#REF!</f>
        <v>#REF!</v>
      </c>
      <c r="D233" s="117"/>
      <c r="E233" s="121" t="e">
        <f>+USR!#REF!</f>
        <v>#REF!</v>
      </c>
      <c r="F233" s="122"/>
      <c r="G233" s="122" t="e">
        <f>+USR!#REF!</f>
        <v>#REF!</v>
      </c>
      <c r="H233" s="122"/>
      <c r="I233" s="146" t="e">
        <f>+USR!#REF!</f>
        <v>#REF!</v>
      </c>
      <c r="J233" s="122"/>
      <c r="K233" s="147" t="e">
        <f>IF(G233=30,HLOOKUP(E233,Limits!$D$29:$K$36,2),IF(G233=40,HLOOKUP(E233,Limits!$D$29:$K$36,3),IF(G233=50,HLOOKUP(E233,Limits!$D$29:$K$36,4),IF(G233=60,HLOOKUP(E233,Limits!$D$29:$K$36,5),IF(G233=80,HLOOKUP(E233,Limits!$D$29:$K$36,6))))))</f>
        <v>#REF!</v>
      </c>
      <c r="L233" s="148"/>
      <c r="M233" s="121" t="e">
        <f>+USR!#REF!</f>
        <v>#REF!</v>
      </c>
      <c r="N233" s="122"/>
      <c r="O233" s="122" t="e">
        <f>+USR!#REF!</f>
        <v>#REF!</v>
      </c>
      <c r="P233" s="122"/>
      <c r="Q233" s="122" t="e">
        <f>+USR!#REF!</f>
        <v>#REF!</v>
      </c>
      <c r="R233" s="122"/>
      <c r="S233" s="122" t="e">
        <f>+USR!#REF!</f>
        <v>#REF!</v>
      </c>
      <c r="T233" s="122"/>
      <c r="U233" s="122" t="e">
        <f>IF(M233=0,Limits!$D$8,IF(M233=1,Limits!$E$8,IF(M233=2,Limits!$F$8,IF(M233=3,Limits!$G$8,IF(M233=4,Limits!$H$8,IF(M233=5,Limits!$I$8))))))</f>
        <v>#REF!</v>
      </c>
      <c r="V233" s="122"/>
      <c r="W233" s="122" t="e">
        <f t="shared" si="7"/>
        <v>#REF!</v>
      </c>
      <c r="X233" s="122"/>
      <c r="Y233" s="123" t="e">
        <f>IF(O233=30,HLOOKUP(M233,Limits!#REF!,2),IF(O233=40,HLOOKUP(M233,Limits!#REF!,3),IF(O233=50,HLOOKUP(M233,Limits!#REF!,4),IF(O233=60,HLOOKUP(M233,Limits!#REF!,5),IF(O233=80,HLOOKUP(M233,Limits!#REF!,6))))))</f>
        <v>#REF!</v>
      </c>
      <c r="Z233" s="122"/>
      <c r="AA233" s="85" t="e">
        <f>IF(I233&gt;(Limits!$D$37*1.4),"Over 140%","No")</f>
        <v>#REF!</v>
      </c>
      <c r="AB233" s="85" t="e">
        <f>IF(I233&lt;=HLOOKUP(E233,Limits!$D$29:$K$36,2),30,IF(I233&lt;=HLOOKUP(E233,Limits!$D$29:$K$36,3),40,IF(I233&lt;=HLOOKUP(E233,Limits!$D$29:$K$36,4),50,IF(I233&lt;=HLOOKUP(E233,Limits!$D$29:$K$36,5),60,IF(I233&lt;=(Limits!$D$37*1.4),140,"Over 140%")))))</f>
        <v>#REF!</v>
      </c>
      <c r="AC233" s="123" t="e">
        <f>IF(W233&lt;=HLOOKUP(M233,Limits!#REF!,2),30,IF(W233&lt;=HLOOKUP(M233,Limits!#REF!,3),40,IF(W233&lt;=HLOOKUP(M233,Limits!#REF!,4),50,IF(W233&lt;=HLOOKUP(M233,Limits!#REF!,5),60,"Over 60%"))))</f>
        <v>#REF!</v>
      </c>
      <c r="AD233" s="2"/>
      <c r="AE233" s="85" t="e">
        <f t="shared" si="6"/>
        <v>#REF!</v>
      </c>
    </row>
    <row r="234" spans="1:31">
      <c r="A234" s="117" t="e">
        <f>+USR!#REF!</f>
        <v>#REF!</v>
      </c>
      <c r="B234" s="117"/>
      <c r="C234" s="117" t="e">
        <f>+USR!#REF!</f>
        <v>#REF!</v>
      </c>
      <c r="D234" s="117"/>
      <c r="E234" s="121" t="e">
        <f>+USR!#REF!</f>
        <v>#REF!</v>
      </c>
      <c r="F234" s="122"/>
      <c r="G234" s="122" t="e">
        <f>+USR!#REF!</f>
        <v>#REF!</v>
      </c>
      <c r="H234" s="122"/>
      <c r="I234" s="146" t="e">
        <f>+USR!#REF!</f>
        <v>#REF!</v>
      </c>
      <c r="J234" s="122"/>
      <c r="K234" s="147" t="e">
        <f>IF(G234=30,HLOOKUP(E234,Limits!$D$29:$K$36,2),IF(G234=40,HLOOKUP(E234,Limits!$D$29:$K$36,3),IF(G234=50,HLOOKUP(E234,Limits!$D$29:$K$36,4),IF(G234=60,HLOOKUP(E234,Limits!$D$29:$K$36,5),IF(G234=80,HLOOKUP(E234,Limits!$D$29:$K$36,6))))))</f>
        <v>#REF!</v>
      </c>
      <c r="L234" s="148"/>
      <c r="M234" s="121" t="e">
        <f>+USR!#REF!</f>
        <v>#REF!</v>
      </c>
      <c r="N234" s="122"/>
      <c r="O234" s="122" t="e">
        <f>+USR!#REF!</f>
        <v>#REF!</v>
      </c>
      <c r="P234" s="122"/>
      <c r="Q234" s="122" t="e">
        <f>+USR!#REF!</f>
        <v>#REF!</v>
      </c>
      <c r="R234" s="122"/>
      <c r="S234" s="122" t="e">
        <f>+USR!#REF!</f>
        <v>#REF!</v>
      </c>
      <c r="T234" s="122"/>
      <c r="U234" s="122" t="e">
        <f>IF(M234=0,Limits!$D$8,IF(M234=1,Limits!$E$8,IF(M234=2,Limits!$F$8,IF(M234=3,Limits!$G$8,IF(M234=4,Limits!$H$8,IF(M234=5,Limits!$I$8))))))</f>
        <v>#REF!</v>
      </c>
      <c r="V234" s="122"/>
      <c r="W234" s="122" t="e">
        <f t="shared" si="7"/>
        <v>#REF!</v>
      </c>
      <c r="X234" s="122"/>
      <c r="Y234" s="123" t="e">
        <f>IF(O234=30,HLOOKUP(M234,Limits!#REF!,2),IF(O234=40,HLOOKUP(M234,Limits!#REF!,3),IF(O234=50,HLOOKUP(M234,Limits!#REF!,4),IF(O234=60,HLOOKUP(M234,Limits!#REF!,5),IF(O234=80,HLOOKUP(M234,Limits!#REF!,6))))))</f>
        <v>#REF!</v>
      </c>
      <c r="Z234" s="122"/>
      <c r="AA234" s="85" t="e">
        <f>IF(I234&gt;(Limits!$D$37*1.4),"Over 140%","No")</f>
        <v>#REF!</v>
      </c>
      <c r="AB234" s="85" t="e">
        <f>IF(I234&lt;=HLOOKUP(E234,Limits!$D$29:$K$36,2),30,IF(I234&lt;=HLOOKUP(E234,Limits!$D$29:$K$36,3),40,IF(I234&lt;=HLOOKUP(E234,Limits!$D$29:$K$36,4),50,IF(I234&lt;=HLOOKUP(E234,Limits!$D$29:$K$36,5),60,IF(I234&lt;=(Limits!$D$37*1.4),140,"Over 140%")))))</f>
        <v>#REF!</v>
      </c>
      <c r="AC234" s="123" t="e">
        <f>IF(W234&lt;=HLOOKUP(M234,Limits!#REF!,2),30,IF(W234&lt;=HLOOKUP(M234,Limits!#REF!,3),40,IF(W234&lt;=HLOOKUP(M234,Limits!#REF!,4),50,IF(W234&lt;=HLOOKUP(M234,Limits!#REF!,5),60,"Over 60%"))))</f>
        <v>#REF!</v>
      </c>
      <c r="AD234" s="2"/>
      <c r="AE234" s="85" t="e">
        <f t="shared" si="6"/>
        <v>#REF!</v>
      </c>
    </row>
    <row r="235" spans="1:31">
      <c r="A235" s="117" t="e">
        <f>+USR!#REF!</f>
        <v>#REF!</v>
      </c>
      <c r="B235" s="117"/>
      <c r="C235" s="117" t="e">
        <f>+USR!#REF!</f>
        <v>#REF!</v>
      </c>
      <c r="D235" s="117"/>
      <c r="E235" s="121" t="e">
        <f>+USR!#REF!</f>
        <v>#REF!</v>
      </c>
      <c r="F235" s="122"/>
      <c r="G235" s="122" t="e">
        <f>+USR!#REF!</f>
        <v>#REF!</v>
      </c>
      <c r="H235" s="122"/>
      <c r="I235" s="146" t="e">
        <f>+USR!#REF!</f>
        <v>#REF!</v>
      </c>
      <c r="J235" s="122"/>
      <c r="K235" s="147" t="e">
        <f>IF(G235=30,HLOOKUP(E235,Limits!$D$29:$K$36,2),IF(G235=40,HLOOKUP(E235,Limits!$D$29:$K$36,3),IF(G235=50,HLOOKUP(E235,Limits!$D$29:$K$36,4),IF(G235=60,HLOOKUP(E235,Limits!$D$29:$K$36,5),IF(G235=80,HLOOKUP(E235,Limits!$D$29:$K$36,6))))))</f>
        <v>#REF!</v>
      </c>
      <c r="L235" s="148"/>
      <c r="M235" s="121" t="e">
        <f>+USR!#REF!</f>
        <v>#REF!</v>
      </c>
      <c r="N235" s="122"/>
      <c r="O235" s="122" t="e">
        <f>+USR!#REF!</f>
        <v>#REF!</v>
      </c>
      <c r="P235" s="122"/>
      <c r="Q235" s="122" t="e">
        <f>+USR!#REF!</f>
        <v>#REF!</v>
      </c>
      <c r="R235" s="122"/>
      <c r="S235" s="122" t="e">
        <f>+USR!#REF!</f>
        <v>#REF!</v>
      </c>
      <c r="T235" s="122"/>
      <c r="U235" s="122" t="e">
        <f>IF(M235=0,Limits!$D$8,IF(M235=1,Limits!$E$8,IF(M235=2,Limits!$F$8,IF(M235=3,Limits!$G$8,IF(M235=4,Limits!$H$8,IF(M235=5,Limits!$I$8))))))</f>
        <v>#REF!</v>
      </c>
      <c r="V235" s="122"/>
      <c r="W235" s="122" t="e">
        <f t="shared" si="7"/>
        <v>#REF!</v>
      </c>
      <c r="X235" s="122"/>
      <c r="Y235" s="123" t="e">
        <f>IF(O235=30,HLOOKUP(M235,Limits!#REF!,2),IF(O235=40,HLOOKUP(M235,Limits!#REF!,3),IF(O235=50,HLOOKUP(M235,Limits!#REF!,4),IF(O235=60,HLOOKUP(M235,Limits!#REF!,5),IF(O235=80,HLOOKUP(M235,Limits!#REF!,6))))))</f>
        <v>#REF!</v>
      </c>
      <c r="Z235" s="122"/>
      <c r="AA235" s="85" t="e">
        <f>IF(I235&gt;(Limits!$D$37*1.4),"Over 140%","No")</f>
        <v>#REF!</v>
      </c>
      <c r="AB235" s="85" t="e">
        <f>IF(I235&lt;=HLOOKUP(E235,Limits!$D$29:$K$36,2),30,IF(I235&lt;=HLOOKUP(E235,Limits!$D$29:$K$36,3),40,IF(I235&lt;=HLOOKUP(E235,Limits!$D$29:$K$36,4),50,IF(I235&lt;=HLOOKUP(E235,Limits!$D$29:$K$36,5),60,IF(I235&lt;=(Limits!$D$37*1.4),140,"Over 140%")))))</f>
        <v>#REF!</v>
      </c>
      <c r="AC235" s="123" t="e">
        <f>IF(W235&lt;=HLOOKUP(M235,Limits!#REF!,2),30,IF(W235&lt;=HLOOKUP(M235,Limits!#REF!,3),40,IF(W235&lt;=HLOOKUP(M235,Limits!#REF!,4),50,IF(W235&lt;=HLOOKUP(M235,Limits!#REF!,5),60,"Over 60%"))))</f>
        <v>#REF!</v>
      </c>
      <c r="AD235" s="2"/>
      <c r="AE235" s="85" t="e">
        <f t="shared" si="6"/>
        <v>#REF!</v>
      </c>
    </row>
    <row r="236" spans="1:31">
      <c r="A236" s="117" t="e">
        <f>+USR!#REF!</f>
        <v>#REF!</v>
      </c>
      <c r="B236" s="117"/>
      <c r="C236" s="117" t="e">
        <f>+USR!#REF!</f>
        <v>#REF!</v>
      </c>
      <c r="D236" s="117"/>
      <c r="E236" s="121" t="e">
        <f>+USR!#REF!</f>
        <v>#REF!</v>
      </c>
      <c r="F236" s="122"/>
      <c r="G236" s="122" t="e">
        <f>+USR!#REF!</f>
        <v>#REF!</v>
      </c>
      <c r="H236" s="122"/>
      <c r="I236" s="146" t="e">
        <f>+USR!#REF!</f>
        <v>#REF!</v>
      </c>
      <c r="J236" s="122"/>
      <c r="K236" s="147" t="e">
        <f>IF(G236=30,HLOOKUP(E236,Limits!$D$29:$K$36,2),IF(G236=40,HLOOKUP(E236,Limits!$D$29:$K$36,3),IF(G236=50,HLOOKUP(E236,Limits!$D$29:$K$36,4),IF(G236=60,HLOOKUP(E236,Limits!$D$29:$K$36,5),IF(G236=80,HLOOKUP(E236,Limits!$D$29:$K$36,6))))))</f>
        <v>#REF!</v>
      </c>
      <c r="L236" s="148"/>
      <c r="M236" s="121" t="e">
        <f>+USR!#REF!</f>
        <v>#REF!</v>
      </c>
      <c r="N236" s="122"/>
      <c r="O236" s="122" t="e">
        <f>+USR!#REF!</f>
        <v>#REF!</v>
      </c>
      <c r="P236" s="122"/>
      <c r="Q236" s="122" t="e">
        <f>+USR!#REF!</f>
        <v>#REF!</v>
      </c>
      <c r="R236" s="122"/>
      <c r="S236" s="122" t="e">
        <f>+USR!#REF!</f>
        <v>#REF!</v>
      </c>
      <c r="T236" s="122"/>
      <c r="U236" s="122" t="e">
        <f>IF(M236=0,Limits!$D$8,IF(M236=1,Limits!$E$8,IF(M236=2,Limits!$F$8,IF(M236=3,Limits!$G$8,IF(M236=4,Limits!$H$8,IF(M236=5,Limits!$I$8))))))</f>
        <v>#REF!</v>
      </c>
      <c r="V236" s="122"/>
      <c r="W236" s="122" t="e">
        <f t="shared" si="7"/>
        <v>#REF!</v>
      </c>
      <c r="X236" s="122"/>
      <c r="Y236" s="123" t="e">
        <f>IF(O236=30,HLOOKUP(M236,Limits!#REF!,2),IF(O236=40,HLOOKUP(M236,Limits!#REF!,3),IF(O236=50,HLOOKUP(M236,Limits!#REF!,4),IF(O236=60,HLOOKUP(M236,Limits!#REF!,5),IF(O236=80,HLOOKUP(M236,Limits!#REF!,6))))))</f>
        <v>#REF!</v>
      </c>
      <c r="Z236" s="122"/>
      <c r="AA236" s="85" t="e">
        <f>IF(I236&gt;(Limits!$D$37*1.4),"Over 140%","No")</f>
        <v>#REF!</v>
      </c>
      <c r="AB236" s="85" t="e">
        <f>IF(I236&lt;=HLOOKUP(E236,Limits!$D$29:$K$36,2),30,IF(I236&lt;=HLOOKUP(E236,Limits!$D$29:$K$36,3),40,IF(I236&lt;=HLOOKUP(E236,Limits!$D$29:$K$36,4),50,IF(I236&lt;=HLOOKUP(E236,Limits!$D$29:$K$36,5),60,IF(I236&lt;=(Limits!$D$37*1.4),140,"Over 140%")))))</f>
        <v>#REF!</v>
      </c>
      <c r="AC236" s="123" t="e">
        <f>IF(W236&lt;=HLOOKUP(M236,Limits!#REF!,2),30,IF(W236&lt;=HLOOKUP(M236,Limits!#REF!,3),40,IF(W236&lt;=HLOOKUP(M236,Limits!#REF!,4),50,IF(W236&lt;=HLOOKUP(M236,Limits!#REF!,5),60,"Over 60%"))))</f>
        <v>#REF!</v>
      </c>
      <c r="AD236" s="2"/>
      <c r="AE236" s="85" t="e">
        <f t="shared" si="6"/>
        <v>#REF!</v>
      </c>
    </row>
    <row r="237" spans="1:31">
      <c r="A237" s="117" t="e">
        <f>+USR!#REF!</f>
        <v>#REF!</v>
      </c>
      <c r="B237" s="117"/>
      <c r="C237" s="117" t="e">
        <f>+USR!#REF!</f>
        <v>#REF!</v>
      </c>
      <c r="D237" s="117"/>
      <c r="E237" s="121" t="e">
        <f>+USR!#REF!</f>
        <v>#REF!</v>
      </c>
      <c r="F237" s="122"/>
      <c r="G237" s="122" t="e">
        <f>+USR!#REF!</f>
        <v>#REF!</v>
      </c>
      <c r="H237" s="122"/>
      <c r="I237" s="146" t="e">
        <f>+USR!#REF!</f>
        <v>#REF!</v>
      </c>
      <c r="J237" s="122"/>
      <c r="K237" s="147" t="e">
        <f>IF(G237=30,HLOOKUP(E237,Limits!$D$29:$K$36,2),IF(G237=40,HLOOKUP(E237,Limits!$D$29:$K$36,3),IF(G237=50,HLOOKUP(E237,Limits!$D$29:$K$36,4),IF(G237=60,HLOOKUP(E237,Limits!$D$29:$K$36,5),IF(G237=80,HLOOKUP(E237,Limits!$D$29:$K$36,6))))))</f>
        <v>#REF!</v>
      </c>
      <c r="L237" s="148"/>
      <c r="M237" s="121" t="e">
        <f>+USR!#REF!</f>
        <v>#REF!</v>
      </c>
      <c r="N237" s="122"/>
      <c r="O237" s="122" t="e">
        <f>+USR!#REF!</f>
        <v>#REF!</v>
      </c>
      <c r="P237" s="122"/>
      <c r="Q237" s="122" t="e">
        <f>+USR!#REF!</f>
        <v>#REF!</v>
      </c>
      <c r="R237" s="122"/>
      <c r="S237" s="122" t="e">
        <f>+USR!#REF!</f>
        <v>#REF!</v>
      </c>
      <c r="T237" s="122"/>
      <c r="U237" s="122" t="e">
        <f>IF(M237=0,Limits!$D$8,IF(M237=1,Limits!$E$8,IF(M237=2,Limits!$F$8,IF(M237=3,Limits!$G$8,IF(M237=4,Limits!$H$8,IF(M237=5,Limits!$I$8))))))</f>
        <v>#REF!</v>
      </c>
      <c r="V237" s="122"/>
      <c r="W237" s="122" t="e">
        <f t="shared" si="7"/>
        <v>#REF!</v>
      </c>
      <c r="X237" s="122"/>
      <c r="Y237" s="123" t="e">
        <f>IF(O237=30,HLOOKUP(M237,Limits!#REF!,2),IF(O237=40,HLOOKUP(M237,Limits!#REF!,3),IF(O237=50,HLOOKUP(M237,Limits!#REF!,4),IF(O237=60,HLOOKUP(M237,Limits!#REF!,5),IF(O237=80,HLOOKUP(M237,Limits!#REF!,6))))))</f>
        <v>#REF!</v>
      </c>
      <c r="Z237" s="122"/>
      <c r="AA237" s="85" t="e">
        <f>IF(I237&gt;(Limits!$D$37*1.4),"Over 140%","No")</f>
        <v>#REF!</v>
      </c>
      <c r="AB237" s="85" t="e">
        <f>IF(I237&lt;=HLOOKUP(E237,Limits!$D$29:$K$36,2),30,IF(I237&lt;=HLOOKUP(E237,Limits!$D$29:$K$36,3),40,IF(I237&lt;=HLOOKUP(E237,Limits!$D$29:$K$36,4),50,IF(I237&lt;=HLOOKUP(E237,Limits!$D$29:$K$36,5),60,IF(I237&lt;=(Limits!$D$37*1.4),140,"Over 140%")))))</f>
        <v>#REF!</v>
      </c>
      <c r="AC237" s="123" t="e">
        <f>IF(W237&lt;=HLOOKUP(M237,Limits!#REF!,2),30,IF(W237&lt;=HLOOKUP(M237,Limits!#REF!,3),40,IF(W237&lt;=HLOOKUP(M237,Limits!#REF!,4),50,IF(W237&lt;=HLOOKUP(M237,Limits!#REF!,5),60,"Over 60%"))))</f>
        <v>#REF!</v>
      </c>
      <c r="AD237" s="2"/>
      <c r="AE237" s="85" t="e">
        <f t="shared" si="6"/>
        <v>#REF!</v>
      </c>
    </row>
    <row r="238" spans="1:31">
      <c r="A238" s="117" t="e">
        <f>+USR!#REF!</f>
        <v>#REF!</v>
      </c>
      <c r="B238" s="117"/>
      <c r="C238" s="117" t="e">
        <f>+USR!#REF!</f>
        <v>#REF!</v>
      </c>
      <c r="D238" s="117"/>
      <c r="E238" s="121" t="e">
        <f>+USR!#REF!</f>
        <v>#REF!</v>
      </c>
      <c r="F238" s="122"/>
      <c r="G238" s="122" t="e">
        <f>+USR!#REF!</f>
        <v>#REF!</v>
      </c>
      <c r="H238" s="122"/>
      <c r="I238" s="146" t="e">
        <f>+USR!#REF!</f>
        <v>#REF!</v>
      </c>
      <c r="J238" s="122"/>
      <c r="K238" s="147" t="e">
        <f>IF(G238=30,HLOOKUP(E238,Limits!$D$29:$K$36,2),IF(G238=40,HLOOKUP(E238,Limits!$D$29:$K$36,3),IF(G238=50,HLOOKUP(E238,Limits!$D$29:$K$36,4),IF(G238=60,HLOOKUP(E238,Limits!$D$29:$K$36,5),IF(G238=80,HLOOKUP(E238,Limits!$D$29:$K$36,6))))))</f>
        <v>#REF!</v>
      </c>
      <c r="L238" s="148"/>
      <c r="M238" s="121" t="e">
        <f>+USR!#REF!</f>
        <v>#REF!</v>
      </c>
      <c r="N238" s="122"/>
      <c r="O238" s="122" t="e">
        <f>+USR!#REF!</f>
        <v>#REF!</v>
      </c>
      <c r="P238" s="122"/>
      <c r="Q238" s="122" t="e">
        <f>+USR!#REF!</f>
        <v>#REF!</v>
      </c>
      <c r="R238" s="122"/>
      <c r="S238" s="122" t="e">
        <f>+USR!#REF!</f>
        <v>#REF!</v>
      </c>
      <c r="T238" s="122"/>
      <c r="U238" s="122" t="e">
        <f>IF(M238=0,Limits!$D$8,IF(M238=1,Limits!$E$8,IF(M238=2,Limits!$F$8,IF(M238=3,Limits!$G$8,IF(M238=4,Limits!$H$8,IF(M238=5,Limits!$I$8))))))</f>
        <v>#REF!</v>
      </c>
      <c r="V238" s="122"/>
      <c r="W238" s="122" t="e">
        <f t="shared" si="7"/>
        <v>#REF!</v>
      </c>
      <c r="X238" s="122"/>
      <c r="Y238" s="123" t="e">
        <f>IF(O238=30,HLOOKUP(M238,Limits!#REF!,2),IF(O238=40,HLOOKUP(M238,Limits!#REF!,3),IF(O238=50,HLOOKUP(M238,Limits!#REF!,4),IF(O238=60,HLOOKUP(M238,Limits!#REF!,5),IF(O238=80,HLOOKUP(M238,Limits!#REF!,6))))))</f>
        <v>#REF!</v>
      </c>
      <c r="Z238" s="122"/>
      <c r="AA238" s="85" t="e">
        <f>IF(I238&gt;(Limits!$D$37*1.4),"Over 140%","No")</f>
        <v>#REF!</v>
      </c>
      <c r="AB238" s="85" t="e">
        <f>IF(I238&lt;=HLOOKUP(E238,Limits!$D$29:$K$36,2),30,IF(I238&lt;=HLOOKUP(E238,Limits!$D$29:$K$36,3),40,IF(I238&lt;=HLOOKUP(E238,Limits!$D$29:$K$36,4),50,IF(I238&lt;=HLOOKUP(E238,Limits!$D$29:$K$36,5),60,IF(I238&lt;=(Limits!$D$37*1.4),140,"Over 140%")))))</f>
        <v>#REF!</v>
      </c>
      <c r="AC238" s="123" t="e">
        <f>IF(W238&lt;=HLOOKUP(M238,Limits!#REF!,2),30,IF(W238&lt;=HLOOKUP(M238,Limits!#REF!,3),40,IF(W238&lt;=HLOOKUP(M238,Limits!#REF!,4),50,IF(W238&lt;=HLOOKUP(M238,Limits!#REF!,5),60,"Over 60%"))))</f>
        <v>#REF!</v>
      </c>
      <c r="AD238" s="2"/>
      <c r="AE238" s="85" t="e">
        <f t="shared" si="6"/>
        <v>#REF!</v>
      </c>
    </row>
    <row r="239" spans="1:31">
      <c r="A239" s="117" t="e">
        <f>+USR!#REF!</f>
        <v>#REF!</v>
      </c>
      <c r="B239" s="117"/>
      <c r="C239" s="117" t="e">
        <f>+USR!#REF!</f>
        <v>#REF!</v>
      </c>
      <c r="D239" s="117"/>
      <c r="E239" s="121" t="e">
        <f>+USR!#REF!</f>
        <v>#REF!</v>
      </c>
      <c r="F239" s="122"/>
      <c r="G239" s="122" t="e">
        <f>+USR!#REF!</f>
        <v>#REF!</v>
      </c>
      <c r="H239" s="122"/>
      <c r="I239" s="146" t="e">
        <f>+USR!#REF!</f>
        <v>#REF!</v>
      </c>
      <c r="J239" s="122"/>
      <c r="K239" s="147" t="e">
        <f>IF(G239=30,HLOOKUP(E239,Limits!$D$29:$K$36,2),IF(G239=40,HLOOKUP(E239,Limits!$D$29:$K$36,3),IF(G239=50,HLOOKUP(E239,Limits!$D$29:$K$36,4),IF(G239=60,HLOOKUP(E239,Limits!$D$29:$K$36,5),IF(G239=80,HLOOKUP(E239,Limits!$D$29:$K$36,6))))))</f>
        <v>#REF!</v>
      </c>
      <c r="L239" s="148"/>
      <c r="M239" s="121" t="e">
        <f>+USR!#REF!</f>
        <v>#REF!</v>
      </c>
      <c r="N239" s="122"/>
      <c r="O239" s="122" t="e">
        <f>+USR!#REF!</f>
        <v>#REF!</v>
      </c>
      <c r="P239" s="122"/>
      <c r="Q239" s="122" t="e">
        <f>+USR!#REF!</f>
        <v>#REF!</v>
      </c>
      <c r="R239" s="122"/>
      <c r="S239" s="122" t="e">
        <f>+USR!#REF!</f>
        <v>#REF!</v>
      </c>
      <c r="T239" s="122"/>
      <c r="U239" s="122" t="e">
        <f>IF(M239=0,Limits!$D$8,IF(M239=1,Limits!$E$8,IF(M239=2,Limits!$F$8,IF(M239=3,Limits!$G$8,IF(M239=4,Limits!$H$8,IF(M239=5,Limits!$I$8))))))</f>
        <v>#REF!</v>
      </c>
      <c r="V239" s="122"/>
      <c r="W239" s="122" t="e">
        <f t="shared" si="7"/>
        <v>#REF!</v>
      </c>
      <c r="X239" s="122"/>
      <c r="Y239" s="123" t="e">
        <f>IF(O239=30,HLOOKUP(M239,Limits!#REF!,2),IF(O239=40,HLOOKUP(M239,Limits!#REF!,3),IF(O239=50,HLOOKUP(M239,Limits!#REF!,4),IF(O239=60,HLOOKUP(M239,Limits!#REF!,5),IF(O239=80,HLOOKUP(M239,Limits!#REF!,6))))))</f>
        <v>#REF!</v>
      </c>
      <c r="Z239" s="122"/>
      <c r="AA239" s="85" t="e">
        <f>IF(I239&gt;(Limits!$D$37*1.4),"Over 140%","No")</f>
        <v>#REF!</v>
      </c>
      <c r="AB239" s="85" t="e">
        <f>IF(I239&lt;=HLOOKUP(E239,Limits!$D$29:$K$36,2),30,IF(I239&lt;=HLOOKUP(E239,Limits!$D$29:$K$36,3),40,IF(I239&lt;=HLOOKUP(E239,Limits!$D$29:$K$36,4),50,IF(I239&lt;=HLOOKUP(E239,Limits!$D$29:$K$36,5),60,IF(I239&lt;=(Limits!$D$37*1.4),140,"Over 140%")))))</f>
        <v>#REF!</v>
      </c>
      <c r="AC239" s="123" t="e">
        <f>IF(W239&lt;=HLOOKUP(M239,Limits!#REF!,2),30,IF(W239&lt;=HLOOKUP(M239,Limits!#REF!,3),40,IF(W239&lt;=HLOOKUP(M239,Limits!#REF!,4),50,IF(W239&lt;=HLOOKUP(M239,Limits!#REF!,5),60,"Over 60%"))))</f>
        <v>#REF!</v>
      </c>
      <c r="AD239" s="2"/>
      <c r="AE239" s="85" t="e">
        <f t="shared" si="6"/>
        <v>#REF!</v>
      </c>
    </row>
    <row r="240" spans="1:31">
      <c r="A240" s="117" t="e">
        <f>+USR!#REF!</f>
        <v>#REF!</v>
      </c>
      <c r="B240" s="117"/>
      <c r="C240" s="117" t="e">
        <f>+USR!#REF!</f>
        <v>#REF!</v>
      </c>
      <c r="D240" s="117"/>
      <c r="E240" s="121" t="e">
        <f>+USR!#REF!</f>
        <v>#REF!</v>
      </c>
      <c r="F240" s="122"/>
      <c r="G240" s="122" t="e">
        <f>+USR!#REF!</f>
        <v>#REF!</v>
      </c>
      <c r="H240" s="122"/>
      <c r="I240" s="146" t="e">
        <f>+USR!#REF!</f>
        <v>#REF!</v>
      </c>
      <c r="J240" s="122"/>
      <c r="K240" s="147" t="e">
        <f>IF(G240=30,HLOOKUP(E240,Limits!$D$29:$K$36,2),IF(G240=40,HLOOKUP(E240,Limits!$D$29:$K$36,3),IF(G240=50,HLOOKUP(E240,Limits!$D$29:$K$36,4),IF(G240=60,HLOOKUP(E240,Limits!$D$29:$K$36,5),IF(G240=80,HLOOKUP(E240,Limits!$D$29:$K$36,6))))))</f>
        <v>#REF!</v>
      </c>
      <c r="L240" s="148"/>
      <c r="M240" s="121" t="e">
        <f>+USR!#REF!</f>
        <v>#REF!</v>
      </c>
      <c r="N240" s="122"/>
      <c r="O240" s="122" t="e">
        <f>+USR!#REF!</f>
        <v>#REF!</v>
      </c>
      <c r="P240" s="122"/>
      <c r="Q240" s="122" t="e">
        <f>+USR!#REF!</f>
        <v>#REF!</v>
      </c>
      <c r="R240" s="122"/>
      <c r="S240" s="122" t="e">
        <f>+USR!#REF!</f>
        <v>#REF!</v>
      </c>
      <c r="T240" s="122"/>
      <c r="U240" s="122" t="e">
        <f>IF(M240=0,Limits!$D$8,IF(M240=1,Limits!$E$8,IF(M240=2,Limits!$F$8,IF(M240=3,Limits!$G$8,IF(M240=4,Limits!$H$8,IF(M240=5,Limits!$I$8))))))</f>
        <v>#REF!</v>
      </c>
      <c r="V240" s="122"/>
      <c r="W240" s="122" t="e">
        <f t="shared" si="7"/>
        <v>#REF!</v>
      </c>
      <c r="X240" s="122"/>
      <c r="Y240" s="123" t="e">
        <f>IF(O240=30,HLOOKUP(M240,Limits!#REF!,2),IF(O240=40,HLOOKUP(M240,Limits!#REF!,3),IF(O240=50,HLOOKUP(M240,Limits!#REF!,4),IF(O240=60,HLOOKUP(M240,Limits!#REF!,5),IF(O240=80,HLOOKUP(M240,Limits!#REF!,6))))))</f>
        <v>#REF!</v>
      </c>
      <c r="Z240" s="122"/>
      <c r="AA240" s="85" t="e">
        <f>IF(I240&gt;(Limits!$D$37*1.4),"Over 140%","No")</f>
        <v>#REF!</v>
      </c>
      <c r="AB240" s="85" t="e">
        <f>IF(I240&lt;=HLOOKUP(E240,Limits!$D$29:$K$36,2),30,IF(I240&lt;=HLOOKUP(E240,Limits!$D$29:$K$36,3),40,IF(I240&lt;=HLOOKUP(E240,Limits!$D$29:$K$36,4),50,IF(I240&lt;=HLOOKUP(E240,Limits!$D$29:$K$36,5),60,IF(I240&lt;=(Limits!$D$37*1.4),140,"Over 140%")))))</f>
        <v>#REF!</v>
      </c>
      <c r="AC240" s="123" t="e">
        <f>IF(W240&lt;=HLOOKUP(M240,Limits!#REF!,2),30,IF(W240&lt;=HLOOKUP(M240,Limits!#REF!,3),40,IF(W240&lt;=HLOOKUP(M240,Limits!#REF!,4),50,IF(W240&lt;=HLOOKUP(M240,Limits!#REF!,5),60,"Over 60%"))))</f>
        <v>#REF!</v>
      </c>
      <c r="AD240" s="2"/>
      <c r="AE240" s="85" t="e">
        <f t="shared" si="6"/>
        <v>#REF!</v>
      </c>
    </row>
    <row r="241" spans="1:31">
      <c r="A241" s="117" t="e">
        <f>+USR!#REF!</f>
        <v>#REF!</v>
      </c>
      <c r="B241" s="117"/>
      <c r="C241" s="117" t="e">
        <f>+USR!#REF!</f>
        <v>#REF!</v>
      </c>
      <c r="D241" s="117"/>
      <c r="E241" s="121" t="e">
        <f>+USR!#REF!</f>
        <v>#REF!</v>
      </c>
      <c r="F241" s="122"/>
      <c r="G241" s="122" t="e">
        <f>+USR!#REF!</f>
        <v>#REF!</v>
      </c>
      <c r="H241" s="122"/>
      <c r="I241" s="146" t="e">
        <f>+USR!#REF!</f>
        <v>#REF!</v>
      </c>
      <c r="J241" s="122"/>
      <c r="K241" s="147" t="e">
        <f>IF(G241=30,HLOOKUP(E241,Limits!$D$29:$K$36,2),IF(G241=40,HLOOKUP(E241,Limits!$D$29:$K$36,3),IF(G241=50,HLOOKUP(E241,Limits!$D$29:$K$36,4),IF(G241=60,HLOOKUP(E241,Limits!$D$29:$K$36,5),IF(G241=80,HLOOKUP(E241,Limits!$D$29:$K$36,6))))))</f>
        <v>#REF!</v>
      </c>
      <c r="L241" s="148"/>
      <c r="M241" s="121" t="e">
        <f>+USR!#REF!</f>
        <v>#REF!</v>
      </c>
      <c r="N241" s="122"/>
      <c r="O241" s="122" t="e">
        <f>+USR!#REF!</f>
        <v>#REF!</v>
      </c>
      <c r="P241" s="122"/>
      <c r="Q241" s="122" t="e">
        <f>+USR!#REF!</f>
        <v>#REF!</v>
      </c>
      <c r="R241" s="122"/>
      <c r="S241" s="122" t="e">
        <f>+USR!#REF!</f>
        <v>#REF!</v>
      </c>
      <c r="T241" s="122"/>
      <c r="U241" s="122" t="e">
        <f>IF(M241=0,Limits!$D$8,IF(M241=1,Limits!$E$8,IF(M241=2,Limits!$F$8,IF(M241=3,Limits!$G$8,IF(M241=4,Limits!$H$8,IF(M241=5,Limits!$I$8))))))</f>
        <v>#REF!</v>
      </c>
      <c r="V241" s="122"/>
      <c r="W241" s="122" t="e">
        <f t="shared" si="7"/>
        <v>#REF!</v>
      </c>
      <c r="X241" s="122"/>
      <c r="Y241" s="123" t="e">
        <f>IF(O241=30,HLOOKUP(M241,Limits!#REF!,2),IF(O241=40,HLOOKUP(M241,Limits!#REF!,3),IF(O241=50,HLOOKUP(M241,Limits!#REF!,4),IF(O241=60,HLOOKUP(M241,Limits!#REF!,5),IF(O241=80,HLOOKUP(M241,Limits!#REF!,6))))))</f>
        <v>#REF!</v>
      </c>
      <c r="Z241" s="122"/>
      <c r="AA241" s="85" t="e">
        <f>IF(I241&gt;(Limits!$D$37*1.4),"Over 140%","No")</f>
        <v>#REF!</v>
      </c>
      <c r="AB241" s="85" t="e">
        <f>IF(I241&lt;=HLOOKUP(E241,Limits!$D$29:$K$36,2),30,IF(I241&lt;=HLOOKUP(E241,Limits!$D$29:$K$36,3),40,IF(I241&lt;=HLOOKUP(E241,Limits!$D$29:$K$36,4),50,IF(I241&lt;=HLOOKUP(E241,Limits!$D$29:$K$36,5),60,IF(I241&lt;=(Limits!$D$37*1.4),140,"Over 140%")))))</f>
        <v>#REF!</v>
      </c>
      <c r="AC241" s="123" t="e">
        <f>IF(W241&lt;=HLOOKUP(M241,Limits!#REF!,2),30,IF(W241&lt;=HLOOKUP(M241,Limits!#REF!,3),40,IF(W241&lt;=HLOOKUP(M241,Limits!#REF!,4),50,IF(W241&lt;=HLOOKUP(M241,Limits!#REF!,5),60,"Over 60%"))))</f>
        <v>#REF!</v>
      </c>
      <c r="AD241" s="2"/>
      <c r="AE241" s="85" t="e">
        <f t="shared" si="6"/>
        <v>#REF!</v>
      </c>
    </row>
    <row r="242" spans="1:31">
      <c r="A242" s="117" t="e">
        <f>+USR!#REF!</f>
        <v>#REF!</v>
      </c>
      <c r="B242" s="117"/>
      <c r="C242" s="117" t="e">
        <f>+USR!#REF!</f>
        <v>#REF!</v>
      </c>
      <c r="D242" s="117"/>
      <c r="E242" s="121" t="e">
        <f>+USR!#REF!</f>
        <v>#REF!</v>
      </c>
      <c r="F242" s="122"/>
      <c r="G242" s="122" t="e">
        <f>+USR!#REF!</f>
        <v>#REF!</v>
      </c>
      <c r="H242" s="122"/>
      <c r="I242" s="146" t="e">
        <f>+USR!#REF!</f>
        <v>#REF!</v>
      </c>
      <c r="J242" s="122"/>
      <c r="K242" s="147" t="e">
        <f>IF(G242=30,HLOOKUP(E242,Limits!$D$29:$K$36,2),IF(G242=40,HLOOKUP(E242,Limits!$D$29:$K$36,3),IF(G242=50,HLOOKUP(E242,Limits!$D$29:$K$36,4),IF(G242=60,HLOOKUP(E242,Limits!$D$29:$K$36,5),IF(G242=80,HLOOKUP(E242,Limits!$D$29:$K$36,6))))))</f>
        <v>#REF!</v>
      </c>
      <c r="L242" s="148"/>
      <c r="M242" s="121" t="e">
        <f>+USR!#REF!</f>
        <v>#REF!</v>
      </c>
      <c r="N242" s="122"/>
      <c r="O242" s="122" t="e">
        <f>+USR!#REF!</f>
        <v>#REF!</v>
      </c>
      <c r="P242" s="122"/>
      <c r="Q242" s="122" t="e">
        <f>+USR!#REF!</f>
        <v>#REF!</v>
      </c>
      <c r="R242" s="122"/>
      <c r="S242" s="122" t="e">
        <f>+USR!#REF!</f>
        <v>#REF!</v>
      </c>
      <c r="T242" s="122"/>
      <c r="U242" s="122" t="e">
        <f>IF(M242=0,Limits!$D$8,IF(M242=1,Limits!$E$8,IF(M242=2,Limits!$F$8,IF(M242=3,Limits!$G$8,IF(M242=4,Limits!$H$8,IF(M242=5,Limits!$I$8))))))</f>
        <v>#REF!</v>
      </c>
      <c r="V242" s="122"/>
      <c r="W242" s="122" t="e">
        <f t="shared" si="7"/>
        <v>#REF!</v>
      </c>
      <c r="X242" s="122"/>
      <c r="Y242" s="123" t="e">
        <f>IF(O242=30,HLOOKUP(M242,Limits!#REF!,2),IF(O242=40,HLOOKUP(M242,Limits!#REF!,3),IF(O242=50,HLOOKUP(M242,Limits!#REF!,4),IF(O242=60,HLOOKUP(M242,Limits!#REF!,5),IF(O242=80,HLOOKUP(M242,Limits!#REF!,6))))))</f>
        <v>#REF!</v>
      </c>
      <c r="Z242" s="122"/>
      <c r="AA242" s="85" t="e">
        <f>IF(I242&gt;(Limits!$D$37*1.4),"Over 140%","No")</f>
        <v>#REF!</v>
      </c>
      <c r="AB242" s="85" t="e">
        <f>IF(I242&lt;=HLOOKUP(E242,Limits!$D$29:$K$36,2),30,IF(I242&lt;=HLOOKUP(E242,Limits!$D$29:$K$36,3),40,IF(I242&lt;=HLOOKUP(E242,Limits!$D$29:$K$36,4),50,IF(I242&lt;=HLOOKUP(E242,Limits!$D$29:$K$36,5),60,IF(I242&lt;=(Limits!$D$37*1.4),140,"Over 140%")))))</f>
        <v>#REF!</v>
      </c>
      <c r="AC242" s="123" t="e">
        <f>IF(W242&lt;=HLOOKUP(M242,Limits!#REF!,2),30,IF(W242&lt;=HLOOKUP(M242,Limits!#REF!,3),40,IF(W242&lt;=HLOOKUP(M242,Limits!#REF!,4),50,IF(W242&lt;=HLOOKUP(M242,Limits!#REF!,5),60,"Over 60%"))))</f>
        <v>#REF!</v>
      </c>
      <c r="AD242" s="2"/>
      <c r="AE242" s="85" t="e">
        <f t="shared" si="6"/>
        <v>#REF!</v>
      </c>
    </row>
    <row r="243" spans="1:31">
      <c r="A243" s="117" t="e">
        <f>+USR!#REF!</f>
        <v>#REF!</v>
      </c>
      <c r="B243" s="117"/>
      <c r="C243" s="117" t="e">
        <f>+USR!#REF!</f>
        <v>#REF!</v>
      </c>
      <c r="D243" s="117"/>
      <c r="E243" s="121" t="e">
        <f>+USR!#REF!</f>
        <v>#REF!</v>
      </c>
      <c r="F243" s="122"/>
      <c r="G243" s="122" t="e">
        <f>+USR!#REF!</f>
        <v>#REF!</v>
      </c>
      <c r="H243" s="122"/>
      <c r="I243" s="146" t="e">
        <f>+USR!#REF!</f>
        <v>#REF!</v>
      </c>
      <c r="J243" s="122"/>
      <c r="K243" s="147" t="e">
        <f>IF(G243=30,HLOOKUP(E243,Limits!$D$29:$K$36,2),IF(G243=40,HLOOKUP(E243,Limits!$D$29:$K$36,3),IF(G243=50,HLOOKUP(E243,Limits!$D$29:$K$36,4),IF(G243=60,HLOOKUP(E243,Limits!$D$29:$K$36,5),IF(G243=80,HLOOKUP(E243,Limits!$D$29:$K$36,6))))))</f>
        <v>#REF!</v>
      </c>
      <c r="L243" s="148"/>
      <c r="M243" s="121" t="e">
        <f>+USR!#REF!</f>
        <v>#REF!</v>
      </c>
      <c r="N243" s="122"/>
      <c r="O243" s="122" t="e">
        <f>+USR!#REF!</f>
        <v>#REF!</v>
      </c>
      <c r="P243" s="122"/>
      <c r="Q243" s="122" t="e">
        <f>+USR!#REF!</f>
        <v>#REF!</v>
      </c>
      <c r="R243" s="122"/>
      <c r="S243" s="122" t="e">
        <f>+USR!#REF!</f>
        <v>#REF!</v>
      </c>
      <c r="T243" s="122"/>
      <c r="U243" s="122" t="e">
        <f>IF(M243=0,Limits!$D$8,IF(M243=1,Limits!$E$8,IF(M243=2,Limits!$F$8,IF(M243=3,Limits!$G$8,IF(M243=4,Limits!$H$8,IF(M243=5,Limits!$I$8))))))</f>
        <v>#REF!</v>
      </c>
      <c r="V243" s="122"/>
      <c r="W243" s="122" t="e">
        <f t="shared" si="7"/>
        <v>#REF!</v>
      </c>
      <c r="X243" s="122"/>
      <c r="Y243" s="123" t="e">
        <f>IF(O243=30,HLOOKUP(M243,Limits!#REF!,2),IF(O243=40,HLOOKUP(M243,Limits!#REF!,3),IF(O243=50,HLOOKUP(M243,Limits!#REF!,4),IF(O243=60,HLOOKUP(M243,Limits!#REF!,5),IF(O243=80,HLOOKUP(M243,Limits!#REF!,6))))))</f>
        <v>#REF!</v>
      </c>
      <c r="Z243" s="122"/>
      <c r="AA243" s="85" t="e">
        <f>IF(I243&gt;(Limits!$D$37*1.4),"Over 140%","No")</f>
        <v>#REF!</v>
      </c>
      <c r="AB243" s="85" t="e">
        <f>IF(I243&lt;=HLOOKUP(E243,Limits!$D$29:$K$36,2),30,IF(I243&lt;=HLOOKUP(E243,Limits!$D$29:$K$36,3),40,IF(I243&lt;=HLOOKUP(E243,Limits!$D$29:$K$36,4),50,IF(I243&lt;=HLOOKUP(E243,Limits!$D$29:$K$36,5),60,IF(I243&lt;=(Limits!$D$37*1.4),140,"Over 140%")))))</f>
        <v>#REF!</v>
      </c>
      <c r="AC243" s="123" t="e">
        <f>IF(W243&lt;=HLOOKUP(M243,Limits!#REF!,2),30,IF(W243&lt;=HLOOKUP(M243,Limits!#REF!,3),40,IF(W243&lt;=HLOOKUP(M243,Limits!#REF!,4),50,IF(W243&lt;=HLOOKUP(M243,Limits!#REF!,5),60,"Over 60%"))))</f>
        <v>#REF!</v>
      </c>
      <c r="AD243" s="2"/>
      <c r="AE243" s="85" t="e">
        <f t="shared" si="6"/>
        <v>#REF!</v>
      </c>
    </row>
    <row r="244" spans="1:31">
      <c r="A244" s="117" t="e">
        <f>+USR!#REF!</f>
        <v>#REF!</v>
      </c>
      <c r="B244" s="117"/>
      <c r="C244" s="117" t="e">
        <f>+USR!#REF!</f>
        <v>#REF!</v>
      </c>
      <c r="D244" s="117"/>
      <c r="E244" s="121" t="e">
        <f>+USR!#REF!</f>
        <v>#REF!</v>
      </c>
      <c r="F244" s="122"/>
      <c r="G244" s="122" t="e">
        <f>+USR!#REF!</f>
        <v>#REF!</v>
      </c>
      <c r="H244" s="122"/>
      <c r="I244" s="146" t="e">
        <f>+USR!#REF!</f>
        <v>#REF!</v>
      </c>
      <c r="J244" s="122"/>
      <c r="K244" s="147" t="e">
        <f>IF(G244=30,HLOOKUP(E244,Limits!$D$29:$K$36,2),IF(G244=40,HLOOKUP(E244,Limits!$D$29:$K$36,3),IF(G244=50,HLOOKUP(E244,Limits!$D$29:$K$36,4),IF(G244=60,HLOOKUP(E244,Limits!$D$29:$K$36,5),IF(G244=80,HLOOKUP(E244,Limits!$D$29:$K$36,6))))))</f>
        <v>#REF!</v>
      </c>
      <c r="L244" s="148"/>
      <c r="M244" s="121" t="e">
        <f>+USR!#REF!</f>
        <v>#REF!</v>
      </c>
      <c r="N244" s="122"/>
      <c r="O244" s="122" t="e">
        <f>+USR!#REF!</f>
        <v>#REF!</v>
      </c>
      <c r="P244" s="122"/>
      <c r="Q244" s="122" t="e">
        <f>+USR!#REF!</f>
        <v>#REF!</v>
      </c>
      <c r="R244" s="122"/>
      <c r="S244" s="122" t="e">
        <f>+USR!#REF!</f>
        <v>#REF!</v>
      </c>
      <c r="T244" s="122"/>
      <c r="U244" s="122" t="e">
        <f>IF(M244=0,Limits!$D$8,IF(M244=1,Limits!$E$8,IF(M244=2,Limits!$F$8,IF(M244=3,Limits!$G$8,IF(M244=4,Limits!$H$8,IF(M244=5,Limits!$I$8))))))</f>
        <v>#REF!</v>
      </c>
      <c r="V244" s="122"/>
      <c r="W244" s="122" t="e">
        <f t="shared" si="7"/>
        <v>#REF!</v>
      </c>
      <c r="X244" s="122"/>
      <c r="Y244" s="123" t="e">
        <f>IF(O244=30,HLOOKUP(M244,Limits!#REF!,2),IF(O244=40,HLOOKUP(M244,Limits!#REF!,3),IF(O244=50,HLOOKUP(M244,Limits!#REF!,4),IF(O244=60,HLOOKUP(M244,Limits!#REF!,5),IF(O244=80,HLOOKUP(M244,Limits!#REF!,6))))))</f>
        <v>#REF!</v>
      </c>
      <c r="Z244" s="122"/>
      <c r="AA244" s="85" t="e">
        <f>IF(I244&gt;(Limits!$D$37*1.4),"Over 140%","No")</f>
        <v>#REF!</v>
      </c>
      <c r="AB244" s="85" t="e">
        <f>IF(I244&lt;=HLOOKUP(E244,Limits!$D$29:$K$36,2),30,IF(I244&lt;=HLOOKUP(E244,Limits!$D$29:$K$36,3),40,IF(I244&lt;=HLOOKUP(E244,Limits!$D$29:$K$36,4),50,IF(I244&lt;=HLOOKUP(E244,Limits!$D$29:$K$36,5),60,IF(I244&lt;=(Limits!$D$37*1.4),140,"Over 140%")))))</f>
        <v>#REF!</v>
      </c>
      <c r="AC244" s="123" t="e">
        <f>IF(W244&lt;=HLOOKUP(M244,Limits!#REF!,2),30,IF(W244&lt;=HLOOKUP(M244,Limits!#REF!,3),40,IF(W244&lt;=HLOOKUP(M244,Limits!#REF!,4),50,IF(W244&lt;=HLOOKUP(M244,Limits!#REF!,5),60,"Over 60%"))))</f>
        <v>#REF!</v>
      </c>
      <c r="AD244" s="2"/>
      <c r="AE244" s="85" t="e">
        <f t="shared" si="6"/>
        <v>#REF!</v>
      </c>
    </row>
    <row r="245" spans="1:31">
      <c r="A245" s="117" t="e">
        <f>+USR!#REF!</f>
        <v>#REF!</v>
      </c>
      <c r="B245" s="117"/>
      <c r="C245" s="117" t="e">
        <f>+USR!#REF!</f>
        <v>#REF!</v>
      </c>
      <c r="D245" s="117"/>
      <c r="E245" s="121" t="e">
        <f>+USR!#REF!</f>
        <v>#REF!</v>
      </c>
      <c r="F245" s="122"/>
      <c r="G245" s="122" t="e">
        <f>+USR!#REF!</f>
        <v>#REF!</v>
      </c>
      <c r="H245" s="122"/>
      <c r="I245" s="146" t="e">
        <f>+USR!#REF!</f>
        <v>#REF!</v>
      </c>
      <c r="J245" s="122"/>
      <c r="K245" s="147" t="e">
        <f>IF(G245=30,HLOOKUP(E245,Limits!$D$29:$K$36,2),IF(G245=40,HLOOKUP(E245,Limits!$D$29:$K$36,3),IF(G245=50,HLOOKUP(E245,Limits!$D$29:$K$36,4),IF(G245=60,HLOOKUP(E245,Limits!$D$29:$K$36,5),IF(G245=80,HLOOKUP(E245,Limits!$D$29:$K$36,6))))))</f>
        <v>#REF!</v>
      </c>
      <c r="L245" s="148"/>
      <c r="M245" s="121" t="e">
        <f>+USR!#REF!</f>
        <v>#REF!</v>
      </c>
      <c r="N245" s="122"/>
      <c r="O245" s="122" t="e">
        <f>+USR!#REF!</f>
        <v>#REF!</v>
      </c>
      <c r="P245" s="122"/>
      <c r="Q245" s="122" t="e">
        <f>+USR!#REF!</f>
        <v>#REF!</v>
      </c>
      <c r="R245" s="122"/>
      <c r="S245" s="122" t="e">
        <f>+USR!#REF!</f>
        <v>#REF!</v>
      </c>
      <c r="T245" s="122"/>
      <c r="U245" s="122" t="e">
        <f>IF(M245=0,Limits!$D$8,IF(M245=1,Limits!$E$8,IF(M245=2,Limits!$F$8,IF(M245=3,Limits!$G$8,IF(M245=4,Limits!$H$8,IF(M245=5,Limits!$I$8))))))</f>
        <v>#REF!</v>
      </c>
      <c r="V245" s="122"/>
      <c r="W245" s="122" t="e">
        <f t="shared" si="7"/>
        <v>#REF!</v>
      </c>
      <c r="X245" s="122"/>
      <c r="Y245" s="123" t="e">
        <f>IF(O245=30,HLOOKUP(M245,Limits!#REF!,2),IF(O245=40,HLOOKUP(M245,Limits!#REF!,3),IF(O245=50,HLOOKUP(M245,Limits!#REF!,4),IF(O245=60,HLOOKUP(M245,Limits!#REF!,5),IF(O245=80,HLOOKUP(M245,Limits!#REF!,6))))))</f>
        <v>#REF!</v>
      </c>
      <c r="Z245" s="122"/>
      <c r="AA245" s="85" t="e">
        <f>IF(I245&gt;(Limits!$D$37*1.4),"Over 140%","No")</f>
        <v>#REF!</v>
      </c>
      <c r="AB245" s="85" t="e">
        <f>IF(I245&lt;=HLOOKUP(E245,Limits!$D$29:$K$36,2),30,IF(I245&lt;=HLOOKUP(E245,Limits!$D$29:$K$36,3),40,IF(I245&lt;=HLOOKUP(E245,Limits!$D$29:$K$36,4),50,IF(I245&lt;=HLOOKUP(E245,Limits!$D$29:$K$36,5),60,IF(I245&lt;=(Limits!$D$37*1.4),140,"Over 140%")))))</f>
        <v>#REF!</v>
      </c>
      <c r="AC245" s="123" t="e">
        <f>IF(W245&lt;=HLOOKUP(M245,Limits!#REF!,2),30,IF(W245&lt;=HLOOKUP(M245,Limits!#REF!,3),40,IF(W245&lt;=HLOOKUP(M245,Limits!#REF!,4),50,IF(W245&lt;=HLOOKUP(M245,Limits!#REF!,5),60,"Over 60%"))))</f>
        <v>#REF!</v>
      </c>
      <c r="AD245" s="2"/>
      <c r="AE245" s="85" t="e">
        <f t="shared" si="6"/>
        <v>#REF!</v>
      </c>
    </row>
    <row r="246" spans="1:31">
      <c r="A246" s="117" t="e">
        <f>+USR!#REF!</f>
        <v>#REF!</v>
      </c>
      <c r="B246" s="117"/>
      <c r="C246" s="117" t="e">
        <f>+USR!#REF!</f>
        <v>#REF!</v>
      </c>
      <c r="D246" s="117"/>
      <c r="E246" s="121" t="e">
        <f>+USR!#REF!</f>
        <v>#REF!</v>
      </c>
      <c r="F246" s="122"/>
      <c r="G246" s="122" t="e">
        <f>+USR!#REF!</f>
        <v>#REF!</v>
      </c>
      <c r="H246" s="122"/>
      <c r="I246" s="146" t="e">
        <f>+USR!#REF!</f>
        <v>#REF!</v>
      </c>
      <c r="J246" s="122"/>
      <c r="K246" s="147" t="e">
        <f>IF(G246=30,HLOOKUP(E246,Limits!$D$29:$K$36,2),IF(G246=40,HLOOKUP(E246,Limits!$D$29:$K$36,3),IF(G246=50,HLOOKUP(E246,Limits!$D$29:$K$36,4),IF(G246=60,HLOOKUP(E246,Limits!$D$29:$K$36,5),IF(G246=80,HLOOKUP(E246,Limits!$D$29:$K$36,6))))))</f>
        <v>#REF!</v>
      </c>
      <c r="L246" s="148"/>
      <c r="M246" s="121" t="e">
        <f>+USR!#REF!</f>
        <v>#REF!</v>
      </c>
      <c r="N246" s="122"/>
      <c r="O246" s="122" t="e">
        <f>+USR!#REF!</f>
        <v>#REF!</v>
      </c>
      <c r="P246" s="122"/>
      <c r="Q246" s="122" t="e">
        <f>+USR!#REF!</f>
        <v>#REF!</v>
      </c>
      <c r="R246" s="122"/>
      <c r="S246" s="122" t="e">
        <f>+USR!#REF!</f>
        <v>#REF!</v>
      </c>
      <c r="T246" s="122"/>
      <c r="U246" s="122" t="e">
        <f>IF(M246=0,Limits!$D$8,IF(M246=1,Limits!$E$8,IF(M246=2,Limits!$F$8,IF(M246=3,Limits!$G$8,IF(M246=4,Limits!$H$8,IF(M246=5,Limits!$I$8))))))</f>
        <v>#REF!</v>
      </c>
      <c r="V246" s="122"/>
      <c r="W246" s="122" t="e">
        <f t="shared" si="7"/>
        <v>#REF!</v>
      </c>
      <c r="X246" s="122"/>
      <c r="Y246" s="123" t="e">
        <f>IF(O246=30,HLOOKUP(M246,Limits!#REF!,2),IF(O246=40,HLOOKUP(M246,Limits!#REF!,3),IF(O246=50,HLOOKUP(M246,Limits!#REF!,4),IF(O246=60,HLOOKUP(M246,Limits!#REF!,5),IF(O246=80,HLOOKUP(M246,Limits!#REF!,6))))))</f>
        <v>#REF!</v>
      </c>
      <c r="Z246" s="122"/>
      <c r="AA246" s="85" t="e">
        <f>IF(I246&gt;(Limits!$D$37*1.4),"Over 140%","No")</f>
        <v>#REF!</v>
      </c>
      <c r="AB246" s="85" t="e">
        <f>IF(I246&lt;=HLOOKUP(E246,Limits!$D$29:$K$36,2),30,IF(I246&lt;=HLOOKUP(E246,Limits!$D$29:$K$36,3),40,IF(I246&lt;=HLOOKUP(E246,Limits!$D$29:$K$36,4),50,IF(I246&lt;=HLOOKUP(E246,Limits!$D$29:$K$36,5),60,IF(I246&lt;=(Limits!$D$37*1.4),140,"Over 140%")))))</f>
        <v>#REF!</v>
      </c>
      <c r="AC246" s="123" t="e">
        <f>IF(W246&lt;=HLOOKUP(M246,Limits!#REF!,2),30,IF(W246&lt;=HLOOKUP(M246,Limits!#REF!,3),40,IF(W246&lt;=HLOOKUP(M246,Limits!#REF!,4),50,IF(W246&lt;=HLOOKUP(M246,Limits!#REF!,5),60,"Over 60%"))))</f>
        <v>#REF!</v>
      </c>
      <c r="AD246" s="2"/>
      <c r="AE246" s="85" t="e">
        <f t="shared" si="6"/>
        <v>#REF!</v>
      </c>
    </row>
    <row r="247" spans="1:31">
      <c r="A247" s="117" t="e">
        <f>+USR!#REF!</f>
        <v>#REF!</v>
      </c>
      <c r="B247" s="117"/>
      <c r="C247" s="117" t="e">
        <f>+USR!#REF!</f>
        <v>#REF!</v>
      </c>
      <c r="D247" s="117"/>
      <c r="E247" s="121" t="e">
        <f>+USR!#REF!</f>
        <v>#REF!</v>
      </c>
      <c r="F247" s="122"/>
      <c r="G247" s="122" t="e">
        <f>+USR!#REF!</f>
        <v>#REF!</v>
      </c>
      <c r="H247" s="122"/>
      <c r="I247" s="146" t="e">
        <f>+USR!#REF!</f>
        <v>#REF!</v>
      </c>
      <c r="J247" s="122"/>
      <c r="K247" s="147" t="e">
        <f>IF(G247=30,HLOOKUP(E247,Limits!$D$29:$K$36,2),IF(G247=40,HLOOKUP(E247,Limits!$D$29:$K$36,3),IF(G247=50,HLOOKUP(E247,Limits!$D$29:$K$36,4),IF(G247=60,HLOOKUP(E247,Limits!$D$29:$K$36,5),IF(G247=80,HLOOKUP(E247,Limits!$D$29:$K$36,6))))))</f>
        <v>#REF!</v>
      </c>
      <c r="L247" s="148"/>
      <c r="M247" s="121" t="e">
        <f>+USR!#REF!</f>
        <v>#REF!</v>
      </c>
      <c r="N247" s="122"/>
      <c r="O247" s="122" t="e">
        <f>+USR!#REF!</f>
        <v>#REF!</v>
      </c>
      <c r="P247" s="122"/>
      <c r="Q247" s="122" t="e">
        <f>+USR!#REF!</f>
        <v>#REF!</v>
      </c>
      <c r="R247" s="122"/>
      <c r="S247" s="122" t="e">
        <f>+USR!#REF!</f>
        <v>#REF!</v>
      </c>
      <c r="T247" s="122"/>
      <c r="U247" s="122" t="e">
        <f>IF(M247=0,Limits!$D$8,IF(M247=1,Limits!$E$8,IF(M247=2,Limits!$F$8,IF(M247=3,Limits!$G$8,IF(M247=4,Limits!$H$8,IF(M247=5,Limits!$I$8))))))</f>
        <v>#REF!</v>
      </c>
      <c r="V247" s="122"/>
      <c r="W247" s="122" t="e">
        <f t="shared" si="7"/>
        <v>#REF!</v>
      </c>
      <c r="X247" s="122"/>
      <c r="Y247" s="123" t="e">
        <f>IF(O247=30,HLOOKUP(M247,Limits!#REF!,2),IF(O247=40,HLOOKUP(M247,Limits!#REF!,3),IF(O247=50,HLOOKUP(M247,Limits!#REF!,4),IF(O247=60,HLOOKUP(M247,Limits!#REF!,5),IF(O247=80,HLOOKUP(M247,Limits!#REF!,6))))))</f>
        <v>#REF!</v>
      </c>
      <c r="Z247" s="122"/>
      <c r="AA247" s="85" t="e">
        <f>IF(I247&gt;(Limits!$D$37*1.4),"Over 140%","No")</f>
        <v>#REF!</v>
      </c>
      <c r="AB247" s="85" t="e">
        <f>IF(I247&lt;=HLOOKUP(E247,Limits!$D$29:$K$36,2),30,IF(I247&lt;=HLOOKUP(E247,Limits!$D$29:$K$36,3),40,IF(I247&lt;=HLOOKUP(E247,Limits!$D$29:$K$36,4),50,IF(I247&lt;=HLOOKUP(E247,Limits!$D$29:$K$36,5),60,IF(I247&lt;=(Limits!$D$37*1.4),140,"Over 140%")))))</f>
        <v>#REF!</v>
      </c>
      <c r="AC247" s="123" t="e">
        <f>IF(W247&lt;=HLOOKUP(M247,Limits!#REF!,2),30,IF(W247&lt;=HLOOKUP(M247,Limits!#REF!,3),40,IF(W247&lt;=HLOOKUP(M247,Limits!#REF!,4),50,IF(W247&lt;=HLOOKUP(M247,Limits!#REF!,5),60,"Over 60%"))))</f>
        <v>#REF!</v>
      </c>
      <c r="AD247" s="2"/>
      <c r="AE247" s="85" t="e">
        <f t="shared" si="6"/>
        <v>#REF!</v>
      </c>
    </row>
    <row r="248" spans="1:31">
      <c r="A248" s="117" t="e">
        <f>+USR!#REF!</f>
        <v>#REF!</v>
      </c>
      <c r="B248" s="117"/>
      <c r="C248" s="117" t="e">
        <f>+USR!#REF!</f>
        <v>#REF!</v>
      </c>
      <c r="D248" s="117"/>
      <c r="E248" s="121" t="e">
        <f>+USR!#REF!</f>
        <v>#REF!</v>
      </c>
      <c r="F248" s="122"/>
      <c r="G248" s="122" t="e">
        <f>+USR!#REF!</f>
        <v>#REF!</v>
      </c>
      <c r="H248" s="122"/>
      <c r="I248" s="146" t="e">
        <f>+USR!#REF!</f>
        <v>#REF!</v>
      </c>
      <c r="J248" s="122"/>
      <c r="K248" s="147" t="e">
        <f>IF(G248=30,HLOOKUP(E248,Limits!$D$29:$K$36,2),IF(G248=40,HLOOKUP(E248,Limits!$D$29:$K$36,3),IF(G248=50,HLOOKUP(E248,Limits!$D$29:$K$36,4),IF(G248=60,HLOOKUP(E248,Limits!$D$29:$K$36,5),IF(G248=80,HLOOKUP(E248,Limits!$D$29:$K$36,6))))))</f>
        <v>#REF!</v>
      </c>
      <c r="L248" s="148"/>
      <c r="M248" s="121" t="e">
        <f>+USR!#REF!</f>
        <v>#REF!</v>
      </c>
      <c r="N248" s="122"/>
      <c r="O248" s="122" t="e">
        <f>+USR!#REF!</f>
        <v>#REF!</v>
      </c>
      <c r="P248" s="122"/>
      <c r="Q248" s="122" t="e">
        <f>+USR!#REF!</f>
        <v>#REF!</v>
      </c>
      <c r="R248" s="122"/>
      <c r="S248" s="122" t="e">
        <f>+USR!#REF!</f>
        <v>#REF!</v>
      </c>
      <c r="T248" s="122"/>
      <c r="U248" s="122" t="e">
        <f>IF(M248=0,Limits!$D$8,IF(M248=1,Limits!$E$8,IF(M248=2,Limits!$F$8,IF(M248=3,Limits!$G$8,IF(M248=4,Limits!$H$8,IF(M248=5,Limits!$I$8))))))</f>
        <v>#REF!</v>
      </c>
      <c r="V248" s="122"/>
      <c r="W248" s="122" t="e">
        <f t="shared" si="7"/>
        <v>#REF!</v>
      </c>
      <c r="X248" s="122"/>
      <c r="Y248" s="123" t="e">
        <f>IF(O248=30,HLOOKUP(M248,Limits!#REF!,2),IF(O248=40,HLOOKUP(M248,Limits!#REF!,3),IF(O248=50,HLOOKUP(M248,Limits!#REF!,4),IF(O248=60,HLOOKUP(M248,Limits!#REF!,5),IF(O248=80,HLOOKUP(M248,Limits!#REF!,6))))))</f>
        <v>#REF!</v>
      </c>
      <c r="Z248" s="122"/>
      <c r="AA248" s="85" t="e">
        <f>IF(I248&gt;(Limits!$D$37*1.4),"Over 140%","No")</f>
        <v>#REF!</v>
      </c>
      <c r="AB248" s="85" t="e">
        <f>IF(I248&lt;=HLOOKUP(E248,Limits!$D$29:$K$36,2),30,IF(I248&lt;=HLOOKUP(E248,Limits!$D$29:$K$36,3),40,IF(I248&lt;=HLOOKUP(E248,Limits!$D$29:$K$36,4),50,IF(I248&lt;=HLOOKUP(E248,Limits!$D$29:$K$36,5),60,IF(I248&lt;=(Limits!$D$37*1.4),140,"Over 140%")))))</f>
        <v>#REF!</v>
      </c>
      <c r="AC248" s="123" t="e">
        <f>IF(W248&lt;=HLOOKUP(M248,Limits!#REF!,2),30,IF(W248&lt;=HLOOKUP(M248,Limits!#REF!,3),40,IF(W248&lt;=HLOOKUP(M248,Limits!#REF!,4),50,IF(W248&lt;=HLOOKUP(M248,Limits!#REF!,5),60,"Over 60%"))))</f>
        <v>#REF!</v>
      </c>
      <c r="AD248" s="2"/>
      <c r="AE248" s="85" t="e">
        <f t="shared" si="6"/>
        <v>#REF!</v>
      </c>
    </row>
    <row r="249" spans="1:31">
      <c r="A249" s="117" t="e">
        <f>+USR!#REF!</f>
        <v>#REF!</v>
      </c>
      <c r="B249" s="117"/>
      <c r="C249" s="117" t="e">
        <f>+USR!#REF!</f>
        <v>#REF!</v>
      </c>
      <c r="D249" s="117"/>
      <c r="E249" s="121" t="e">
        <f>+USR!#REF!</f>
        <v>#REF!</v>
      </c>
      <c r="F249" s="122"/>
      <c r="G249" s="122" t="e">
        <f>+USR!#REF!</f>
        <v>#REF!</v>
      </c>
      <c r="H249" s="122"/>
      <c r="I249" s="146" t="e">
        <f>+USR!#REF!</f>
        <v>#REF!</v>
      </c>
      <c r="J249" s="122"/>
      <c r="K249" s="147" t="e">
        <f>IF(G249=30,HLOOKUP(E249,Limits!$D$29:$K$36,2),IF(G249=40,HLOOKUP(E249,Limits!$D$29:$K$36,3),IF(G249=50,HLOOKUP(E249,Limits!$D$29:$K$36,4),IF(G249=60,HLOOKUP(E249,Limits!$D$29:$K$36,5),IF(G249=80,HLOOKUP(E249,Limits!$D$29:$K$36,6))))))</f>
        <v>#REF!</v>
      </c>
      <c r="L249" s="148"/>
      <c r="M249" s="121" t="e">
        <f>+USR!#REF!</f>
        <v>#REF!</v>
      </c>
      <c r="N249" s="122"/>
      <c r="O249" s="122" t="e">
        <f>+USR!#REF!</f>
        <v>#REF!</v>
      </c>
      <c r="P249" s="122"/>
      <c r="Q249" s="122" t="e">
        <f>+USR!#REF!</f>
        <v>#REF!</v>
      </c>
      <c r="R249" s="122"/>
      <c r="S249" s="122" t="e">
        <f>+USR!#REF!</f>
        <v>#REF!</v>
      </c>
      <c r="T249" s="122"/>
      <c r="U249" s="122" t="e">
        <f>IF(M249=0,Limits!$D$8,IF(M249=1,Limits!$E$8,IF(M249=2,Limits!$F$8,IF(M249=3,Limits!$G$8,IF(M249=4,Limits!$H$8,IF(M249=5,Limits!$I$8))))))</f>
        <v>#REF!</v>
      </c>
      <c r="V249" s="122"/>
      <c r="W249" s="122" t="e">
        <f t="shared" si="7"/>
        <v>#REF!</v>
      </c>
      <c r="X249" s="122"/>
      <c r="Y249" s="123" t="e">
        <f>IF(O249=30,HLOOKUP(M249,Limits!#REF!,2),IF(O249=40,HLOOKUP(M249,Limits!#REF!,3),IF(O249=50,HLOOKUP(M249,Limits!#REF!,4),IF(O249=60,HLOOKUP(M249,Limits!#REF!,5),IF(O249=80,HLOOKUP(M249,Limits!#REF!,6))))))</f>
        <v>#REF!</v>
      </c>
      <c r="Z249" s="122"/>
      <c r="AA249" s="85" t="e">
        <f>IF(I249&gt;(Limits!$D$37*1.4),"Over 140%","No")</f>
        <v>#REF!</v>
      </c>
      <c r="AB249" s="85" t="e">
        <f>IF(I249&lt;=HLOOKUP(E249,Limits!$D$29:$K$36,2),30,IF(I249&lt;=HLOOKUP(E249,Limits!$D$29:$K$36,3),40,IF(I249&lt;=HLOOKUP(E249,Limits!$D$29:$K$36,4),50,IF(I249&lt;=HLOOKUP(E249,Limits!$D$29:$K$36,5),60,IF(I249&lt;=(Limits!$D$37*1.4),140,"Over 140%")))))</f>
        <v>#REF!</v>
      </c>
      <c r="AC249" s="123" t="e">
        <f>IF(W249&lt;=HLOOKUP(M249,Limits!#REF!,2),30,IF(W249&lt;=HLOOKUP(M249,Limits!#REF!,3),40,IF(W249&lt;=HLOOKUP(M249,Limits!#REF!,4),50,IF(W249&lt;=HLOOKUP(M249,Limits!#REF!,5),60,"Over 60%"))))</f>
        <v>#REF!</v>
      </c>
      <c r="AD249" s="2"/>
      <c r="AE249" s="85" t="e">
        <f t="shared" si="6"/>
        <v>#REF!</v>
      </c>
    </row>
    <row r="250" spans="1:31">
      <c r="A250" s="117" t="e">
        <f>+USR!#REF!</f>
        <v>#REF!</v>
      </c>
      <c r="B250" s="117"/>
      <c r="C250" s="117" t="e">
        <f>+USR!#REF!</f>
        <v>#REF!</v>
      </c>
      <c r="D250" s="117"/>
      <c r="E250" s="121" t="e">
        <f>+USR!#REF!</f>
        <v>#REF!</v>
      </c>
      <c r="F250" s="122"/>
      <c r="G250" s="122" t="e">
        <f>+USR!#REF!</f>
        <v>#REF!</v>
      </c>
      <c r="H250" s="122"/>
      <c r="I250" s="146" t="e">
        <f>+USR!#REF!</f>
        <v>#REF!</v>
      </c>
      <c r="J250" s="122"/>
      <c r="K250" s="147" t="e">
        <f>IF(G250=30,HLOOKUP(E250,Limits!$D$29:$K$36,2),IF(G250=40,HLOOKUP(E250,Limits!$D$29:$K$36,3),IF(G250=50,HLOOKUP(E250,Limits!$D$29:$K$36,4),IF(G250=60,HLOOKUP(E250,Limits!$D$29:$K$36,5),IF(G250=80,HLOOKUP(E250,Limits!$D$29:$K$36,6))))))</f>
        <v>#REF!</v>
      </c>
      <c r="L250" s="148"/>
      <c r="M250" s="121" t="e">
        <f>+USR!#REF!</f>
        <v>#REF!</v>
      </c>
      <c r="N250" s="122"/>
      <c r="O250" s="122" t="e">
        <f>+USR!#REF!</f>
        <v>#REF!</v>
      </c>
      <c r="P250" s="122"/>
      <c r="Q250" s="122" t="e">
        <f>+USR!#REF!</f>
        <v>#REF!</v>
      </c>
      <c r="R250" s="122"/>
      <c r="S250" s="122" t="e">
        <f>+USR!#REF!</f>
        <v>#REF!</v>
      </c>
      <c r="T250" s="122"/>
      <c r="U250" s="122" t="e">
        <f>IF(M250=0,Limits!$D$8,IF(M250=1,Limits!$E$8,IF(M250=2,Limits!$F$8,IF(M250=3,Limits!$G$8,IF(M250=4,Limits!$H$8,IF(M250=5,Limits!$I$8))))))</f>
        <v>#REF!</v>
      </c>
      <c r="V250" s="122"/>
      <c r="W250" s="122" t="e">
        <f t="shared" si="7"/>
        <v>#REF!</v>
      </c>
      <c r="X250" s="122"/>
      <c r="Y250" s="123" t="e">
        <f>IF(O250=30,HLOOKUP(M250,Limits!#REF!,2),IF(O250=40,HLOOKUP(M250,Limits!#REF!,3),IF(O250=50,HLOOKUP(M250,Limits!#REF!,4),IF(O250=60,HLOOKUP(M250,Limits!#REF!,5),IF(O250=80,HLOOKUP(M250,Limits!#REF!,6))))))</f>
        <v>#REF!</v>
      </c>
      <c r="Z250" s="122"/>
      <c r="AA250" s="85" t="e">
        <f>IF(I250&gt;(Limits!$D$37*1.4),"Over 140%","No")</f>
        <v>#REF!</v>
      </c>
      <c r="AB250" s="85" t="e">
        <f>IF(I250&lt;=HLOOKUP(E250,Limits!$D$29:$K$36,2),30,IF(I250&lt;=HLOOKUP(E250,Limits!$D$29:$K$36,3),40,IF(I250&lt;=HLOOKUP(E250,Limits!$D$29:$K$36,4),50,IF(I250&lt;=HLOOKUP(E250,Limits!$D$29:$K$36,5),60,IF(I250&lt;=(Limits!$D$37*1.4),140,"Over 140%")))))</f>
        <v>#REF!</v>
      </c>
      <c r="AC250" s="123" t="e">
        <f>IF(W250&lt;=HLOOKUP(M250,Limits!#REF!,2),30,IF(W250&lt;=HLOOKUP(M250,Limits!#REF!,3),40,IF(W250&lt;=HLOOKUP(M250,Limits!#REF!,4),50,IF(W250&lt;=HLOOKUP(M250,Limits!#REF!,5),60,"Over 60%"))))</f>
        <v>#REF!</v>
      </c>
      <c r="AD250" s="2"/>
      <c r="AE250" s="85" t="e">
        <f t="shared" si="6"/>
        <v>#REF!</v>
      </c>
    </row>
    <row r="251" spans="1:31">
      <c r="A251" s="117" t="e">
        <f>+USR!#REF!</f>
        <v>#REF!</v>
      </c>
      <c r="B251" s="117"/>
      <c r="C251" s="117" t="e">
        <f>+USR!#REF!</f>
        <v>#REF!</v>
      </c>
      <c r="D251" s="117"/>
      <c r="E251" s="121" t="e">
        <f>+USR!#REF!</f>
        <v>#REF!</v>
      </c>
      <c r="F251" s="122"/>
      <c r="G251" s="122" t="e">
        <f>+USR!#REF!</f>
        <v>#REF!</v>
      </c>
      <c r="H251" s="122"/>
      <c r="I251" s="146" t="e">
        <f>+USR!#REF!</f>
        <v>#REF!</v>
      </c>
      <c r="J251" s="122"/>
      <c r="K251" s="147" t="e">
        <f>IF(G251=30,HLOOKUP(E251,Limits!$D$29:$K$36,2),IF(G251=40,HLOOKUP(E251,Limits!$D$29:$K$36,3),IF(G251=50,HLOOKUP(E251,Limits!$D$29:$K$36,4),IF(G251=60,HLOOKUP(E251,Limits!$D$29:$K$36,5),IF(G251=80,HLOOKUP(E251,Limits!$D$29:$K$36,6))))))</f>
        <v>#REF!</v>
      </c>
      <c r="L251" s="148"/>
      <c r="M251" s="121" t="e">
        <f>+USR!#REF!</f>
        <v>#REF!</v>
      </c>
      <c r="N251" s="122"/>
      <c r="O251" s="122" t="e">
        <f>+USR!#REF!</f>
        <v>#REF!</v>
      </c>
      <c r="P251" s="122"/>
      <c r="Q251" s="122" t="e">
        <f>+USR!#REF!</f>
        <v>#REF!</v>
      </c>
      <c r="R251" s="122"/>
      <c r="S251" s="122" t="e">
        <f>+USR!#REF!</f>
        <v>#REF!</v>
      </c>
      <c r="T251" s="122"/>
      <c r="U251" s="122" t="e">
        <f>IF(M251=0,Limits!$D$8,IF(M251=1,Limits!$E$8,IF(M251=2,Limits!$F$8,IF(M251=3,Limits!$G$8,IF(M251=4,Limits!$H$8,IF(M251=5,Limits!$I$8))))))</f>
        <v>#REF!</v>
      </c>
      <c r="V251" s="122"/>
      <c r="W251" s="122" t="e">
        <f t="shared" si="7"/>
        <v>#REF!</v>
      </c>
      <c r="X251" s="122"/>
      <c r="Y251" s="123" t="e">
        <f>IF(O251=30,HLOOKUP(M251,Limits!#REF!,2),IF(O251=40,HLOOKUP(M251,Limits!#REF!,3),IF(O251=50,HLOOKUP(M251,Limits!#REF!,4),IF(O251=60,HLOOKUP(M251,Limits!#REF!,5),IF(O251=80,HLOOKUP(M251,Limits!#REF!,6))))))</f>
        <v>#REF!</v>
      </c>
      <c r="Z251" s="122"/>
      <c r="AA251" s="85" t="e">
        <f>IF(I251&gt;(Limits!$D$37*1.4),"Over 140%","No")</f>
        <v>#REF!</v>
      </c>
      <c r="AB251" s="85" t="e">
        <f>IF(I251&lt;=HLOOKUP(E251,Limits!$D$29:$K$36,2),30,IF(I251&lt;=HLOOKUP(E251,Limits!$D$29:$K$36,3),40,IF(I251&lt;=HLOOKUP(E251,Limits!$D$29:$K$36,4),50,IF(I251&lt;=HLOOKUP(E251,Limits!$D$29:$K$36,5),60,IF(I251&lt;=(Limits!$D$37*1.4),140,"Over 140%")))))</f>
        <v>#REF!</v>
      </c>
      <c r="AC251" s="123" t="e">
        <f>IF(W251&lt;=HLOOKUP(M251,Limits!#REF!,2),30,IF(W251&lt;=HLOOKUP(M251,Limits!#REF!,3),40,IF(W251&lt;=HLOOKUP(M251,Limits!#REF!,4),50,IF(W251&lt;=HLOOKUP(M251,Limits!#REF!,5),60,"Over 60%"))))</f>
        <v>#REF!</v>
      </c>
      <c r="AD251" s="2"/>
      <c r="AE251" s="85" t="e">
        <f t="shared" si="6"/>
        <v>#REF!</v>
      </c>
    </row>
    <row r="252" spans="1:31">
      <c r="A252" s="117" t="e">
        <f>+USR!#REF!</f>
        <v>#REF!</v>
      </c>
      <c r="B252" s="117"/>
      <c r="C252" s="117" t="e">
        <f>+USR!#REF!</f>
        <v>#REF!</v>
      </c>
      <c r="D252" s="117"/>
      <c r="E252" s="121" t="e">
        <f>+USR!#REF!</f>
        <v>#REF!</v>
      </c>
      <c r="F252" s="122"/>
      <c r="G252" s="122" t="e">
        <f>+USR!#REF!</f>
        <v>#REF!</v>
      </c>
      <c r="H252" s="122"/>
      <c r="I252" s="146" t="e">
        <f>+USR!#REF!</f>
        <v>#REF!</v>
      </c>
      <c r="J252" s="122"/>
      <c r="K252" s="147" t="e">
        <f>IF(G252=30,HLOOKUP(E252,Limits!$D$29:$K$36,2),IF(G252=40,HLOOKUP(E252,Limits!$D$29:$K$36,3),IF(G252=50,HLOOKUP(E252,Limits!$D$29:$K$36,4),IF(G252=60,HLOOKUP(E252,Limits!$D$29:$K$36,5),IF(G252=80,HLOOKUP(E252,Limits!$D$29:$K$36,6))))))</f>
        <v>#REF!</v>
      </c>
      <c r="L252" s="148"/>
      <c r="M252" s="121" t="e">
        <f>+USR!#REF!</f>
        <v>#REF!</v>
      </c>
      <c r="N252" s="122"/>
      <c r="O252" s="122" t="e">
        <f>+USR!#REF!</f>
        <v>#REF!</v>
      </c>
      <c r="P252" s="122"/>
      <c r="Q252" s="122" t="e">
        <f>+USR!#REF!</f>
        <v>#REF!</v>
      </c>
      <c r="R252" s="122"/>
      <c r="S252" s="122" t="e">
        <f>+USR!#REF!</f>
        <v>#REF!</v>
      </c>
      <c r="T252" s="122"/>
      <c r="U252" s="122" t="e">
        <f>IF(M252=0,Limits!$D$8,IF(M252=1,Limits!$E$8,IF(M252=2,Limits!$F$8,IF(M252=3,Limits!$G$8,IF(M252=4,Limits!$H$8,IF(M252=5,Limits!$I$8))))))</f>
        <v>#REF!</v>
      </c>
      <c r="V252" s="122"/>
      <c r="W252" s="122" t="e">
        <f t="shared" si="7"/>
        <v>#REF!</v>
      </c>
      <c r="X252" s="122"/>
      <c r="Y252" s="123" t="e">
        <f>IF(O252=30,HLOOKUP(M252,Limits!#REF!,2),IF(O252=40,HLOOKUP(M252,Limits!#REF!,3),IF(O252=50,HLOOKUP(M252,Limits!#REF!,4),IF(O252=60,HLOOKUP(M252,Limits!#REF!,5),IF(O252=80,HLOOKUP(M252,Limits!#REF!,6))))))</f>
        <v>#REF!</v>
      </c>
      <c r="Z252" s="122"/>
      <c r="AA252" s="85" t="e">
        <f>IF(I252&gt;(Limits!$D$37*1.4),"Over 140%","No")</f>
        <v>#REF!</v>
      </c>
      <c r="AB252" s="85" t="e">
        <f>IF(I252&lt;=HLOOKUP(E252,Limits!$D$29:$K$36,2),30,IF(I252&lt;=HLOOKUP(E252,Limits!$D$29:$K$36,3),40,IF(I252&lt;=HLOOKUP(E252,Limits!$D$29:$K$36,4),50,IF(I252&lt;=HLOOKUP(E252,Limits!$D$29:$K$36,5),60,IF(I252&lt;=(Limits!$D$37*1.4),140,"Over 140%")))))</f>
        <v>#REF!</v>
      </c>
      <c r="AC252" s="123" t="e">
        <f>IF(W252&lt;=HLOOKUP(M252,Limits!#REF!,2),30,IF(W252&lt;=HLOOKUP(M252,Limits!#REF!,3),40,IF(W252&lt;=HLOOKUP(M252,Limits!#REF!,4),50,IF(W252&lt;=HLOOKUP(M252,Limits!#REF!,5),60,"Over 60%"))))</f>
        <v>#REF!</v>
      </c>
      <c r="AD252" s="2"/>
      <c r="AE252" s="85" t="e">
        <f t="shared" si="6"/>
        <v>#REF!</v>
      </c>
    </row>
    <row r="253" spans="1:31">
      <c r="A253" s="117" t="e">
        <f>+USR!#REF!</f>
        <v>#REF!</v>
      </c>
      <c r="B253" s="117"/>
      <c r="C253" s="117" t="e">
        <f>+USR!#REF!</f>
        <v>#REF!</v>
      </c>
      <c r="D253" s="117"/>
      <c r="E253" s="121" t="e">
        <f>+USR!#REF!</f>
        <v>#REF!</v>
      </c>
      <c r="F253" s="122"/>
      <c r="G253" s="122" t="e">
        <f>+USR!#REF!</f>
        <v>#REF!</v>
      </c>
      <c r="H253" s="122"/>
      <c r="I253" s="146" t="e">
        <f>+USR!#REF!</f>
        <v>#REF!</v>
      </c>
      <c r="J253" s="122"/>
      <c r="K253" s="147" t="e">
        <f>IF(G253=30,HLOOKUP(E253,Limits!$D$29:$K$36,2),IF(G253=40,HLOOKUP(E253,Limits!$D$29:$K$36,3),IF(G253=50,HLOOKUP(E253,Limits!$D$29:$K$36,4),IF(G253=60,HLOOKUP(E253,Limits!$D$29:$K$36,5),IF(G253=80,HLOOKUP(E253,Limits!$D$29:$K$36,6))))))</f>
        <v>#REF!</v>
      </c>
      <c r="L253" s="148"/>
      <c r="M253" s="121" t="e">
        <f>+USR!#REF!</f>
        <v>#REF!</v>
      </c>
      <c r="N253" s="122"/>
      <c r="O253" s="122" t="e">
        <f>+USR!#REF!</f>
        <v>#REF!</v>
      </c>
      <c r="P253" s="122"/>
      <c r="Q253" s="122" t="e">
        <f>+USR!#REF!</f>
        <v>#REF!</v>
      </c>
      <c r="R253" s="122"/>
      <c r="S253" s="122" t="e">
        <f>+USR!#REF!</f>
        <v>#REF!</v>
      </c>
      <c r="T253" s="122"/>
      <c r="U253" s="122" t="e">
        <f>IF(M253=0,Limits!$D$8,IF(M253=1,Limits!$E$8,IF(M253=2,Limits!$F$8,IF(M253=3,Limits!$G$8,IF(M253=4,Limits!$H$8,IF(M253=5,Limits!$I$8))))))</f>
        <v>#REF!</v>
      </c>
      <c r="V253" s="122"/>
      <c r="W253" s="122" t="e">
        <f t="shared" si="7"/>
        <v>#REF!</v>
      </c>
      <c r="X253" s="122"/>
      <c r="Y253" s="123" t="e">
        <f>IF(O253=30,HLOOKUP(M253,Limits!#REF!,2),IF(O253=40,HLOOKUP(M253,Limits!#REF!,3),IF(O253=50,HLOOKUP(M253,Limits!#REF!,4),IF(O253=60,HLOOKUP(M253,Limits!#REF!,5),IF(O253=80,HLOOKUP(M253,Limits!#REF!,6))))))</f>
        <v>#REF!</v>
      </c>
      <c r="Z253" s="122"/>
      <c r="AA253" s="85" t="e">
        <f>IF(I253&gt;(Limits!$D$37*1.4),"Over 140%","No")</f>
        <v>#REF!</v>
      </c>
      <c r="AB253" s="85" t="e">
        <f>IF(I253&lt;=HLOOKUP(E253,Limits!$D$29:$K$36,2),30,IF(I253&lt;=HLOOKUP(E253,Limits!$D$29:$K$36,3),40,IF(I253&lt;=HLOOKUP(E253,Limits!$D$29:$K$36,4),50,IF(I253&lt;=HLOOKUP(E253,Limits!$D$29:$K$36,5),60,IF(I253&lt;=(Limits!$D$37*1.4),140,"Over 140%")))))</f>
        <v>#REF!</v>
      </c>
      <c r="AC253" s="123" t="e">
        <f>IF(W253&lt;=HLOOKUP(M253,Limits!#REF!,2),30,IF(W253&lt;=HLOOKUP(M253,Limits!#REF!,3),40,IF(W253&lt;=HLOOKUP(M253,Limits!#REF!,4),50,IF(W253&lt;=HLOOKUP(M253,Limits!#REF!,5),60,"Over 60%"))))</f>
        <v>#REF!</v>
      </c>
      <c r="AD253" s="2"/>
      <c r="AE253" s="85" t="e">
        <f t="shared" si="6"/>
        <v>#REF!</v>
      </c>
    </row>
    <row r="254" spans="1:31">
      <c r="A254" s="117" t="e">
        <f>+USR!#REF!</f>
        <v>#REF!</v>
      </c>
      <c r="B254" s="117"/>
      <c r="C254" s="117" t="e">
        <f>+USR!#REF!</f>
        <v>#REF!</v>
      </c>
      <c r="D254" s="117"/>
      <c r="E254" s="121" t="e">
        <f>+USR!#REF!</f>
        <v>#REF!</v>
      </c>
      <c r="F254" s="122"/>
      <c r="G254" s="122" t="e">
        <f>+USR!#REF!</f>
        <v>#REF!</v>
      </c>
      <c r="H254" s="122"/>
      <c r="I254" s="146" t="e">
        <f>+USR!#REF!</f>
        <v>#REF!</v>
      </c>
      <c r="J254" s="122"/>
      <c r="K254" s="147" t="e">
        <f>IF(G254=30,HLOOKUP(E254,Limits!$D$29:$K$36,2),IF(G254=40,HLOOKUP(E254,Limits!$D$29:$K$36,3),IF(G254=50,HLOOKUP(E254,Limits!$D$29:$K$36,4),IF(G254=60,HLOOKUP(E254,Limits!$D$29:$K$36,5),IF(G254=80,HLOOKUP(E254,Limits!$D$29:$K$36,6))))))</f>
        <v>#REF!</v>
      </c>
      <c r="L254" s="148"/>
      <c r="M254" s="121" t="e">
        <f>+USR!#REF!</f>
        <v>#REF!</v>
      </c>
      <c r="N254" s="122"/>
      <c r="O254" s="122" t="e">
        <f>+USR!#REF!</f>
        <v>#REF!</v>
      </c>
      <c r="P254" s="122"/>
      <c r="Q254" s="122" t="e">
        <f>+USR!#REF!</f>
        <v>#REF!</v>
      </c>
      <c r="R254" s="122"/>
      <c r="S254" s="122" t="e">
        <f>+USR!#REF!</f>
        <v>#REF!</v>
      </c>
      <c r="T254" s="122"/>
      <c r="U254" s="122" t="e">
        <f>IF(M254=0,Limits!$D$8,IF(M254=1,Limits!$E$8,IF(M254=2,Limits!$F$8,IF(M254=3,Limits!$G$8,IF(M254=4,Limits!$H$8,IF(M254=5,Limits!$I$8))))))</f>
        <v>#REF!</v>
      </c>
      <c r="V254" s="122"/>
      <c r="W254" s="122" t="e">
        <f t="shared" si="7"/>
        <v>#REF!</v>
      </c>
      <c r="X254" s="122"/>
      <c r="Y254" s="123" t="e">
        <f>IF(O254=30,HLOOKUP(M254,Limits!#REF!,2),IF(O254=40,HLOOKUP(M254,Limits!#REF!,3),IF(O254=50,HLOOKUP(M254,Limits!#REF!,4),IF(O254=60,HLOOKUP(M254,Limits!#REF!,5),IF(O254=80,HLOOKUP(M254,Limits!#REF!,6))))))</f>
        <v>#REF!</v>
      </c>
      <c r="Z254" s="122"/>
      <c r="AA254" s="85" t="e">
        <f>IF(I254&gt;(Limits!$D$37*1.4),"Over 140%","No")</f>
        <v>#REF!</v>
      </c>
      <c r="AB254" s="85" t="e">
        <f>IF(I254&lt;=HLOOKUP(E254,Limits!$D$29:$K$36,2),30,IF(I254&lt;=HLOOKUP(E254,Limits!$D$29:$K$36,3),40,IF(I254&lt;=HLOOKUP(E254,Limits!$D$29:$K$36,4),50,IF(I254&lt;=HLOOKUP(E254,Limits!$D$29:$K$36,5),60,IF(I254&lt;=(Limits!$D$37*1.4),140,"Over 140%")))))</f>
        <v>#REF!</v>
      </c>
      <c r="AC254" s="123" t="e">
        <f>IF(W254&lt;=HLOOKUP(M254,Limits!#REF!,2),30,IF(W254&lt;=HLOOKUP(M254,Limits!#REF!,3),40,IF(W254&lt;=HLOOKUP(M254,Limits!#REF!,4),50,IF(W254&lt;=HLOOKUP(M254,Limits!#REF!,5),60,"Over 60%"))))</f>
        <v>#REF!</v>
      </c>
      <c r="AD254" s="2"/>
      <c r="AE254" s="85" t="e">
        <f t="shared" si="6"/>
        <v>#REF!</v>
      </c>
    </row>
    <row r="255" spans="1:31">
      <c r="A255" s="117" t="e">
        <f>+USR!#REF!</f>
        <v>#REF!</v>
      </c>
      <c r="B255" s="117"/>
      <c r="C255" s="117" t="e">
        <f>+USR!#REF!</f>
        <v>#REF!</v>
      </c>
      <c r="D255" s="117"/>
      <c r="E255" s="121" t="e">
        <f>+USR!#REF!</f>
        <v>#REF!</v>
      </c>
      <c r="F255" s="122"/>
      <c r="G255" s="122" t="e">
        <f>+USR!#REF!</f>
        <v>#REF!</v>
      </c>
      <c r="H255" s="122"/>
      <c r="I255" s="146" t="e">
        <f>+USR!#REF!</f>
        <v>#REF!</v>
      </c>
      <c r="J255" s="122"/>
      <c r="K255" s="147" t="e">
        <f>IF(G255=30,HLOOKUP(E255,Limits!$D$29:$K$36,2),IF(G255=40,HLOOKUP(E255,Limits!$D$29:$K$36,3),IF(G255=50,HLOOKUP(E255,Limits!$D$29:$K$36,4),IF(G255=60,HLOOKUP(E255,Limits!$D$29:$K$36,5),IF(G255=80,HLOOKUP(E255,Limits!$D$29:$K$36,6))))))</f>
        <v>#REF!</v>
      </c>
      <c r="L255" s="148"/>
      <c r="M255" s="121" t="e">
        <f>+USR!#REF!</f>
        <v>#REF!</v>
      </c>
      <c r="N255" s="122"/>
      <c r="O255" s="122" t="e">
        <f>+USR!#REF!</f>
        <v>#REF!</v>
      </c>
      <c r="P255" s="122"/>
      <c r="Q255" s="122" t="e">
        <f>+USR!#REF!</f>
        <v>#REF!</v>
      </c>
      <c r="R255" s="122"/>
      <c r="S255" s="122" t="e">
        <f>+USR!#REF!</f>
        <v>#REF!</v>
      </c>
      <c r="T255" s="122"/>
      <c r="U255" s="122" t="e">
        <f>IF(M255=0,Limits!$D$8,IF(M255=1,Limits!$E$8,IF(M255=2,Limits!$F$8,IF(M255=3,Limits!$G$8,IF(M255=4,Limits!$H$8,IF(M255=5,Limits!$I$8))))))</f>
        <v>#REF!</v>
      </c>
      <c r="V255" s="122"/>
      <c r="W255" s="122" t="e">
        <f t="shared" si="7"/>
        <v>#REF!</v>
      </c>
      <c r="X255" s="122"/>
      <c r="Y255" s="123" t="e">
        <f>IF(O255=30,HLOOKUP(M255,Limits!#REF!,2),IF(O255=40,HLOOKUP(M255,Limits!#REF!,3),IF(O255=50,HLOOKUP(M255,Limits!#REF!,4),IF(O255=60,HLOOKUP(M255,Limits!#REF!,5),IF(O255=80,HLOOKUP(M255,Limits!#REF!,6))))))</f>
        <v>#REF!</v>
      </c>
      <c r="Z255" s="122"/>
      <c r="AA255" s="85" t="e">
        <f>IF(I255&gt;(Limits!$D$37*1.4),"Over 140%","No")</f>
        <v>#REF!</v>
      </c>
      <c r="AB255" s="85" t="e">
        <f>IF(I255&lt;=HLOOKUP(E255,Limits!$D$29:$K$36,2),30,IF(I255&lt;=HLOOKUP(E255,Limits!$D$29:$K$36,3),40,IF(I255&lt;=HLOOKUP(E255,Limits!$D$29:$K$36,4),50,IF(I255&lt;=HLOOKUP(E255,Limits!$D$29:$K$36,5),60,IF(I255&lt;=(Limits!$D$37*1.4),140,"Over 140%")))))</f>
        <v>#REF!</v>
      </c>
      <c r="AC255" s="123" t="e">
        <f>IF(W255&lt;=HLOOKUP(M255,Limits!#REF!,2),30,IF(W255&lt;=HLOOKUP(M255,Limits!#REF!,3),40,IF(W255&lt;=HLOOKUP(M255,Limits!#REF!,4),50,IF(W255&lt;=HLOOKUP(M255,Limits!#REF!,5),60,"Over 60%"))))</f>
        <v>#REF!</v>
      </c>
      <c r="AD255" s="2"/>
      <c r="AE255" s="85" t="e">
        <f t="shared" si="6"/>
        <v>#REF!</v>
      </c>
    </row>
    <row r="256" spans="1:31">
      <c r="A256" s="117" t="e">
        <f>+USR!#REF!</f>
        <v>#REF!</v>
      </c>
      <c r="B256" s="117"/>
      <c r="C256" s="117" t="e">
        <f>+USR!#REF!</f>
        <v>#REF!</v>
      </c>
      <c r="D256" s="117"/>
      <c r="E256" s="121" t="e">
        <f>+USR!#REF!</f>
        <v>#REF!</v>
      </c>
      <c r="F256" s="122"/>
      <c r="G256" s="122" t="e">
        <f>+USR!#REF!</f>
        <v>#REF!</v>
      </c>
      <c r="H256" s="122"/>
      <c r="I256" s="146" t="e">
        <f>+USR!#REF!</f>
        <v>#REF!</v>
      </c>
      <c r="J256" s="122"/>
      <c r="K256" s="147" t="e">
        <f>IF(G256=30,HLOOKUP(E256,Limits!$D$29:$K$36,2),IF(G256=40,HLOOKUP(E256,Limits!$D$29:$K$36,3),IF(G256=50,HLOOKUP(E256,Limits!$D$29:$K$36,4),IF(G256=60,HLOOKUP(E256,Limits!$D$29:$K$36,5),IF(G256=80,HLOOKUP(E256,Limits!$D$29:$K$36,6))))))</f>
        <v>#REF!</v>
      </c>
      <c r="L256" s="148"/>
      <c r="M256" s="121" t="e">
        <f>+USR!#REF!</f>
        <v>#REF!</v>
      </c>
      <c r="N256" s="122"/>
      <c r="O256" s="122" t="e">
        <f>+USR!#REF!</f>
        <v>#REF!</v>
      </c>
      <c r="P256" s="122"/>
      <c r="Q256" s="122" t="e">
        <f>+USR!#REF!</f>
        <v>#REF!</v>
      </c>
      <c r="R256" s="122"/>
      <c r="S256" s="122" t="e">
        <f>+USR!#REF!</f>
        <v>#REF!</v>
      </c>
      <c r="T256" s="122"/>
      <c r="U256" s="122" t="e">
        <f>IF(M256=0,Limits!$D$8,IF(M256=1,Limits!$E$8,IF(M256=2,Limits!$F$8,IF(M256=3,Limits!$G$8,IF(M256=4,Limits!$H$8,IF(M256=5,Limits!$I$8))))))</f>
        <v>#REF!</v>
      </c>
      <c r="V256" s="122"/>
      <c r="W256" s="122" t="e">
        <f t="shared" si="7"/>
        <v>#REF!</v>
      </c>
      <c r="X256" s="122"/>
      <c r="Y256" s="123" t="e">
        <f>IF(O256=30,HLOOKUP(M256,Limits!#REF!,2),IF(O256=40,HLOOKUP(M256,Limits!#REF!,3),IF(O256=50,HLOOKUP(M256,Limits!#REF!,4),IF(O256=60,HLOOKUP(M256,Limits!#REF!,5),IF(O256=80,HLOOKUP(M256,Limits!#REF!,6))))))</f>
        <v>#REF!</v>
      </c>
      <c r="Z256" s="122"/>
      <c r="AA256" s="85" t="e">
        <f>IF(I256&gt;(Limits!$D$37*1.4),"Over 140%","No")</f>
        <v>#REF!</v>
      </c>
      <c r="AB256" s="85" t="e">
        <f>IF(I256&lt;=HLOOKUP(E256,Limits!$D$29:$K$36,2),30,IF(I256&lt;=HLOOKUP(E256,Limits!$D$29:$K$36,3),40,IF(I256&lt;=HLOOKUP(E256,Limits!$D$29:$K$36,4),50,IF(I256&lt;=HLOOKUP(E256,Limits!$D$29:$K$36,5),60,IF(I256&lt;=(Limits!$D$37*1.4),140,"Over 140%")))))</f>
        <v>#REF!</v>
      </c>
      <c r="AC256" s="123" t="e">
        <f>IF(W256&lt;=HLOOKUP(M256,Limits!#REF!,2),30,IF(W256&lt;=HLOOKUP(M256,Limits!#REF!,3),40,IF(W256&lt;=HLOOKUP(M256,Limits!#REF!,4),50,IF(W256&lt;=HLOOKUP(M256,Limits!#REF!,5),60,"Over 60%"))))</f>
        <v>#REF!</v>
      </c>
      <c r="AD256" s="2"/>
      <c r="AE256" s="85" t="e">
        <f t="shared" si="6"/>
        <v>#REF!</v>
      </c>
    </row>
    <row r="257" spans="1:31">
      <c r="A257" s="117" t="e">
        <f>+USR!#REF!</f>
        <v>#REF!</v>
      </c>
      <c r="B257" s="117"/>
      <c r="C257" s="117" t="e">
        <f>+USR!#REF!</f>
        <v>#REF!</v>
      </c>
      <c r="D257" s="117"/>
      <c r="E257" s="121" t="e">
        <f>+USR!#REF!</f>
        <v>#REF!</v>
      </c>
      <c r="F257" s="122"/>
      <c r="G257" s="122" t="e">
        <f>+USR!#REF!</f>
        <v>#REF!</v>
      </c>
      <c r="H257" s="122"/>
      <c r="I257" s="146" t="e">
        <f>+USR!#REF!</f>
        <v>#REF!</v>
      </c>
      <c r="J257" s="122"/>
      <c r="K257" s="147" t="e">
        <f>IF(G257=30,HLOOKUP(E257,Limits!$D$29:$K$36,2),IF(G257=40,HLOOKUP(E257,Limits!$D$29:$K$36,3),IF(G257=50,HLOOKUP(E257,Limits!$D$29:$K$36,4),IF(G257=60,HLOOKUP(E257,Limits!$D$29:$K$36,5),IF(G257=80,HLOOKUP(E257,Limits!$D$29:$K$36,6))))))</f>
        <v>#REF!</v>
      </c>
      <c r="L257" s="148"/>
      <c r="M257" s="121" t="e">
        <f>+USR!#REF!</f>
        <v>#REF!</v>
      </c>
      <c r="N257" s="122"/>
      <c r="O257" s="122" t="e">
        <f>+USR!#REF!</f>
        <v>#REF!</v>
      </c>
      <c r="P257" s="122"/>
      <c r="Q257" s="122" t="e">
        <f>+USR!#REF!</f>
        <v>#REF!</v>
      </c>
      <c r="R257" s="122"/>
      <c r="S257" s="122" t="e">
        <f>+USR!#REF!</f>
        <v>#REF!</v>
      </c>
      <c r="T257" s="122"/>
      <c r="U257" s="122" t="e">
        <f>IF(M257=0,Limits!$D$8,IF(M257=1,Limits!$E$8,IF(M257=2,Limits!$F$8,IF(M257=3,Limits!$G$8,IF(M257=4,Limits!$H$8,IF(M257=5,Limits!$I$8))))))</f>
        <v>#REF!</v>
      </c>
      <c r="V257" s="122"/>
      <c r="W257" s="122" t="e">
        <f t="shared" si="7"/>
        <v>#REF!</v>
      </c>
      <c r="X257" s="122"/>
      <c r="Y257" s="123" t="e">
        <f>IF(O257=30,HLOOKUP(M257,Limits!#REF!,2),IF(O257=40,HLOOKUP(M257,Limits!#REF!,3),IF(O257=50,HLOOKUP(M257,Limits!#REF!,4),IF(O257=60,HLOOKUP(M257,Limits!#REF!,5),IF(O257=80,HLOOKUP(M257,Limits!#REF!,6))))))</f>
        <v>#REF!</v>
      </c>
      <c r="Z257" s="122"/>
      <c r="AA257" s="85" t="e">
        <f>IF(I257&gt;(Limits!$D$37*1.4),"Over 140%","No")</f>
        <v>#REF!</v>
      </c>
      <c r="AB257" s="85" t="e">
        <f>IF(I257&lt;=HLOOKUP(E257,Limits!$D$29:$K$36,2),30,IF(I257&lt;=HLOOKUP(E257,Limits!$D$29:$K$36,3),40,IF(I257&lt;=HLOOKUP(E257,Limits!$D$29:$K$36,4),50,IF(I257&lt;=HLOOKUP(E257,Limits!$D$29:$K$36,5),60,IF(I257&lt;=(Limits!$D$37*1.4),140,"Over 140%")))))</f>
        <v>#REF!</v>
      </c>
      <c r="AC257" s="123" t="e">
        <f>IF(W257&lt;=HLOOKUP(M257,Limits!#REF!,2),30,IF(W257&lt;=HLOOKUP(M257,Limits!#REF!,3),40,IF(W257&lt;=HLOOKUP(M257,Limits!#REF!,4),50,IF(W257&lt;=HLOOKUP(M257,Limits!#REF!,5),60,"Over 60%"))))</f>
        <v>#REF!</v>
      </c>
      <c r="AD257" s="2"/>
      <c r="AE257" s="85" t="e">
        <f t="shared" si="6"/>
        <v>#REF!</v>
      </c>
    </row>
    <row r="258" spans="1:31">
      <c r="A258" s="117" t="e">
        <f>+USR!#REF!</f>
        <v>#REF!</v>
      </c>
      <c r="B258" s="117"/>
      <c r="C258" s="117" t="e">
        <f>+USR!#REF!</f>
        <v>#REF!</v>
      </c>
      <c r="D258" s="117"/>
      <c r="E258" s="121" t="e">
        <f>+USR!#REF!</f>
        <v>#REF!</v>
      </c>
      <c r="F258" s="122"/>
      <c r="G258" s="122" t="e">
        <f>+USR!#REF!</f>
        <v>#REF!</v>
      </c>
      <c r="H258" s="122"/>
      <c r="I258" s="146" t="e">
        <f>+USR!#REF!</f>
        <v>#REF!</v>
      </c>
      <c r="J258" s="122"/>
      <c r="K258" s="147" t="e">
        <f>IF(G258=30,HLOOKUP(E258,Limits!$D$29:$K$36,2),IF(G258=40,HLOOKUP(E258,Limits!$D$29:$K$36,3),IF(G258=50,HLOOKUP(E258,Limits!$D$29:$K$36,4),IF(G258=60,HLOOKUP(E258,Limits!$D$29:$K$36,5),IF(G258=80,HLOOKUP(E258,Limits!$D$29:$K$36,6))))))</f>
        <v>#REF!</v>
      </c>
      <c r="L258" s="148"/>
      <c r="M258" s="121" t="e">
        <f>+USR!#REF!</f>
        <v>#REF!</v>
      </c>
      <c r="N258" s="122"/>
      <c r="O258" s="122" t="e">
        <f>+USR!#REF!</f>
        <v>#REF!</v>
      </c>
      <c r="P258" s="122"/>
      <c r="Q258" s="122" t="e">
        <f>+USR!#REF!</f>
        <v>#REF!</v>
      </c>
      <c r="R258" s="122"/>
      <c r="S258" s="122" t="e">
        <f>+USR!#REF!</f>
        <v>#REF!</v>
      </c>
      <c r="T258" s="122"/>
      <c r="U258" s="122" t="e">
        <f>IF(M258=0,Limits!$D$8,IF(M258=1,Limits!$E$8,IF(M258=2,Limits!$F$8,IF(M258=3,Limits!$G$8,IF(M258=4,Limits!$H$8,IF(M258=5,Limits!$I$8))))))</f>
        <v>#REF!</v>
      </c>
      <c r="V258" s="122"/>
      <c r="W258" s="122" t="e">
        <f t="shared" si="7"/>
        <v>#REF!</v>
      </c>
      <c r="X258" s="122"/>
      <c r="Y258" s="123" t="e">
        <f>IF(O258=30,HLOOKUP(M258,Limits!#REF!,2),IF(O258=40,HLOOKUP(M258,Limits!#REF!,3),IF(O258=50,HLOOKUP(M258,Limits!#REF!,4),IF(O258=60,HLOOKUP(M258,Limits!#REF!,5),IF(O258=80,HLOOKUP(M258,Limits!#REF!,6))))))</f>
        <v>#REF!</v>
      </c>
      <c r="Z258" s="122"/>
      <c r="AA258" s="85" t="e">
        <f>IF(I258&gt;(Limits!$D$37*1.4),"Over 140%","No")</f>
        <v>#REF!</v>
      </c>
      <c r="AB258" s="85" t="e">
        <f>IF(I258&lt;=HLOOKUP(E258,Limits!$D$29:$K$36,2),30,IF(I258&lt;=HLOOKUP(E258,Limits!$D$29:$K$36,3),40,IF(I258&lt;=HLOOKUP(E258,Limits!$D$29:$K$36,4),50,IF(I258&lt;=HLOOKUP(E258,Limits!$D$29:$K$36,5),60,IF(I258&lt;=(Limits!$D$37*1.4),140,"Over 140%")))))</f>
        <v>#REF!</v>
      </c>
      <c r="AC258" s="123" t="e">
        <f>IF(W258&lt;=HLOOKUP(M258,Limits!#REF!,2),30,IF(W258&lt;=HLOOKUP(M258,Limits!#REF!,3),40,IF(W258&lt;=HLOOKUP(M258,Limits!#REF!,4),50,IF(W258&lt;=HLOOKUP(M258,Limits!#REF!,5),60,"Over 60%"))))</f>
        <v>#REF!</v>
      </c>
      <c r="AD258" s="2"/>
      <c r="AE258" s="85" t="e">
        <f t="shared" si="6"/>
        <v>#REF!</v>
      </c>
    </row>
    <row r="259" spans="1:31">
      <c r="A259" s="117" t="e">
        <f>+USR!#REF!</f>
        <v>#REF!</v>
      </c>
      <c r="B259" s="117"/>
      <c r="C259" s="117" t="e">
        <f>+USR!#REF!</f>
        <v>#REF!</v>
      </c>
      <c r="D259" s="117"/>
      <c r="E259" s="121" t="e">
        <f>+USR!#REF!</f>
        <v>#REF!</v>
      </c>
      <c r="F259" s="122"/>
      <c r="G259" s="122" t="e">
        <f>+USR!#REF!</f>
        <v>#REF!</v>
      </c>
      <c r="H259" s="122"/>
      <c r="I259" s="146" t="e">
        <f>+USR!#REF!</f>
        <v>#REF!</v>
      </c>
      <c r="J259" s="122"/>
      <c r="K259" s="147" t="e">
        <f>IF(G259=30,HLOOKUP(E259,Limits!$D$29:$K$36,2),IF(G259=40,HLOOKUP(E259,Limits!$D$29:$K$36,3),IF(G259=50,HLOOKUP(E259,Limits!$D$29:$K$36,4),IF(G259=60,HLOOKUP(E259,Limits!$D$29:$K$36,5),IF(G259=80,HLOOKUP(E259,Limits!$D$29:$K$36,6))))))</f>
        <v>#REF!</v>
      </c>
      <c r="L259" s="148"/>
      <c r="M259" s="121" t="e">
        <f>+USR!#REF!</f>
        <v>#REF!</v>
      </c>
      <c r="N259" s="122"/>
      <c r="O259" s="122" t="e">
        <f>+USR!#REF!</f>
        <v>#REF!</v>
      </c>
      <c r="P259" s="122"/>
      <c r="Q259" s="122" t="e">
        <f>+USR!#REF!</f>
        <v>#REF!</v>
      </c>
      <c r="R259" s="122"/>
      <c r="S259" s="122" t="e">
        <f>+USR!#REF!</f>
        <v>#REF!</v>
      </c>
      <c r="T259" s="122"/>
      <c r="U259" s="122" t="e">
        <f>IF(M259=0,Limits!$D$8,IF(M259=1,Limits!$E$8,IF(M259=2,Limits!$F$8,IF(M259=3,Limits!$G$8,IF(M259=4,Limits!$H$8,IF(M259=5,Limits!$I$8))))))</f>
        <v>#REF!</v>
      </c>
      <c r="V259" s="122"/>
      <c r="W259" s="122" t="e">
        <f t="shared" si="7"/>
        <v>#REF!</v>
      </c>
      <c r="X259" s="122"/>
      <c r="Y259" s="123" t="e">
        <f>IF(O259=30,HLOOKUP(M259,Limits!#REF!,2),IF(O259=40,HLOOKUP(M259,Limits!#REF!,3),IF(O259=50,HLOOKUP(M259,Limits!#REF!,4),IF(O259=60,HLOOKUP(M259,Limits!#REF!,5),IF(O259=80,HLOOKUP(M259,Limits!#REF!,6))))))</f>
        <v>#REF!</v>
      </c>
      <c r="Z259" s="122"/>
      <c r="AA259" s="85" t="e">
        <f>IF(I259&gt;(Limits!$D$37*1.4),"Over 140%","No")</f>
        <v>#REF!</v>
      </c>
      <c r="AB259" s="85" t="e">
        <f>IF(I259&lt;=HLOOKUP(E259,Limits!$D$29:$K$36,2),30,IF(I259&lt;=HLOOKUP(E259,Limits!$D$29:$K$36,3),40,IF(I259&lt;=HLOOKUP(E259,Limits!$D$29:$K$36,4),50,IF(I259&lt;=HLOOKUP(E259,Limits!$D$29:$K$36,5),60,IF(I259&lt;=(Limits!$D$37*1.4),140,"Over 140%")))))</f>
        <v>#REF!</v>
      </c>
      <c r="AC259" s="123" t="e">
        <f>IF(W259&lt;=HLOOKUP(M259,Limits!#REF!,2),30,IF(W259&lt;=HLOOKUP(M259,Limits!#REF!,3),40,IF(W259&lt;=HLOOKUP(M259,Limits!#REF!,4),50,IF(W259&lt;=HLOOKUP(M259,Limits!#REF!,5),60,"Over 60%"))))</f>
        <v>#REF!</v>
      </c>
      <c r="AD259" s="2"/>
      <c r="AE259" s="85" t="e">
        <f t="shared" si="6"/>
        <v>#REF!</v>
      </c>
    </row>
    <row r="260" spans="1:31">
      <c r="A260" s="117" t="e">
        <f>+USR!#REF!</f>
        <v>#REF!</v>
      </c>
      <c r="B260" s="117"/>
      <c r="C260" s="117" t="e">
        <f>+USR!#REF!</f>
        <v>#REF!</v>
      </c>
      <c r="D260" s="117"/>
      <c r="E260" s="121" t="e">
        <f>+USR!#REF!</f>
        <v>#REF!</v>
      </c>
      <c r="F260" s="122"/>
      <c r="G260" s="122" t="e">
        <f>+USR!#REF!</f>
        <v>#REF!</v>
      </c>
      <c r="H260" s="122"/>
      <c r="I260" s="146" t="e">
        <f>+USR!#REF!</f>
        <v>#REF!</v>
      </c>
      <c r="J260" s="122"/>
      <c r="K260" s="147" t="e">
        <f>IF(G260=30,HLOOKUP(E260,Limits!$D$29:$K$36,2),IF(G260=40,HLOOKUP(E260,Limits!$D$29:$K$36,3),IF(G260=50,HLOOKUP(E260,Limits!$D$29:$K$36,4),IF(G260=60,HLOOKUP(E260,Limits!$D$29:$K$36,5),IF(G260=80,HLOOKUP(E260,Limits!$D$29:$K$36,6))))))</f>
        <v>#REF!</v>
      </c>
      <c r="L260" s="148"/>
      <c r="M260" s="121" t="e">
        <f>+USR!#REF!</f>
        <v>#REF!</v>
      </c>
      <c r="N260" s="122"/>
      <c r="O260" s="122" t="e">
        <f>+USR!#REF!</f>
        <v>#REF!</v>
      </c>
      <c r="P260" s="122"/>
      <c r="Q260" s="122" t="e">
        <f>+USR!#REF!</f>
        <v>#REF!</v>
      </c>
      <c r="R260" s="122"/>
      <c r="S260" s="122" t="e">
        <f>+USR!#REF!</f>
        <v>#REF!</v>
      </c>
      <c r="T260" s="122"/>
      <c r="U260" s="122" t="e">
        <f>IF(M260=0,Limits!$D$8,IF(M260=1,Limits!$E$8,IF(M260=2,Limits!$F$8,IF(M260=3,Limits!$G$8,IF(M260=4,Limits!$H$8,IF(M260=5,Limits!$I$8))))))</f>
        <v>#REF!</v>
      </c>
      <c r="V260" s="122"/>
      <c r="W260" s="122" t="e">
        <f t="shared" si="7"/>
        <v>#REF!</v>
      </c>
      <c r="X260" s="122"/>
      <c r="Y260" s="123" t="e">
        <f>IF(O260=30,HLOOKUP(M260,Limits!#REF!,2),IF(O260=40,HLOOKUP(M260,Limits!#REF!,3),IF(O260=50,HLOOKUP(M260,Limits!#REF!,4),IF(O260=60,HLOOKUP(M260,Limits!#REF!,5),IF(O260=80,HLOOKUP(M260,Limits!#REF!,6))))))</f>
        <v>#REF!</v>
      </c>
      <c r="Z260" s="122"/>
      <c r="AA260" s="85" t="e">
        <f>IF(I260&gt;(Limits!$D$37*1.4),"Over 140%","No")</f>
        <v>#REF!</v>
      </c>
      <c r="AB260" s="85" t="e">
        <f>IF(I260&lt;=HLOOKUP(E260,Limits!$D$29:$K$36,2),30,IF(I260&lt;=HLOOKUP(E260,Limits!$D$29:$K$36,3),40,IF(I260&lt;=HLOOKUP(E260,Limits!$D$29:$K$36,4),50,IF(I260&lt;=HLOOKUP(E260,Limits!$D$29:$K$36,5),60,IF(I260&lt;=(Limits!$D$37*1.4),140,"Over 140%")))))</f>
        <v>#REF!</v>
      </c>
      <c r="AC260" s="123" t="e">
        <f>IF(W260&lt;=HLOOKUP(M260,Limits!#REF!,2),30,IF(W260&lt;=HLOOKUP(M260,Limits!#REF!,3),40,IF(W260&lt;=HLOOKUP(M260,Limits!#REF!,4),50,IF(W260&lt;=HLOOKUP(M260,Limits!#REF!,5),60,"Over 60%"))))</f>
        <v>#REF!</v>
      </c>
      <c r="AD260" s="2"/>
      <c r="AE260" s="85" t="e">
        <f t="shared" si="6"/>
        <v>#REF!</v>
      </c>
    </row>
    <row r="261" spans="1:31">
      <c r="A261" s="117" t="e">
        <f>+USR!#REF!</f>
        <v>#REF!</v>
      </c>
      <c r="B261" s="117"/>
      <c r="C261" s="117" t="e">
        <f>+USR!#REF!</f>
        <v>#REF!</v>
      </c>
      <c r="D261" s="117"/>
      <c r="E261" s="121" t="e">
        <f>+USR!#REF!</f>
        <v>#REF!</v>
      </c>
      <c r="F261" s="122"/>
      <c r="G261" s="122" t="e">
        <f>+USR!#REF!</f>
        <v>#REF!</v>
      </c>
      <c r="H261" s="122"/>
      <c r="I261" s="146" t="e">
        <f>+USR!#REF!</f>
        <v>#REF!</v>
      </c>
      <c r="J261" s="122"/>
      <c r="K261" s="147" t="e">
        <f>IF(G261=30,HLOOKUP(E261,Limits!$D$29:$K$36,2),IF(G261=40,HLOOKUP(E261,Limits!$D$29:$K$36,3),IF(G261=50,HLOOKUP(E261,Limits!$D$29:$K$36,4),IF(G261=60,HLOOKUP(E261,Limits!$D$29:$K$36,5),IF(G261=80,HLOOKUP(E261,Limits!$D$29:$K$36,6))))))</f>
        <v>#REF!</v>
      </c>
      <c r="L261" s="148"/>
      <c r="M261" s="121" t="e">
        <f>+USR!#REF!</f>
        <v>#REF!</v>
      </c>
      <c r="N261" s="122"/>
      <c r="O261" s="122" t="e">
        <f>+USR!#REF!</f>
        <v>#REF!</v>
      </c>
      <c r="P261" s="122"/>
      <c r="Q261" s="122" t="e">
        <f>+USR!#REF!</f>
        <v>#REF!</v>
      </c>
      <c r="R261" s="122"/>
      <c r="S261" s="122" t="e">
        <f>+USR!#REF!</f>
        <v>#REF!</v>
      </c>
      <c r="T261" s="122"/>
      <c r="U261" s="122" t="e">
        <f>IF(M261=0,Limits!$D$8,IF(M261=1,Limits!$E$8,IF(M261=2,Limits!$F$8,IF(M261=3,Limits!$G$8,IF(M261=4,Limits!$H$8,IF(M261=5,Limits!$I$8))))))</f>
        <v>#REF!</v>
      </c>
      <c r="V261" s="122"/>
      <c r="W261" s="122" t="e">
        <f t="shared" si="7"/>
        <v>#REF!</v>
      </c>
      <c r="X261" s="122"/>
      <c r="Y261" s="123" t="e">
        <f>IF(O261=30,HLOOKUP(M261,Limits!#REF!,2),IF(O261=40,HLOOKUP(M261,Limits!#REF!,3),IF(O261=50,HLOOKUP(M261,Limits!#REF!,4),IF(O261=60,HLOOKUP(M261,Limits!#REF!,5),IF(O261=80,HLOOKUP(M261,Limits!#REF!,6))))))</f>
        <v>#REF!</v>
      </c>
      <c r="Z261" s="122"/>
      <c r="AA261" s="85" t="e">
        <f>IF(I261&gt;(Limits!$D$37*1.4),"Over 140%","No")</f>
        <v>#REF!</v>
      </c>
      <c r="AB261" s="85" t="e">
        <f>IF(I261&lt;=HLOOKUP(E261,Limits!$D$29:$K$36,2),30,IF(I261&lt;=HLOOKUP(E261,Limits!$D$29:$K$36,3),40,IF(I261&lt;=HLOOKUP(E261,Limits!$D$29:$K$36,4),50,IF(I261&lt;=HLOOKUP(E261,Limits!$D$29:$K$36,5),60,IF(I261&lt;=(Limits!$D$37*1.4),140,"Over 140%")))))</f>
        <v>#REF!</v>
      </c>
      <c r="AC261" s="123" t="e">
        <f>IF(W261&lt;=HLOOKUP(M261,Limits!#REF!,2),30,IF(W261&lt;=HLOOKUP(M261,Limits!#REF!,3),40,IF(W261&lt;=HLOOKUP(M261,Limits!#REF!,4),50,IF(W261&lt;=HLOOKUP(M261,Limits!#REF!,5),60,"Over 60%"))))</f>
        <v>#REF!</v>
      </c>
      <c r="AD261" s="2"/>
      <c r="AE261" s="85" t="e">
        <f t="shared" si="6"/>
        <v>#REF!</v>
      </c>
    </row>
    <row r="262" spans="1:31">
      <c r="A262" s="117" t="e">
        <f>+USR!#REF!</f>
        <v>#REF!</v>
      </c>
      <c r="B262" s="117"/>
      <c r="C262" s="117" t="e">
        <f>+USR!#REF!</f>
        <v>#REF!</v>
      </c>
      <c r="D262" s="117"/>
      <c r="E262" s="121" t="e">
        <f>+USR!#REF!</f>
        <v>#REF!</v>
      </c>
      <c r="F262" s="122"/>
      <c r="G262" s="122" t="e">
        <f>+USR!#REF!</f>
        <v>#REF!</v>
      </c>
      <c r="H262" s="122"/>
      <c r="I262" s="146" t="e">
        <f>+USR!#REF!</f>
        <v>#REF!</v>
      </c>
      <c r="J262" s="122"/>
      <c r="K262" s="147" t="e">
        <f>IF(G262=30,HLOOKUP(E262,Limits!$D$29:$K$36,2),IF(G262=40,HLOOKUP(E262,Limits!$D$29:$K$36,3),IF(G262=50,HLOOKUP(E262,Limits!$D$29:$K$36,4),IF(G262=60,HLOOKUP(E262,Limits!$D$29:$K$36,5),IF(G262=80,HLOOKUP(E262,Limits!$D$29:$K$36,6))))))</f>
        <v>#REF!</v>
      </c>
      <c r="L262" s="148"/>
      <c r="M262" s="121" t="e">
        <f>+USR!#REF!</f>
        <v>#REF!</v>
      </c>
      <c r="N262" s="122"/>
      <c r="O262" s="122" t="e">
        <f>+USR!#REF!</f>
        <v>#REF!</v>
      </c>
      <c r="P262" s="122"/>
      <c r="Q262" s="122" t="e">
        <f>+USR!#REF!</f>
        <v>#REF!</v>
      </c>
      <c r="R262" s="122"/>
      <c r="S262" s="122" t="e">
        <f>+USR!#REF!</f>
        <v>#REF!</v>
      </c>
      <c r="T262" s="122"/>
      <c r="U262" s="122" t="e">
        <f>IF(M262=0,Limits!$D$8,IF(M262=1,Limits!$E$8,IF(M262=2,Limits!$F$8,IF(M262=3,Limits!$G$8,IF(M262=4,Limits!$H$8,IF(M262=5,Limits!$I$8))))))</f>
        <v>#REF!</v>
      </c>
      <c r="V262" s="122"/>
      <c r="W262" s="122" t="e">
        <f t="shared" si="7"/>
        <v>#REF!</v>
      </c>
      <c r="X262" s="122"/>
      <c r="Y262" s="123" t="e">
        <f>IF(O262=30,HLOOKUP(M262,Limits!#REF!,2),IF(O262=40,HLOOKUP(M262,Limits!#REF!,3),IF(O262=50,HLOOKUP(M262,Limits!#REF!,4),IF(O262=60,HLOOKUP(M262,Limits!#REF!,5),IF(O262=80,HLOOKUP(M262,Limits!#REF!,6))))))</f>
        <v>#REF!</v>
      </c>
      <c r="Z262" s="122"/>
      <c r="AA262" s="85" t="e">
        <f>IF(I262&gt;(Limits!$D$37*1.4),"Over 140%","No")</f>
        <v>#REF!</v>
      </c>
      <c r="AB262" s="85" t="e">
        <f>IF(I262&lt;=HLOOKUP(E262,Limits!$D$29:$K$36,2),30,IF(I262&lt;=HLOOKUP(E262,Limits!$D$29:$K$36,3),40,IF(I262&lt;=HLOOKUP(E262,Limits!$D$29:$K$36,4),50,IF(I262&lt;=HLOOKUP(E262,Limits!$D$29:$K$36,5),60,IF(I262&lt;=(Limits!$D$37*1.4),140,"Over 140%")))))</f>
        <v>#REF!</v>
      </c>
      <c r="AC262" s="123" t="e">
        <f>IF(W262&lt;=HLOOKUP(M262,Limits!#REF!,2),30,IF(W262&lt;=HLOOKUP(M262,Limits!#REF!,3),40,IF(W262&lt;=HLOOKUP(M262,Limits!#REF!,4),50,IF(W262&lt;=HLOOKUP(M262,Limits!#REF!,5),60,"Over 60%"))))</f>
        <v>#REF!</v>
      </c>
      <c r="AD262" s="2"/>
      <c r="AE262" s="85" t="e">
        <f t="shared" si="6"/>
        <v>#REF!</v>
      </c>
    </row>
    <row r="263" spans="1:31">
      <c r="A263" s="117" t="e">
        <f>+USR!#REF!</f>
        <v>#REF!</v>
      </c>
      <c r="B263" s="117"/>
      <c r="C263" s="117" t="e">
        <f>+USR!#REF!</f>
        <v>#REF!</v>
      </c>
      <c r="D263" s="117"/>
      <c r="E263" s="121" t="e">
        <f>+USR!#REF!</f>
        <v>#REF!</v>
      </c>
      <c r="F263" s="122"/>
      <c r="G263" s="122" t="e">
        <f>+USR!#REF!</f>
        <v>#REF!</v>
      </c>
      <c r="H263" s="122"/>
      <c r="I263" s="146" t="e">
        <f>+USR!#REF!</f>
        <v>#REF!</v>
      </c>
      <c r="J263" s="122"/>
      <c r="K263" s="147" t="e">
        <f>IF(G263=30,HLOOKUP(E263,Limits!$D$29:$K$36,2),IF(G263=40,HLOOKUP(E263,Limits!$D$29:$K$36,3),IF(G263=50,HLOOKUP(E263,Limits!$D$29:$K$36,4),IF(G263=60,HLOOKUP(E263,Limits!$D$29:$K$36,5),IF(G263=80,HLOOKUP(E263,Limits!$D$29:$K$36,6))))))</f>
        <v>#REF!</v>
      </c>
      <c r="L263" s="148"/>
      <c r="M263" s="121" t="e">
        <f>+USR!#REF!</f>
        <v>#REF!</v>
      </c>
      <c r="N263" s="122"/>
      <c r="O263" s="122" t="e">
        <f>+USR!#REF!</f>
        <v>#REF!</v>
      </c>
      <c r="P263" s="122"/>
      <c r="Q263" s="122" t="e">
        <f>+USR!#REF!</f>
        <v>#REF!</v>
      </c>
      <c r="R263" s="122"/>
      <c r="S263" s="122" t="e">
        <f>+USR!#REF!</f>
        <v>#REF!</v>
      </c>
      <c r="T263" s="122"/>
      <c r="U263" s="122" t="e">
        <f>IF(M263=0,Limits!$D$8,IF(M263=1,Limits!$E$8,IF(M263=2,Limits!$F$8,IF(M263=3,Limits!$G$8,IF(M263=4,Limits!$H$8,IF(M263=5,Limits!$I$8))))))</f>
        <v>#REF!</v>
      </c>
      <c r="V263" s="122"/>
      <c r="W263" s="122" t="e">
        <f t="shared" si="7"/>
        <v>#REF!</v>
      </c>
      <c r="X263" s="122"/>
      <c r="Y263" s="123" t="e">
        <f>IF(O263=30,HLOOKUP(M263,Limits!#REF!,2),IF(O263=40,HLOOKUP(M263,Limits!#REF!,3),IF(O263=50,HLOOKUP(M263,Limits!#REF!,4),IF(O263=60,HLOOKUP(M263,Limits!#REF!,5),IF(O263=80,HLOOKUP(M263,Limits!#REF!,6))))))</f>
        <v>#REF!</v>
      </c>
      <c r="Z263" s="122"/>
      <c r="AA263" s="85" t="e">
        <f>IF(I263&gt;(Limits!$D$37*1.4),"Over 140%","No")</f>
        <v>#REF!</v>
      </c>
      <c r="AB263" s="85" t="e">
        <f>IF(I263&lt;=HLOOKUP(E263,Limits!$D$29:$K$36,2),30,IF(I263&lt;=HLOOKUP(E263,Limits!$D$29:$K$36,3),40,IF(I263&lt;=HLOOKUP(E263,Limits!$D$29:$K$36,4),50,IF(I263&lt;=HLOOKUP(E263,Limits!$D$29:$K$36,5),60,IF(I263&lt;=(Limits!$D$37*1.4),140,"Over 140%")))))</f>
        <v>#REF!</v>
      </c>
      <c r="AC263" s="123" t="e">
        <f>IF(W263&lt;=HLOOKUP(M263,Limits!#REF!,2),30,IF(W263&lt;=HLOOKUP(M263,Limits!#REF!,3),40,IF(W263&lt;=HLOOKUP(M263,Limits!#REF!,4),50,IF(W263&lt;=HLOOKUP(M263,Limits!#REF!,5),60,"Over 60%"))))</f>
        <v>#REF!</v>
      </c>
      <c r="AD263" s="2"/>
      <c r="AE263" s="85" t="e">
        <f t="shared" si="6"/>
        <v>#REF!</v>
      </c>
    </row>
    <row r="264" spans="1:31">
      <c r="A264" s="117" t="e">
        <f>+USR!#REF!</f>
        <v>#REF!</v>
      </c>
      <c r="B264" s="117"/>
      <c r="C264" s="117" t="e">
        <f>+USR!#REF!</f>
        <v>#REF!</v>
      </c>
      <c r="D264" s="117"/>
      <c r="E264" s="121" t="e">
        <f>+USR!#REF!</f>
        <v>#REF!</v>
      </c>
      <c r="F264" s="122"/>
      <c r="G264" s="122" t="e">
        <f>+USR!#REF!</f>
        <v>#REF!</v>
      </c>
      <c r="H264" s="122"/>
      <c r="I264" s="146" t="e">
        <f>+USR!#REF!</f>
        <v>#REF!</v>
      </c>
      <c r="J264" s="122"/>
      <c r="K264" s="147" t="e">
        <f>IF(G264=30,HLOOKUP(E264,Limits!$D$29:$K$36,2),IF(G264=40,HLOOKUP(E264,Limits!$D$29:$K$36,3),IF(G264=50,HLOOKUP(E264,Limits!$D$29:$K$36,4),IF(G264=60,HLOOKUP(E264,Limits!$D$29:$K$36,5),IF(G264=80,HLOOKUP(E264,Limits!$D$29:$K$36,6))))))</f>
        <v>#REF!</v>
      </c>
      <c r="L264" s="148"/>
      <c r="M264" s="121" t="e">
        <f>+USR!#REF!</f>
        <v>#REF!</v>
      </c>
      <c r="N264" s="122"/>
      <c r="O264" s="122" t="e">
        <f>+USR!#REF!</f>
        <v>#REF!</v>
      </c>
      <c r="P264" s="122"/>
      <c r="Q264" s="122" t="e">
        <f>+USR!#REF!</f>
        <v>#REF!</v>
      </c>
      <c r="R264" s="122"/>
      <c r="S264" s="122" t="e">
        <f>+USR!#REF!</f>
        <v>#REF!</v>
      </c>
      <c r="T264" s="122"/>
      <c r="U264" s="122" t="e">
        <f>IF(M264=0,Limits!$D$8,IF(M264=1,Limits!$E$8,IF(M264=2,Limits!$F$8,IF(M264=3,Limits!$G$8,IF(M264=4,Limits!$H$8,IF(M264=5,Limits!$I$8))))))</f>
        <v>#REF!</v>
      </c>
      <c r="V264" s="122"/>
      <c r="W264" s="122" t="e">
        <f t="shared" si="7"/>
        <v>#REF!</v>
      </c>
      <c r="X264" s="122"/>
      <c r="Y264" s="123" t="e">
        <f>IF(O264=30,HLOOKUP(M264,Limits!#REF!,2),IF(O264=40,HLOOKUP(M264,Limits!#REF!,3),IF(O264=50,HLOOKUP(M264,Limits!#REF!,4),IF(O264=60,HLOOKUP(M264,Limits!#REF!,5),IF(O264=80,HLOOKUP(M264,Limits!#REF!,6))))))</f>
        <v>#REF!</v>
      </c>
      <c r="Z264" s="122"/>
      <c r="AA264" s="85" t="e">
        <f>IF(I264&gt;(Limits!$D$37*1.4),"Over 140%","No")</f>
        <v>#REF!</v>
      </c>
      <c r="AB264" s="85" t="e">
        <f>IF(I264&lt;=HLOOKUP(E264,Limits!$D$29:$K$36,2),30,IF(I264&lt;=HLOOKUP(E264,Limits!$D$29:$K$36,3),40,IF(I264&lt;=HLOOKUP(E264,Limits!$D$29:$K$36,4),50,IF(I264&lt;=HLOOKUP(E264,Limits!$D$29:$K$36,5),60,IF(I264&lt;=(Limits!$D$37*1.4),140,"Over 140%")))))</f>
        <v>#REF!</v>
      </c>
      <c r="AC264" s="123" t="e">
        <f>IF(W264&lt;=HLOOKUP(M264,Limits!#REF!,2),30,IF(W264&lt;=HLOOKUP(M264,Limits!#REF!,3),40,IF(W264&lt;=HLOOKUP(M264,Limits!#REF!,4),50,IF(W264&lt;=HLOOKUP(M264,Limits!#REF!,5),60,"Over 60%"))))</f>
        <v>#REF!</v>
      </c>
      <c r="AD264" s="2"/>
      <c r="AE264" s="85" t="e">
        <f t="shared" ref="AE264:AE307" si="8">IF(AB264&lt;AC264,AB264,AC264)</f>
        <v>#REF!</v>
      </c>
    </row>
    <row r="265" spans="1:31">
      <c r="A265" s="117" t="e">
        <f>+USR!#REF!</f>
        <v>#REF!</v>
      </c>
      <c r="B265" s="117"/>
      <c r="C265" s="117" t="e">
        <f>+USR!#REF!</f>
        <v>#REF!</v>
      </c>
      <c r="D265" s="117"/>
      <c r="E265" s="121" t="e">
        <f>+USR!#REF!</f>
        <v>#REF!</v>
      </c>
      <c r="F265" s="122"/>
      <c r="G265" s="122" t="e">
        <f>+USR!#REF!</f>
        <v>#REF!</v>
      </c>
      <c r="H265" s="122"/>
      <c r="I265" s="146" t="e">
        <f>+USR!#REF!</f>
        <v>#REF!</v>
      </c>
      <c r="J265" s="122"/>
      <c r="K265" s="147" t="e">
        <f>IF(G265=30,HLOOKUP(E265,Limits!$D$29:$K$36,2),IF(G265=40,HLOOKUP(E265,Limits!$D$29:$K$36,3),IF(G265=50,HLOOKUP(E265,Limits!$D$29:$K$36,4),IF(G265=60,HLOOKUP(E265,Limits!$D$29:$K$36,5),IF(G265=80,HLOOKUP(E265,Limits!$D$29:$K$36,6))))))</f>
        <v>#REF!</v>
      </c>
      <c r="L265" s="148"/>
      <c r="M265" s="121" t="e">
        <f>+USR!#REF!</f>
        <v>#REF!</v>
      </c>
      <c r="N265" s="122"/>
      <c r="O265" s="122" t="e">
        <f>+USR!#REF!</f>
        <v>#REF!</v>
      </c>
      <c r="P265" s="122"/>
      <c r="Q265" s="122" t="e">
        <f>+USR!#REF!</f>
        <v>#REF!</v>
      </c>
      <c r="R265" s="122"/>
      <c r="S265" s="122" t="e">
        <f>+USR!#REF!</f>
        <v>#REF!</v>
      </c>
      <c r="T265" s="122"/>
      <c r="U265" s="122" t="e">
        <f>IF(M265=0,Limits!$D$8,IF(M265=1,Limits!$E$8,IF(M265=2,Limits!$F$8,IF(M265=3,Limits!$G$8,IF(M265=4,Limits!$H$8,IF(M265=5,Limits!$I$8))))))</f>
        <v>#REF!</v>
      </c>
      <c r="V265" s="122"/>
      <c r="W265" s="122" t="e">
        <f t="shared" ref="W265:W307" si="9">+Q265+U265</f>
        <v>#REF!</v>
      </c>
      <c r="X265" s="122"/>
      <c r="Y265" s="123" t="e">
        <f>IF(O265=30,HLOOKUP(M265,Limits!#REF!,2),IF(O265=40,HLOOKUP(M265,Limits!#REF!,3),IF(O265=50,HLOOKUP(M265,Limits!#REF!,4),IF(O265=60,HLOOKUP(M265,Limits!#REF!,5),IF(O265=80,HLOOKUP(M265,Limits!#REF!,6))))))</f>
        <v>#REF!</v>
      </c>
      <c r="Z265" s="122"/>
      <c r="AA265" s="85" t="e">
        <f>IF(I265&gt;(Limits!$D$37*1.4),"Over 140%","No")</f>
        <v>#REF!</v>
      </c>
      <c r="AB265" s="85" t="e">
        <f>IF(I265&lt;=HLOOKUP(E265,Limits!$D$29:$K$36,2),30,IF(I265&lt;=HLOOKUP(E265,Limits!$D$29:$K$36,3),40,IF(I265&lt;=HLOOKUP(E265,Limits!$D$29:$K$36,4),50,IF(I265&lt;=HLOOKUP(E265,Limits!$D$29:$K$36,5),60,IF(I265&lt;=(Limits!$D$37*1.4),140,"Over 140%")))))</f>
        <v>#REF!</v>
      </c>
      <c r="AC265" s="123" t="e">
        <f>IF(W265&lt;=HLOOKUP(M265,Limits!#REF!,2),30,IF(W265&lt;=HLOOKUP(M265,Limits!#REF!,3),40,IF(W265&lt;=HLOOKUP(M265,Limits!#REF!,4),50,IF(W265&lt;=HLOOKUP(M265,Limits!#REF!,5),60,"Over 60%"))))</f>
        <v>#REF!</v>
      </c>
      <c r="AD265" s="2"/>
      <c r="AE265" s="85" t="e">
        <f t="shared" si="8"/>
        <v>#REF!</v>
      </c>
    </row>
    <row r="266" spans="1:31">
      <c r="A266" s="117" t="e">
        <f>+USR!#REF!</f>
        <v>#REF!</v>
      </c>
      <c r="B266" s="117"/>
      <c r="C266" s="117" t="e">
        <f>+USR!#REF!</f>
        <v>#REF!</v>
      </c>
      <c r="D266" s="117"/>
      <c r="E266" s="121" t="e">
        <f>+USR!#REF!</f>
        <v>#REF!</v>
      </c>
      <c r="F266" s="122"/>
      <c r="G266" s="122" t="e">
        <f>+USR!#REF!</f>
        <v>#REF!</v>
      </c>
      <c r="H266" s="122"/>
      <c r="I266" s="146" t="e">
        <f>+USR!#REF!</f>
        <v>#REF!</v>
      </c>
      <c r="J266" s="122"/>
      <c r="K266" s="147" t="e">
        <f>IF(G266=30,HLOOKUP(E266,Limits!$D$29:$K$36,2),IF(G266=40,HLOOKUP(E266,Limits!$D$29:$K$36,3),IF(G266=50,HLOOKUP(E266,Limits!$D$29:$K$36,4),IF(G266=60,HLOOKUP(E266,Limits!$D$29:$K$36,5),IF(G266=80,HLOOKUP(E266,Limits!$D$29:$K$36,6))))))</f>
        <v>#REF!</v>
      </c>
      <c r="L266" s="148"/>
      <c r="M266" s="121" t="e">
        <f>+USR!#REF!</f>
        <v>#REF!</v>
      </c>
      <c r="N266" s="122"/>
      <c r="O266" s="122" t="e">
        <f>+USR!#REF!</f>
        <v>#REF!</v>
      </c>
      <c r="P266" s="122"/>
      <c r="Q266" s="122" t="e">
        <f>+USR!#REF!</f>
        <v>#REF!</v>
      </c>
      <c r="R266" s="122"/>
      <c r="S266" s="122" t="e">
        <f>+USR!#REF!</f>
        <v>#REF!</v>
      </c>
      <c r="T266" s="122"/>
      <c r="U266" s="122" t="e">
        <f>IF(M266=0,Limits!$D$8,IF(M266=1,Limits!$E$8,IF(M266=2,Limits!$F$8,IF(M266=3,Limits!$G$8,IF(M266=4,Limits!$H$8,IF(M266=5,Limits!$I$8))))))</f>
        <v>#REF!</v>
      </c>
      <c r="V266" s="122"/>
      <c r="W266" s="122" t="e">
        <f t="shared" si="9"/>
        <v>#REF!</v>
      </c>
      <c r="X266" s="122"/>
      <c r="Y266" s="123" t="e">
        <f>IF(O266=30,HLOOKUP(M266,Limits!#REF!,2),IF(O266=40,HLOOKUP(M266,Limits!#REF!,3),IF(O266=50,HLOOKUP(M266,Limits!#REF!,4),IF(O266=60,HLOOKUP(M266,Limits!#REF!,5),IF(O266=80,HLOOKUP(M266,Limits!#REF!,6))))))</f>
        <v>#REF!</v>
      </c>
      <c r="Z266" s="122"/>
      <c r="AA266" s="85" t="e">
        <f>IF(I266&gt;(Limits!$D$37*1.4),"Over 140%","No")</f>
        <v>#REF!</v>
      </c>
      <c r="AB266" s="85" t="e">
        <f>IF(I266&lt;=HLOOKUP(E266,Limits!$D$29:$K$36,2),30,IF(I266&lt;=HLOOKUP(E266,Limits!$D$29:$K$36,3),40,IF(I266&lt;=HLOOKUP(E266,Limits!$D$29:$K$36,4),50,IF(I266&lt;=HLOOKUP(E266,Limits!$D$29:$K$36,5),60,IF(I266&lt;=(Limits!$D$37*1.4),140,"Over 140%")))))</f>
        <v>#REF!</v>
      </c>
      <c r="AC266" s="123" t="e">
        <f>IF(W266&lt;=HLOOKUP(M266,Limits!#REF!,2),30,IF(W266&lt;=HLOOKUP(M266,Limits!#REF!,3),40,IF(W266&lt;=HLOOKUP(M266,Limits!#REF!,4),50,IF(W266&lt;=HLOOKUP(M266,Limits!#REF!,5),60,"Over 60%"))))</f>
        <v>#REF!</v>
      </c>
      <c r="AD266" s="2"/>
      <c r="AE266" s="85" t="e">
        <f t="shared" si="8"/>
        <v>#REF!</v>
      </c>
    </row>
    <row r="267" spans="1:31">
      <c r="A267" s="117" t="e">
        <f>+USR!#REF!</f>
        <v>#REF!</v>
      </c>
      <c r="B267" s="117"/>
      <c r="C267" s="117" t="e">
        <f>+USR!#REF!</f>
        <v>#REF!</v>
      </c>
      <c r="D267" s="117"/>
      <c r="E267" s="121" t="e">
        <f>+USR!#REF!</f>
        <v>#REF!</v>
      </c>
      <c r="F267" s="122"/>
      <c r="G267" s="122" t="e">
        <f>+USR!#REF!</f>
        <v>#REF!</v>
      </c>
      <c r="H267" s="122"/>
      <c r="I267" s="146" t="e">
        <f>+USR!#REF!</f>
        <v>#REF!</v>
      </c>
      <c r="J267" s="122"/>
      <c r="K267" s="147" t="e">
        <f>IF(G267=30,HLOOKUP(E267,Limits!$D$29:$K$36,2),IF(G267=40,HLOOKUP(E267,Limits!$D$29:$K$36,3),IF(G267=50,HLOOKUP(E267,Limits!$D$29:$K$36,4),IF(G267=60,HLOOKUP(E267,Limits!$D$29:$K$36,5),IF(G267=80,HLOOKUP(E267,Limits!$D$29:$K$36,6))))))</f>
        <v>#REF!</v>
      </c>
      <c r="L267" s="148"/>
      <c r="M267" s="121" t="e">
        <f>+USR!#REF!</f>
        <v>#REF!</v>
      </c>
      <c r="N267" s="122"/>
      <c r="O267" s="122" t="e">
        <f>+USR!#REF!</f>
        <v>#REF!</v>
      </c>
      <c r="P267" s="122"/>
      <c r="Q267" s="122" t="e">
        <f>+USR!#REF!</f>
        <v>#REF!</v>
      </c>
      <c r="R267" s="122"/>
      <c r="S267" s="122" t="e">
        <f>+USR!#REF!</f>
        <v>#REF!</v>
      </c>
      <c r="T267" s="122"/>
      <c r="U267" s="122" t="e">
        <f>IF(M267=0,Limits!$D$8,IF(M267=1,Limits!$E$8,IF(M267=2,Limits!$F$8,IF(M267=3,Limits!$G$8,IF(M267=4,Limits!$H$8,IF(M267=5,Limits!$I$8))))))</f>
        <v>#REF!</v>
      </c>
      <c r="V267" s="122"/>
      <c r="W267" s="122" t="e">
        <f t="shared" si="9"/>
        <v>#REF!</v>
      </c>
      <c r="X267" s="122"/>
      <c r="Y267" s="123" t="e">
        <f>IF(O267=30,HLOOKUP(M267,Limits!#REF!,2),IF(O267=40,HLOOKUP(M267,Limits!#REF!,3),IF(O267=50,HLOOKUP(M267,Limits!#REF!,4),IF(O267=60,HLOOKUP(M267,Limits!#REF!,5),IF(O267=80,HLOOKUP(M267,Limits!#REF!,6))))))</f>
        <v>#REF!</v>
      </c>
      <c r="Z267" s="122"/>
      <c r="AA267" s="85" t="e">
        <f>IF(I267&gt;(Limits!$D$37*1.4),"Over 140%","No")</f>
        <v>#REF!</v>
      </c>
      <c r="AB267" s="85" t="e">
        <f>IF(I267&lt;=HLOOKUP(E267,Limits!$D$29:$K$36,2),30,IF(I267&lt;=HLOOKUP(E267,Limits!$D$29:$K$36,3),40,IF(I267&lt;=HLOOKUP(E267,Limits!$D$29:$K$36,4),50,IF(I267&lt;=HLOOKUP(E267,Limits!$D$29:$K$36,5),60,IF(I267&lt;=(Limits!$D$37*1.4),140,"Over 140%")))))</f>
        <v>#REF!</v>
      </c>
      <c r="AC267" s="123" t="e">
        <f>IF(W267&lt;=HLOOKUP(M267,Limits!#REF!,2),30,IF(W267&lt;=HLOOKUP(M267,Limits!#REF!,3),40,IF(W267&lt;=HLOOKUP(M267,Limits!#REF!,4),50,IF(W267&lt;=HLOOKUP(M267,Limits!#REF!,5),60,"Over 60%"))))</f>
        <v>#REF!</v>
      </c>
      <c r="AD267" s="2"/>
      <c r="AE267" s="85" t="e">
        <f t="shared" si="8"/>
        <v>#REF!</v>
      </c>
    </row>
    <row r="268" spans="1:31">
      <c r="A268" s="117" t="e">
        <f>+USR!#REF!</f>
        <v>#REF!</v>
      </c>
      <c r="B268" s="117"/>
      <c r="C268" s="117" t="e">
        <f>+USR!#REF!</f>
        <v>#REF!</v>
      </c>
      <c r="D268" s="117"/>
      <c r="E268" s="121" t="e">
        <f>+USR!#REF!</f>
        <v>#REF!</v>
      </c>
      <c r="F268" s="122"/>
      <c r="G268" s="122" t="e">
        <f>+USR!#REF!</f>
        <v>#REF!</v>
      </c>
      <c r="H268" s="122"/>
      <c r="I268" s="146" t="e">
        <f>+USR!#REF!</f>
        <v>#REF!</v>
      </c>
      <c r="J268" s="122"/>
      <c r="K268" s="147" t="e">
        <f>IF(G268=30,HLOOKUP(E268,Limits!$D$29:$K$36,2),IF(G268=40,HLOOKUP(E268,Limits!$D$29:$K$36,3),IF(G268=50,HLOOKUP(E268,Limits!$D$29:$K$36,4),IF(G268=60,HLOOKUP(E268,Limits!$D$29:$K$36,5),IF(G268=80,HLOOKUP(E268,Limits!$D$29:$K$36,6))))))</f>
        <v>#REF!</v>
      </c>
      <c r="L268" s="148"/>
      <c r="M268" s="121" t="e">
        <f>+USR!#REF!</f>
        <v>#REF!</v>
      </c>
      <c r="N268" s="122"/>
      <c r="O268" s="122" t="e">
        <f>+USR!#REF!</f>
        <v>#REF!</v>
      </c>
      <c r="P268" s="122"/>
      <c r="Q268" s="122" t="e">
        <f>+USR!#REF!</f>
        <v>#REF!</v>
      </c>
      <c r="R268" s="122"/>
      <c r="S268" s="122" t="e">
        <f>+USR!#REF!</f>
        <v>#REF!</v>
      </c>
      <c r="T268" s="122"/>
      <c r="U268" s="122" t="e">
        <f>IF(M268=0,Limits!$D$8,IF(M268=1,Limits!$E$8,IF(M268=2,Limits!$F$8,IF(M268=3,Limits!$G$8,IF(M268=4,Limits!$H$8,IF(M268=5,Limits!$I$8))))))</f>
        <v>#REF!</v>
      </c>
      <c r="V268" s="122"/>
      <c r="W268" s="122" t="e">
        <f t="shared" si="9"/>
        <v>#REF!</v>
      </c>
      <c r="X268" s="122"/>
      <c r="Y268" s="123" t="e">
        <f>IF(O268=30,HLOOKUP(M268,Limits!#REF!,2),IF(O268=40,HLOOKUP(M268,Limits!#REF!,3),IF(O268=50,HLOOKUP(M268,Limits!#REF!,4),IF(O268=60,HLOOKUP(M268,Limits!#REF!,5),IF(O268=80,HLOOKUP(M268,Limits!#REF!,6))))))</f>
        <v>#REF!</v>
      </c>
      <c r="Z268" s="122"/>
      <c r="AA268" s="85" t="e">
        <f>IF(I268&gt;(Limits!$D$37*1.4),"Over 140%","No")</f>
        <v>#REF!</v>
      </c>
      <c r="AB268" s="85" t="e">
        <f>IF(I268&lt;=HLOOKUP(E268,Limits!$D$29:$K$36,2),30,IF(I268&lt;=HLOOKUP(E268,Limits!$D$29:$K$36,3),40,IF(I268&lt;=HLOOKUP(E268,Limits!$D$29:$K$36,4),50,IF(I268&lt;=HLOOKUP(E268,Limits!$D$29:$K$36,5),60,IF(I268&lt;=(Limits!$D$37*1.4),140,"Over 140%")))))</f>
        <v>#REF!</v>
      </c>
      <c r="AC268" s="123" t="e">
        <f>IF(W268&lt;=HLOOKUP(M268,Limits!#REF!,2),30,IF(W268&lt;=HLOOKUP(M268,Limits!#REF!,3),40,IF(W268&lt;=HLOOKUP(M268,Limits!#REF!,4),50,IF(W268&lt;=HLOOKUP(M268,Limits!#REF!,5),60,"Over 60%"))))</f>
        <v>#REF!</v>
      </c>
      <c r="AD268" s="2"/>
      <c r="AE268" s="85" t="e">
        <f t="shared" si="8"/>
        <v>#REF!</v>
      </c>
    </row>
    <row r="269" spans="1:31">
      <c r="A269" s="117" t="e">
        <f>+USR!#REF!</f>
        <v>#REF!</v>
      </c>
      <c r="B269" s="117"/>
      <c r="C269" s="117" t="e">
        <f>+USR!#REF!</f>
        <v>#REF!</v>
      </c>
      <c r="D269" s="117"/>
      <c r="E269" s="121" t="e">
        <f>+USR!#REF!</f>
        <v>#REF!</v>
      </c>
      <c r="F269" s="122"/>
      <c r="G269" s="122" t="e">
        <f>+USR!#REF!</f>
        <v>#REF!</v>
      </c>
      <c r="H269" s="122"/>
      <c r="I269" s="146" t="e">
        <f>+USR!#REF!</f>
        <v>#REF!</v>
      </c>
      <c r="J269" s="122"/>
      <c r="K269" s="147" t="e">
        <f>IF(G269=30,HLOOKUP(E269,Limits!$D$29:$K$36,2),IF(G269=40,HLOOKUP(E269,Limits!$D$29:$K$36,3),IF(G269=50,HLOOKUP(E269,Limits!$D$29:$K$36,4),IF(G269=60,HLOOKUP(E269,Limits!$D$29:$K$36,5),IF(G269=80,HLOOKUP(E269,Limits!$D$29:$K$36,6))))))</f>
        <v>#REF!</v>
      </c>
      <c r="L269" s="148"/>
      <c r="M269" s="121" t="e">
        <f>+USR!#REF!</f>
        <v>#REF!</v>
      </c>
      <c r="N269" s="122"/>
      <c r="O269" s="122" t="e">
        <f>+USR!#REF!</f>
        <v>#REF!</v>
      </c>
      <c r="P269" s="122"/>
      <c r="Q269" s="122" t="e">
        <f>+USR!#REF!</f>
        <v>#REF!</v>
      </c>
      <c r="R269" s="122"/>
      <c r="S269" s="122" t="e">
        <f>+USR!#REF!</f>
        <v>#REF!</v>
      </c>
      <c r="T269" s="122"/>
      <c r="U269" s="122" t="e">
        <f>IF(M269=0,Limits!$D$8,IF(M269=1,Limits!$E$8,IF(M269=2,Limits!$F$8,IF(M269=3,Limits!$G$8,IF(M269=4,Limits!$H$8,IF(M269=5,Limits!$I$8))))))</f>
        <v>#REF!</v>
      </c>
      <c r="V269" s="122"/>
      <c r="W269" s="122" t="e">
        <f t="shared" si="9"/>
        <v>#REF!</v>
      </c>
      <c r="X269" s="122"/>
      <c r="Y269" s="123" t="e">
        <f>IF(O269=30,HLOOKUP(M269,Limits!#REF!,2),IF(O269=40,HLOOKUP(M269,Limits!#REF!,3),IF(O269=50,HLOOKUP(M269,Limits!#REF!,4),IF(O269=60,HLOOKUP(M269,Limits!#REF!,5),IF(O269=80,HLOOKUP(M269,Limits!#REF!,6))))))</f>
        <v>#REF!</v>
      </c>
      <c r="Z269" s="122"/>
      <c r="AA269" s="85" t="e">
        <f>IF(I269&gt;(Limits!$D$37*1.4),"Over 140%","No")</f>
        <v>#REF!</v>
      </c>
      <c r="AB269" s="85" t="e">
        <f>IF(I269&lt;=HLOOKUP(E269,Limits!$D$29:$K$36,2),30,IF(I269&lt;=HLOOKUP(E269,Limits!$D$29:$K$36,3),40,IF(I269&lt;=HLOOKUP(E269,Limits!$D$29:$K$36,4),50,IF(I269&lt;=HLOOKUP(E269,Limits!$D$29:$K$36,5),60,IF(I269&lt;=(Limits!$D$37*1.4),140,"Over 140%")))))</f>
        <v>#REF!</v>
      </c>
      <c r="AC269" s="123" t="e">
        <f>IF(W269&lt;=HLOOKUP(M269,Limits!#REF!,2),30,IF(W269&lt;=HLOOKUP(M269,Limits!#REF!,3),40,IF(W269&lt;=HLOOKUP(M269,Limits!#REF!,4),50,IF(W269&lt;=HLOOKUP(M269,Limits!#REF!,5),60,"Over 60%"))))</f>
        <v>#REF!</v>
      </c>
      <c r="AD269" s="2"/>
      <c r="AE269" s="85" t="e">
        <f t="shared" si="8"/>
        <v>#REF!</v>
      </c>
    </row>
    <row r="270" spans="1:31">
      <c r="A270" s="117" t="e">
        <f>+USR!#REF!</f>
        <v>#REF!</v>
      </c>
      <c r="B270" s="117"/>
      <c r="C270" s="117" t="e">
        <f>+USR!#REF!</f>
        <v>#REF!</v>
      </c>
      <c r="D270" s="117"/>
      <c r="E270" s="121" t="e">
        <f>+USR!#REF!</f>
        <v>#REF!</v>
      </c>
      <c r="F270" s="122"/>
      <c r="G270" s="122" t="e">
        <f>+USR!#REF!</f>
        <v>#REF!</v>
      </c>
      <c r="H270" s="122"/>
      <c r="I270" s="146" t="e">
        <f>+USR!#REF!</f>
        <v>#REF!</v>
      </c>
      <c r="J270" s="122"/>
      <c r="K270" s="147" t="e">
        <f>IF(G270=30,HLOOKUP(E270,Limits!$D$29:$K$36,2),IF(G270=40,HLOOKUP(E270,Limits!$D$29:$K$36,3),IF(G270=50,HLOOKUP(E270,Limits!$D$29:$K$36,4),IF(G270=60,HLOOKUP(E270,Limits!$D$29:$K$36,5),IF(G270=80,HLOOKUP(E270,Limits!$D$29:$K$36,6))))))</f>
        <v>#REF!</v>
      </c>
      <c r="L270" s="148"/>
      <c r="M270" s="121" t="e">
        <f>+USR!#REF!</f>
        <v>#REF!</v>
      </c>
      <c r="N270" s="122"/>
      <c r="O270" s="122" t="e">
        <f>+USR!#REF!</f>
        <v>#REF!</v>
      </c>
      <c r="P270" s="122"/>
      <c r="Q270" s="122" t="e">
        <f>+USR!#REF!</f>
        <v>#REF!</v>
      </c>
      <c r="R270" s="122"/>
      <c r="S270" s="122" t="e">
        <f>+USR!#REF!</f>
        <v>#REF!</v>
      </c>
      <c r="T270" s="122"/>
      <c r="U270" s="122" t="e">
        <f>IF(M270=0,Limits!$D$8,IF(M270=1,Limits!$E$8,IF(M270=2,Limits!$F$8,IF(M270=3,Limits!$G$8,IF(M270=4,Limits!$H$8,IF(M270=5,Limits!$I$8))))))</f>
        <v>#REF!</v>
      </c>
      <c r="V270" s="122"/>
      <c r="W270" s="122" t="e">
        <f t="shared" si="9"/>
        <v>#REF!</v>
      </c>
      <c r="X270" s="122"/>
      <c r="Y270" s="123" t="e">
        <f>IF(O270=30,HLOOKUP(M270,Limits!#REF!,2),IF(O270=40,HLOOKUP(M270,Limits!#REF!,3),IF(O270=50,HLOOKUP(M270,Limits!#REF!,4),IF(O270=60,HLOOKUP(M270,Limits!#REF!,5),IF(O270=80,HLOOKUP(M270,Limits!#REF!,6))))))</f>
        <v>#REF!</v>
      </c>
      <c r="Z270" s="122"/>
      <c r="AA270" s="85" t="e">
        <f>IF(I270&gt;(Limits!$D$37*1.4),"Over 140%","No")</f>
        <v>#REF!</v>
      </c>
      <c r="AB270" s="85" t="e">
        <f>IF(I270&lt;=HLOOKUP(E270,Limits!$D$29:$K$36,2),30,IF(I270&lt;=HLOOKUP(E270,Limits!$D$29:$K$36,3),40,IF(I270&lt;=HLOOKUP(E270,Limits!$D$29:$K$36,4),50,IF(I270&lt;=HLOOKUP(E270,Limits!$D$29:$K$36,5),60,IF(I270&lt;=(Limits!$D$37*1.4),140,"Over 140%")))))</f>
        <v>#REF!</v>
      </c>
      <c r="AC270" s="123" t="e">
        <f>IF(W270&lt;=HLOOKUP(M270,Limits!#REF!,2),30,IF(W270&lt;=HLOOKUP(M270,Limits!#REF!,3),40,IF(W270&lt;=HLOOKUP(M270,Limits!#REF!,4),50,IF(W270&lt;=HLOOKUP(M270,Limits!#REF!,5),60,"Over 60%"))))</f>
        <v>#REF!</v>
      </c>
      <c r="AD270" s="2"/>
      <c r="AE270" s="85" t="e">
        <f t="shared" si="8"/>
        <v>#REF!</v>
      </c>
    </row>
    <row r="271" spans="1:31">
      <c r="A271" s="117" t="e">
        <f>+USR!#REF!</f>
        <v>#REF!</v>
      </c>
      <c r="B271" s="117"/>
      <c r="C271" s="117" t="e">
        <f>+USR!#REF!</f>
        <v>#REF!</v>
      </c>
      <c r="D271" s="117"/>
      <c r="E271" s="121" t="e">
        <f>+USR!#REF!</f>
        <v>#REF!</v>
      </c>
      <c r="F271" s="122"/>
      <c r="G271" s="122" t="e">
        <f>+USR!#REF!</f>
        <v>#REF!</v>
      </c>
      <c r="H271" s="122"/>
      <c r="I271" s="146" t="e">
        <f>+USR!#REF!</f>
        <v>#REF!</v>
      </c>
      <c r="J271" s="122"/>
      <c r="K271" s="147" t="e">
        <f>IF(G271=30,HLOOKUP(E271,Limits!$D$29:$K$36,2),IF(G271=40,HLOOKUP(E271,Limits!$D$29:$K$36,3),IF(G271=50,HLOOKUP(E271,Limits!$D$29:$K$36,4),IF(G271=60,HLOOKUP(E271,Limits!$D$29:$K$36,5),IF(G271=80,HLOOKUP(E271,Limits!$D$29:$K$36,6))))))</f>
        <v>#REF!</v>
      </c>
      <c r="L271" s="148"/>
      <c r="M271" s="121" t="e">
        <f>+USR!#REF!</f>
        <v>#REF!</v>
      </c>
      <c r="N271" s="122"/>
      <c r="O271" s="122" t="e">
        <f>+USR!#REF!</f>
        <v>#REF!</v>
      </c>
      <c r="P271" s="122"/>
      <c r="Q271" s="122" t="e">
        <f>+USR!#REF!</f>
        <v>#REF!</v>
      </c>
      <c r="R271" s="122"/>
      <c r="S271" s="122" t="e">
        <f>+USR!#REF!</f>
        <v>#REF!</v>
      </c>
      <c r="T271" s="122"/>
      <c r="U271" s="122" t="e">
        <f>IF(M271=0,Limits!$D$8,IF(M271=1,Limits!$E$8,IF(M271=2,Limits!$F$8,IF(M271=3,Limits!$G$8,IF(M271=4,Limits!$H$8,IF(M271=5,Limits!$I$8))))))</f>
        <v>#REF!</v>
      </c>
      <c r="V271" s="122"/>
      <c r="W271" s="122" t="e">
        <f t="shared" si="9"/>
        <v>#REF!</v>
      </c>
      <c r="X271" s="122"/>
      <c r="Y271" s="123" t="e">
        <f>IF(O271=30,HLOOKUP(M271,Limits!#REF!,2),IF(O271=40,HLOOKUP(M271,Limits!#REF!,3),IF(O271=50,HLOOKUP(M271,Limits!#REF!,4),IF(O271=60,HLOOKUP(M271,Limits!#REF!,5),IF(O271=80,HLOOKUP(M271,Limits!#REF!,6))))))</f>
        <v>#REF!</v>
      </c>
      <c r="Z271" s="122"/>
      <c r="AA271" s="85" t="e">
        <f>IF(I271&gt;(Limits!$D$37*1.4),"Over 140%","No")</f>
        <v>#REF!</v>
      </c>
      <c r="AB271" s="85" t="e">
        <f>IF(I271&lt;=HLOOKUP(E271,Limits!$D$29:$K$36,2),30,IF(I271&lt;=HLOOKUP(E271,Limits!$D$29:$K$36,3),40,IF(I271&lt;=HLOOKUP(E271,Limits!$D$29:$K$36,4),50,IF(I271&lt;=HLOOKUP(E271,Limits!$D$29:$K$36,5),60,IF(I271&lt;=(Limits!$D$37*1.4),140,"Over 140%")))))</f>
        <v>#REF!</v>
      </c>
      <c r="AC271" s="123" t="e">
        <f>IF(W271&lt;=HLOOKUP(M271,Limits!#REF!,2),30,IF(W271&lt;=HLOOKUP(M271,Limits!#REF!,3),40,IF(W271&lt;=HLOOKUP(M271,Limits!#REF!,4),50,IF(W271&lt;=HLOOKUP(M271,Limits!#REF!,5),60,"Over 60%"))))</f>
        <v>#REF!</v>
      </c>
      <c r="AD271" s="2"/>
      <c r="AE271" s="85" t="e">
        <f t="shared" si="8"/>
        <v>#REF!</v>
      </c>
    </row>
    <row r="272" spans="1:31">
      <c r="A272" s="117" t="e">
        <f>+USR!#REF!</f>
        <v>#REF!</v>
      </c>
      <c r="B272" s="117"/>
      <c r="C272" s="117" t="e">
        <f>+USR!#REF!</f>
        <v>#REF!</v>
      </c>
      <c r="D272" s="117"/>
      <c r="E272" s="121" t="e">
        <f>+USR!#REF!</f>
        <v>#REF!</v>
      </c>
      <c r="F272" s="122"/>
      <c r="G272" s="122" t="e">
        <f>+USR!#REF!</f>
        <v>#REF!</v>
      </c>
      <c r="H272" s="122"/>
      <c r="I272" s="146" t="e">
        <f>+USR!#REF!</f>
        <v>#REF!</v>
      </c>
      <c r="J272" s="122"/>
      <c r="K272" s="147" t="e">
        <f>IF(G272=30,HLOOKUP(E272,Limits!$D$29:$K$36,2),IF(G272=40,HLOOKUP(E272,Limits!$D$29:$K$36,3),IF(G272=50,HLOOKUP(E272,Limits!$D$29:$K$36,4),IF(G272=60,HLOOKUP(E272,Limits!$D$29:$K$36,5),IF(G272=80,HLOOKUP(E272,Limits!$D$29:$K$36,6))))))</f>
        <v>#REF!</v>
      </c>
      <c r="L272" s="148"/>
      <c r="M272" s="121" t="e">
        <f>+USR!#REF!</f>
        <v>#REF!</v>
      </c>
      <c r="N272" s="122"/>
      <c r="O272" s="122" t="e">
        <f>+USR!#REF!</f>
        <v>#REF!</v>
      </c>
      <c r="P272" s="122"/>
      <c r="Q272" s="122" t="e">
        <f>+USR!#REF!</f>
        <v>#REF!</v>
      </c>
      <c r="R272" s="122"/>
      <c r="S272" s="122" t="e">
        <f>+USR!#REF!</f>
        <v>#REF!</v>
      </c>
      <c r="T272" s="122"/>
      <c r="U272" s="122" t="e">
        <f>IF(M272=0,Limits!$D$8,IF(M272=1,Limits!$E$8,IF(M272=2,Limits!$F$8,IF(M272=3,Limits!$G$8,IF(M272=4,Limits!$H$8,IF(M272=5,Limits!$I$8))))))</f>
        <v>#REF!</v>
      </c>
      <c r="V272" s="122"/>
      <c r="W272" s="122" t="e">
        <f t="shared" si="9"/>
        <v>#REF!</v>
      </c>
      <c r="X272" s="122"/>
      <c r="Y272" s="123" t="e">
        <f>IF(O272=30,HLOOKUP(M272,Limits!#REF!,2),IF(O272=40,HLOOKUP(M272,Limits!#REF!,3),IF(O272=50,HLOOKUP(M272,Limits!#REF!,4),IF(O272=60,HLOOKUP(M272,Limits!#REF!,5),IF(O272=80,HLOOKUP(M272,Limits!#REF!,6))))))</f>
        <v>#REF!</v>
      </c>
      <c r="Z272" s="122"/>
      <c r="AA272" s="85" t="e">
        <f>IF(I272&gt;(Limits!$D$37*1.4),"Over 140%","No")</f>
        <v>#REF!</v>
      </c>
      <c r="AB272" s="85" t="e">
        <f>IF(I272&lt;=HLOOKUP(E272,Limits!$D$29:$K$36,2),30,IF(I272&lt;=HLOOKUP(E272,Limits!$D$29:$K$36,3),40,IF(I272&lt;=HLOOKUP(E272,Limits!$D$29:$K$36,4),50,IF(I272&lt;=HLOOKUP(E272,Limits!$D$29:$K$36,5),60,IF(I272&lt;=(Limits!$D$37*1.4),140,"Over 140%")))))</f>
        <v>#REF!</v>
      </c>
      <c r="AC272" s="123" t="e">
        <f>IF(W272&lt;=HLOOKUP(M272,Limits!#REF!,2),30,IF(W272&lt;=HLOOKUP(M272,Limits!#REF!,3),40,IF(W272&lt;=HLOOKUP(M272,Limits!#REF!,4),50,IF(W272&lt;=HLOOKUP(M272,Limits!#REF!,5),60,"Over 60%"))))</f>
        <v>#REF!</v>
      </c>
      <c r="AD272" s="2"/>
      <c r="AE272" s="85" t="e">
        <f t="shared" si="8"/>
        <v>#REF!</v>
      </c>
    </row>
    <row r="273" spans="1:31">
      <c r="A273" s="117" t="e">
        <f>+USR!#REF!</f>
        <v>#REF!</v>
      </c>
      <c r="B273" s="117"/>
      <c r="C273" s="117" t="e">
        <f>+USR!#REF!</f>
        <v>#REF!</v>
      </c>
      <c r="D273" s="117"/>
      <c r="E273" s="121" t="e">
        <f>+USR!#REF!</f>
        <v>#REF!</v>
      </c>
      <c r="F273" s="122"/>
      <c r="G273" s="122" t="e">
        <f>+USR!#REF!</f>
        <v>#REF!</v>
      </c>
      <c r="H273" s="122"/>
      <c r="I273" s="146" t="e">
        <f>+USR!#REF!</f>
        <v>#REF!</v>
      </c>
      <c r="J273" s="122"/>
      <c r="K273" s="147" t="e">
        <f>IF(G273=30,HLOOKUP(E273,Limits!$D$29:$K$36,2),IF(G273=40,HLOOKUP(E273,Limits!$D$29:$K$36,3),IF(G273=50,HLOOKUP(E273,Limits!$D$29:$K$36,4),IF(G273=60,HLOOKUP(E273,Limits!$D$29:$K$36,5),IF(G273=80,HLOOKUP(E273,Limits!$D$29:$K$36,6))))))</f>
        <v>#REF!</v>
      </c>
      <c r="L273" s="148"/>
      <c r="M273" s="121" t="e">
        <f>+USR!#REF!</f>
        <v>#REF!</v>
      </c>
      <c r="N273" s="122"/>
      <c r="O273" s="122" t="e">
        <f>+USR!#REF!</f>
        <v>#REF!</v>
      </c>
      <c r="P273" s="122"/>
      <c r="Q273" s="122" t="e">
        <f>+USR!#REF!</f>
        <v>#REF!</v>
      </c>
      <c r="R273" s="122"/>
      <c r="S273" s="122" t="e">
        <f>+USR!#REF!</f>
        <v>#REF!</v>
      </c>
      <c r="T273" s="122"/>
      <c r="U273" s="122" t="e">
        <f>IF(M273=0,Limits!$D$8,IF(M273=1,Limits!$E$8,IF(M273=2,Limits!$F$8,IF(M273=3,Limits!$G$8,IF(M273=4,Limits!$H$8,IF(M273=5,Limits!$I$8))))))</f>
        <v>#REF!</v>
      </c>
      <c r="V273" s="122"/>
      <c r="W273" s="122" t="e">
        <f t="shared" si="9"/>
        <v>#REF!</v>
      </c>
      <c r="X273" s="122"/>
      <c r="Y273" s="123" t="e">
        <f>IF(O273=30,HLOOKUP(M273,Limits!#REF!,2),IF(O273=40,HLOOKUP(M273,Limits!#REF!,3),IF(O273=50,HLOOKUP(M273,Limits!#REF!,4),IF(O273=60,HLOOKUP(M273,Limits!#REF!,5),IF(O273=80,HLOOKUP(M273,Limits!#REF!,6))))))</f>
        <v>#REF!</v>
      </c>
      <c r="Z273" s="122"/>
      <c r="AA273" s="85" t="e">
        <f>IF(I273&gt;(Limits!$D$37*1.4),"Over 140%","No")</f>
        <v>#REF!</v>
      </c>
      <c r="AB273" s="85" t="e">
        <f>IF(I273&lt;=HLOOKUP(E273,Limits!$D$29:$K$36,2),30,IF(I273&lt;=HLOOKUP(E273,Limits!$D$29:$K$36,3),40,IF(I273&lt;=HLOOKUP(E273,Limits!$D$29:$K$36,4),50,IF(I273&lt;=HLOOKUP(E273,Limits!$D$29:$K$36,5),60,IF(I273&lt;=(Limits!$D$37*1.4),140,"Over 140%")))))</f>
        <v>#REF!</v>
      </c>
      <c r="AC273" s="123" t="e">
        <f>IF(W273&lt;=HLOOKUP(M273,Limits!#REF!,2),30,IF(W273&lt;=HLOOKUP(M273,Limits!#REF!,3),40,IF(W273&lt;=HLOOKUP(M273,Limits!#REF!,4),50,IF(W273&lt;=HLOOKUP(M273,Limits!#REF!,5),60,"Over 60%"))))</f>
        <v>#REF!</v>
      </c>
      <c r="AD273" s="2"/>
      <c r="AE273" s="85" t="e">
        <f t="shared" si="8"/>
        <v>#REF!</v>
      </c>
    </row>
    <row r="274" spans="1:31">
      <c r="A274" s="117" t="e">
        <f>+USR!#REF!</f>
        <v>#REF!</v>
      </c>
      <c r="B274" s="117"/>
      <c r="C274" s="117" t="e">
        <f>+USR!#REF!</f>
        <v>#REF!</v>
      </c>
      <c r="D274" s="117"/>
      <c r="E274" s="121" t="e">
        <f>+USR!#REF!</f>
        <v>#REF!</v>
      </c>
      <c r="F274" s="122"/>
      <c r="G274" s="122" t="e">
        <f>+USR!#REF!</f>
        <v>#REF!</v>
      </c>
      <c r="H274" s="122"/>
      <c r="I274" s="146" t="e">
        <f>+USR!#REF!</f>
        <v>#REF!</v>
      </c>
      <c r="J274" s="122"/>
      <c r="K274" s="147" t="e">
        <f>IF(G274=30,HLOOKUP(E274,Limits!$D$29:$K$36,2),IF(G274=40,HLOOKUP(E274,Limits!$D$29:$K$36,3),IF(G274=50,HLOOKUP(E274,Limits!$D$29:$K$36,4),IF(G274=60,HLOOKUP(E274,Limits!$D$29:$K$36,5),IF(G274=80,HLOOKUP(E274,Limits!$D$29:$K$36,6))))))</f>
        <v>#REF!</v>
      </c>
      <c r="L274" s="148"/>
      <c r="M274" s="121" t="e">
        <f>+USR!#REF!</f>
        <v>#REF!</v>
      </c>
      <c r="N274" s="122"/>
      <c r="O274" s="122" t="e">
        <f>+USR!#REF!</f>
        <v>#REF!</v>
      </c>
      <c r="P274" s="122"/>
      <c r="Q274" s="122" t="e">
        <f>+USR!#REF!</f>
        <v>#REF!</v>
      </c>
      <c r="R274" s="122"/>
      <c r="S274" s="122" t="e">
        <f>+USR!#REF!</f>
        <v>#REF!</v>
      </c>
      <c r="T274" s="122"/>
      <c r="U274" s="122" t="e">
        <f>IF(M274=0,Limits!$D$8,IF(M274=1,Limits!$E$8,IF(M274=2,Limits!$F$8,IF(M274=3,Limits!$G$8,IF(M274=4,Limits!$H$8,IF(M274=5,Limits!$I$8))))))</f>
        <v>#REF!</v>
      </c>
      <c r="V274" s="122"/>
      <c r="W274" s="122" t="e">
        <f t="shared" si="9"/>
        <v>#REF!</v>
      </c>
      <c r="X274" s="122"/>
      <c r="Y274" s="123" t="e">
        <f>IF(O274=30,HLOOKUP(M274,Limits!#REF!,2),IF(O274=40,HLOOKUP(M274,Limits!#REF!,3),IF(O274=50,HLOOKUP(M274,Limits!#REF!,4),IF(O274=60,HLOOKUP(M274,Limits!#REF!,5),IF(O274=80,HLOOKUP(M274,Limits!#REF!,6))))))</f>
        <v>#REF!</v>
      </c>
      <c r="Z274" s="122"/>
      <c r="AA274" s="85" t="e">
        <f>IF(I274&gt;(Limits!$D$37*1.4),"Over 140%","No")</f>
        <v>#REF!</v>
      </c>
      <c r="AB274" s="85" t="e">
        <f>IF(I274&lt;=HLOOKUP(E274,Limits!$D$29:$K$36,2),30,IF(I274&lt;=HLOOKUP(E274,Limits!$D$29:$K$36,3),40,IF(I274&lt;=HLOOKUP(E274,Limits!$D$29:$K$36,4),50,IF(I274&lt;=HLOOKUP(E274,Limits!$D$29:$K$36,5),60,IF(I274&lt;=(Limits!$D$37*1.4),140,"Over 140%")))))</f>
        <v>#REF!</v>
      </c>
      <c r="AC274" s="123" t="e">
        <f>IF(W274&lt;=HLOOKUP(M274,Limits!#REF!,2),30,IF(W274&lt;=HLOOKUP(M274,Limits!#REF!,3),40,IF(W274&lt;=HLOOKUP(M274,Limits!#REF!,4),50,IF(W274&lt;=HLOOKUP(M274,Limits!#REF!,5),60,"Over 60%"))))</f>
        <v>#REF!</v>
      </c>
      <c r="AD274" s="2"/>
      <c r="AE274" s="85" t="e">
        <f t="shared" si="8"/>
        <v>#REF!</v>
      </c>
    </row>
    <row r="275" spans="1:31">
      <c r="A275" s="117" t="e">
        <f>+USR!#REF!</f>
        <v>#REF!</v>
      </c>
      <c r="B275" s="117"/>
      <c r="C275" s="117" t="e">
        <f>+USR!#REF!</f>
        <v>#REF!</v>
      </c>
      <c r="D275" s="117"/>
      <c r="E275" s="121" t="e">
        <f>+USR!#REF!</f>
        <v>#REF!</v>
      </c>
      <c r="F275" s="122"/>
      <c r="G275" s="122" t="e">
        <f>+USR!#REF!</f>
        <v>#REF!</v>
      </c>
      <c r="H275" s="122"/>
      <c r="I275" s="146" t="e">
        <f>+USR!#REF!</f>
        <v>#REF!</v>
      </c>
      <c r="J275" s="122"/>
      <c r="K275" s="147" t="e">
        <f>IF(G275=30,HLOOKUP(E275,Limits!$D$29:$K$36,2),IF(G275=40,HLOOKUP(E275,Limits!$D$29:$K$36,3),IF(G275=50,HLOOKUP(E275,Limits!$D$29:$K$36,4),IF(G275=60,HLOOKUP(E275,Limits!$D$29:$K$36,5),IF(G275=80,HLOOKUP(E275,Limits!$D$29:$K$36,6))))))</f>
        <v>#REF!</v>
      </c>
      <c r="L275" s="148"/>
      <c r="M275" s="121" t="e">
        <f>+USR!#REF!</f>
        <v>#REF!</v>
      </c>
      <c r="N275" s="122"/>
      <c r="O275" s="122" t="e">
        <f>+USR!#REF!</f>
        <v>#REF!</v>
      </c>
      <c r="P275" s="122"/>
      <c r="Q275" s="122" t="e">
        <f>+USR!#REF!</f>
        <v>#REF!</v>
      </c>
      <c r="R275" s="122"/>
      <c r="S275" s="122" t="e">
        <f>+USR!#REF!</f>
        <v>#REF!</v>
      </c>
      <c r="T275" s="122"/>
      <c r="U275" s="122" t="e">
        <f>IF(M275=0,Limits!$D$8,IF(M275=1,Limits!$E$8,IF(M275=2,Limits!$F$8,IF(M275=3,Limits!$G$8,IF(M275=4,Limits!$H$8,IF(M275=5,Limits!$I$8))))))</f>
        <v>#REF!</v>
      </c>
      <c r="V275" s="122"/>
      <c r="W275" s="122" t="e">
        <f t="shared" si="9"/>
        <v>#REF!</v>
      </c>
      <c r="X275" s="122"/>
      <c r="Y275" s="123" t="e">
        <f>IF(O275=30,HLOOKUP(M275,Limits!#REF!,2),IF(O275=40,HLOOKUP(M275,Limits!#REF!,3),IF(O275=50,HLOOKUP(M275,Limits!#REF!,4),IF(O275=60,HLOOKUP(M275,Limits!#REF!,5),IF(O275=80,HLOOKUP(M275,Limits!#REF!,6))))))</f>
        <v>#REF!</v>
      </c>
      <c r="Z275" s="122"/>
      <c r="AA275" s="85" t="e">
        <f>IF(I275&gt;(Limits!$D$37*1.4),"Over 140%","No")</f>
        <v>#REF!</v>
      </c>
      <c r="AB275" s="85" t="e">
        <f>IF(I275&lt;=HLOOKUP(E275,Limits!$D$29:$K$36,2),30,IF(I275&lt;=HLOOKUP(E275,Limits!$D$29:$K$36,3),40,IF(I275&lt;=HLOOKUP(E275,Limits!$D$29:$K$36,4),50,IF(I275&lt;=HLOOKUP(E275,Limits!$D$29:$K$36,5),60,IF(I275&lt;=(Limits!$D$37*1.4),140,"Over 140%")))))</f>
        <v>#REF!</v>
      </c>
      <c r="AC275" s="123" t="e">
        <f>IF(W275&lt;=HLOOKUP(M275,Limits!#REF!,2),30,IF(W275&lt;=HLOOKUP(M275,Limits!#REF!,3),40,IF(W275&lt;=HLOOKUP(M275,Limits!#REF!,4),50,IF(W275&lt;=HLOOKUP(M275,Limits!#REF!,5),60,"Over 60%"))))</f>
        <v>#REF!</v>
      </c>
      <c r="AD275" s="2"/>
      <c r="AE275" s="85" t="e">
        <f t="shared" si="8"/>
        <v>#REF!</v>
      </c>
    </row>
    <row r="276" spans="1:31">
      <c r="A276" s="117" t="e">
        <f>+USR!#REF!</f>
        <v>#REF!</v>
      </c>
      <c r="B276" s="117"/>
      <c r="C276" s="117" t="e">
        <f>+USR!#REF!</f>
        <v>#REF!</v>
      </c>
      <c r="D276" s="117"/>
      <c r="E276" s="121" t="e">
        <f>+USR!#REF!</f>
        <v>#REF!</v>
      </c>
      <c r="F276" s="122"/>
      <c r="G276" s="122" t="e">
        <f>+USR!#REF!</f>
        <v>#REF!</v>
      </c>
      <c r="H276" s="122"/>
      <c r="I276" s="146" t="e">
        <f>+USR!#REF!</f>
        <v>#REF!</v>
      </c>
      <c r="J276" s="122"/>
      <c r="K276" s="147" t="e">
        <f>IF(G276=30,HLOOKUP(E276,Limits!$D$29:$K$36,2),IF(G276=40,HLOOKUP(E276,Limits!$D$29:$K$36,3),IF(G276=50,HLOOKUP(E276,Limits!$D$29:$K$36,4),IF(G276=60,HLOOKUP(E276,Limits!$D$29:$K$36,5),IF(G276=80,HLOOKUP(E276,Limits!$D$29:$K$36,6))))))</f>
        <v>#REF!</v>
      </c>
      <c r="L276" s="148"/>
      <c r="M276" s="121" t="e">
        <f>+USR!#REF!</f>
        <v>#REF!</v>
      </c>
      <c r="N276" s="122"/>
      <c r="O276" s="122" t="e">
        <f>+USR!#REF!</f>
        <v>#REF!</v>
      </c>
      <c r="P276" s="122"/>
      <c r="Q276" s="122" t="e">
        <f>+USR!#REF!</f>
        <v>#REF!</v>
      </c>
      <c r="R276" s="122"/>
      <c r="S276" s="122" t="e">
        <f>+USR!#REF!</f>
        <v>#REF!</v>
      </c>
      <c r="T276" s="122"/>
      <c r="U276" s="122" t="e">
        <f>IF(M276=0,Limits!$D$8,IF(M276=1,Limits!$E$8,IF(M276=2,Limits!$F$8,IF(M276=3,Limits!$G$8,IF(M276=4,Limits!$H$8,IF(M276=5,Limits!$I$8))))))</f>
        <v>#REF!</v>
      </c>
      <c r="V276" s="122"/>
      <c r="W276" s="122" t="e">
        <f t="shared" si="9"/>
        <v>#REF!</v>
      </c>
      <c r="X276" s="122"/>
      <c r="Y276" s="123" t="e">
        <f>IF(O276=30,HLOOKUP(M276,Limits!#REF!,2),IF(O276=40,HLOOKUP(M276,Limits!#REF!,3),IF(O276=50,HLOOKUP(M276,Limits!#REF!,4),IF(O276=60,HLOOKUP(M276,Limits!#REF!,5),IF(O276=80,HLOOKUP(M276,Limits!#REF!,6))))))</f>
        <v>#REF!</v>
      </c>
      <c r="Z276" s="122"/>
      <c r="AA276" s="85" t="e">
        <f>IF(I276&gt;(Limits!$D$37*1.4),"Over 140%","No")</f>
        <v>#REF!</v>
      </c>
      <c r="AB276" s="85" t="e">
        <f>IF(I276&lt;=HLOOKUP(E276,Limits!$D$29:$K$36,2),30,IF(I276&lt;=HLOOKUP(E276,Limits!$D$29:$K$36,3),40,IF(I276&lt;=HLOOKUP(E276,Limits!$D$29:$K$36,4),50,IF(I276&lt;=HLOOKUP(E276,Limits!$D$29:$K$36,5),60,IF(I276&lt;=(Limits!$D$37*1.4),140,"Over 140%")))))</f>
        <v>#REF!</v>
      </c>
      <c r="AC276" s="123" t="e">
        <f>IF(W276&lt;=HLOOKUP(M276,Limits!#REF!,2),30,IF(W276&lt;=HLOOKUP(M276,Limits!#REF!,3),40,IF(W276&lt;=HLOOKUP(M276,Limits!#REF!,4),50,IF(W276&lt;=HLOOKUP(M276,Limits!#REF!,5),60,"Over 60%"))))</f>
        <v>#REF!</v>
      </c>
      <c r="AD276" s="2"/>
      <c r="AE276" s="85" t="e">
        <f t="shared" si="8"/>
        <v>#REF!</v>
      </c>
    </row>
    <row r="277" spans="1:31">
      <c r="A277" s="117" t="e">
        <f>+USR!#REF!</f>
        <v>#REF!</v>
      </c>
      <c r="B277" s="117"/>
      <c r="C277" s="117" t="e">
        <f>+USR!#REF!</f>
        <v>#REF!</v>
      </c>
      <c r="D277" s="117"/>
      <c r="E277" s="121" t="e">
        <f>+USR!#REF!</f>
        <v>#REF!</v>
      </c>
      <c r="F277" s="122"/>
      <c r="G277" s="122" t="e">
        <f>+USR!#REF!</f>
        <v>#REF!</v>
      </c>
      <c r="H277" s="122"/>
      <c r="I277" s="146" t="e">
        <f>+USR!#REF!</f>
        <v>#REF!</v>
      </c>
      <c r="J277" s="122"/>
      <c r="K277" s="147" t="e">
        <f>IF(G277=30,HLOOKUP(E277,Limits!$D$29:$K$36,2),IF(G277=40,HLOOKUP(E277,Limits!$D$29:$K$36,3),IF(G277=50,HLOOKUP(E277,Limits!$D$29:$K$36,4),IF(G277=60,HLOOKUP(E277,Limits!$D$29:$K$36,5),IF(G277=80,HLOOKUP(E277,Limits!$D$29:$K$36,6))))))</f>
        <v>#REF!</v>
      </c>
      <c r="L277" s="148"/>
      <c r="M277" s="121" t="e">
        <f>+USR!#REF!</f>
        <v>#REF!</v>
      </c>
      <c r="N277" s="122"/>
      <c r="O277" s="122" t="e">
        <f>+USR!#REF!</f>
        <v>#REF!</v>
      </c>
      <c r="P277" s="122"/>
      <c r="Q277" s="122" t="e">
        <f>+USR!#REF!</f>
        <v>#REF!</v>
      </c>
      <c r="R277" s="122"/>
      <c r="S277" s="122" t="e">
        <f>+USR!#REF!</f>
        <v>#REF!</v>
      </c>
      <c r="T277" s="122"/>
      <c r="U277" s="122" t="e">
        <f>IF(M277=0,Limits!$D$8,IF(M277=1,Limits!$E$8,IF(M277=2,Limits!$F$8,IF(M277=3,Limits!$G$8,IF(M277=4,Limits!$H$8,IF(M277=5,Limits!$I$8))))))</f>
        <v>#REF!</v>
      </c>
      <c r="V277" s="122"/>
      <c r="W277" s="122" t="e">
        <f t="shared" si="9"/>
        <v>#REF!</v>
      </c>
      <c r="X277" s="122"/>
      <c r="Y277" s="123" t="e">
        <f>IF(O277=30,HLOOKUP(M277,Limits!#REF!,2),IF(O277=40,HLOOKUP(M277,Limits!#REF!,3),IF(O277=50,HLOOKUP(M277,Limits!#REF!,4),IF(O277=60,HLOOKUP(M277,Limits!#REF!,5),IF(O277=80,HLOOKUP(M277,Limits!#REF!,6))))))</f>
        <v>#REF!</v>
      </c>
      <c r="Z277" s="122"/>
      <c r="AA277" s="85" t="e">
        <f>IF(I277&gt;(Limits!$D$37*1.4),"Over 140%","No")</f>
        <v>#REF!</v>
      </c>
      <c r="AB277" s="85" t="e">
        <f>IF(I277&lt;=HLOOKUP(E277,Limits!$D$29:$K$36,2),30,IF(I277&lt;=HLOOKUP(E277,Limits!$D$29:$K$36,3),40,IF(I277&lt;=HLOOKUP(E277,Limits!$D$29:$K$36,4),50,IF(I277&lt;=HLOOKUP(E277,Limits!$D$29:$K$36,5),60,IF(I277&lt;=(Limits!$D$37*1.4),140,"Over 140%")))))</f>
        <v>#REF!</v>
      </c>
      <c r="AC277" s="123" t="e">
        <f>IF(W277&lt;=HLOOKUP(M277,Limits!#REF!,2),30,IF(W277&lt;=HLOOKUP(M277,Limits!#REF!,3),40,IF(W277&lt;=HLOOKUP(M277,Limits!#REF!,4),50,IF(W277&lt;=HLOOKUP(M277,Limits!#REF!,5),60,"Over 60%"))))</f>
        <v>#REF!</v>
      </c>
      <c r="AD277" s="2"/>
      <c r="AE277" s="85" t="e">
        <f t="shared" si="8"/>
        <v>#REF!</v>
      </c>
    </row>
    <row r="278" spans="1:31">
      <c r="A278" s="117" t="e">
        <f>+USR!#REF!</f>
        <v>#REF!</v>
      </c>
      <c r="B278" s="117"/>
      <c r="C278" s="117" t="e">
        <f>+USR!#REF!</f>
        <v>#REF!</v>
      </c>
      <c r="D278" s="117"/>
      <c r="E278" s="121" t="e">
        <f>+USR!#REF!</f>
        <v>#REF!</v>
      </c>
      <c r="F278" s="122"/>
      <c r="G278" s="122" t="e">
        <f>+USR!#REF!</f>
        <v>#REF!</v>
      </c>
      <c r="H278" s="122"/>
      <c r="I278" s="146" t="e">
        <f>+USR!#REF!</f>
        <v>#REF!</v>
      </c>
      <c r="J278" s="122"/>
      <c r="K278" s="147" t="e">
        <f>IF(G278=30,HLOOKUP(E278,Limits!$D$29:$K$36,2),IF(G278=40,HLOOKUP(E278,Limits!$D$29:$K$36,3),IF(G278=50,HLOOKUP(E278,Limits!$D$29:$K$36,4),IF(G278=60,HLOOKUP(E278,Limits!$D$29:$K$36,5),IF(G278=80,HLOOKUP(E278,Limits!$D$29:$K$36,6))))))</f>
        <v>#REF!</v>
      </c>
      <c r="L278" s="148"/>
      <c r="M278" s="121" t="e">
        <f>+USR!#REF!</f>
        <v>#REF!</v>
      </c>
      <c r="N278" s="122"/>
      <c r="O278" s="122" t="e">
        <f>+USR!#REF!</f>
        <v>#REF!</v>
      </c>
      <c r="P278" s="122"/>
      <c r="Q278" s="122" t="e">
        <f>+USR!#REF!</f>
        <v>#REF!</v>
      </c>
      <c r="R278" s="122"/>
      <c r="S278" s="122" t="e">
        <f>+USR!#REF!</f>
        <v>#REF!</v>
      </c>
      <c r="T278" s="122"/>
      <c r="U278" s="122" t="e">
        <f>IF(M278=0,Limits!$D$8,IF(M278=1,Limits!$E$8,IF(M278=2,Limits!$F$8,IF(M278=3,Limits!$G$8,IF(M278=4,Limits!$H$8,IF(M278=5,Limits!$I$8))))))</f>
        <v>#REF!</v>
      </c>
      <c r="V278" s="122"/>
      <c r="W278" s="122" t="e">
        <f t="shared" si="9"/>
        <v>#REF!</v>
      </c>
      <c r="X278" s="122"/>
      <c r="Y278" s="123" t="e">
        <f>IF(O278=30,HLOOKUP(M278,Limits!#REF!,2),IF(O278=40,HLOOKUP(M278,Limits!#REF!,3),IF(O278=50,HLOOKUP(M278,Limits!#REF!,4),IF(O278=60,HLOOKUP(M278,Limits!#REF!,5),IF(O278=80,HLOOKUP(M278,Limits!#REF!,6))))))</f>
        <v>#REF!</v>
      </c>
      <c r="Z278" s="122"/>
      <c r="AA278" s="85" t="e">
        <f>IF(I278&gt;(Limits!$D$37*1.4),"Over 140%","No")</f>
        <v>#REF!</v>
      </c>
      <c r="AB278" s="85" t="e">
        <f>IF(I278&lt;=HLOOKUP(E278,Limits!$D$29:$K$36,2),30,IF(I278&lt;=HLOOKUP(E278,Limits!$D$29:$K$36,3),40,IF(I278&lt;=HLOOKUP(E278,Limits!$D$29:$K$36,4),50,IF(I278&lt;=HLOOKUP(E278,Limits!$D$29:$K$36,5),60,IF(I278&lt;=(Limits!$D$37*1.4),140,"Over 140%")))))</f>
        <v>#REF!</v>
      </c>
      <c r="AC278" s="123" t="e">
        <f>IF(W278&lt;=HLOOKUP(M278,Limits!#REF!,2),30,IF(W278&lt;=HLOOKUP(M278,Limits!#REF!,3),40,IF(W278&lt;=HLOOKUP(M278,Limits!#REF!,4),50,IF(W278&lt;=HLOOKUP(M278,Limits!#REF!,5),60,"Over 60%"))))</f>
        <v>#REF!</v>
      </c>
      <c r="AD278" s="2"/>
      <c r="AE278" s="85" t="e">
        <f t="shared" si="8"/>
        <v>#REF!</v>
      </c>
    </row>
    <row r="279" spans="1:31">
      <c r="A279" s="117" t="e">
        <f>+USR!#REF!</f>
        <v>#REF!</v>
      </c>
      <c r="B279" s="117"/>
      <c r="C279" s="117" t="e">
        <f>+USR!#REF!</f>
        <v>#REF!</v>
      </c>
      <c r="D279" s="117"/>
      <c r="E279" s="121" t="e">
        <f>+USR!#REF!</f>
        <v>#REF!</v>
      </c>
      <c r="F279" s="122"/>
      <c r="G279" s="122" t="e">
        <f>+USR!#REF!</f>
        <v>#REF!</v>
      </c>
      <c r="H279" s="122"/>
      <c r="I279" s="146" t="e">
        <f>+USR!#REF!</f>
        <v>#REF!</v>
      </c>
      <c r="J279" s="122"/>
      <c r="K279" s="147" t="e">
        <f>IF(G279=30,HLOOKUP(E279,Limits!$D$29:$K$36,2),IF(G279=40,HLOOKUP(E279,Limits!$D$29:$K$36,3),IF(G279=50,HLOOKUP(E279,Limits!$D$29:$K$36,4),IF(G279=60,HLOOKUP(E279,Limits!$D$29:$K$36,5),IF(G279=80,HLOOKUP(E279,Limits!$D$29:$K$36,6))))))</f>
        <v>#REF!</v>
      </c>
      <c r="L279" s="148"/>
      <c r="M279" s="121" t="e">
        <f>+USR!#REF!</f>
        <v>#REF!</v>
      </c>
      <c r="N279" s="122"/>
      <c r="O279" s="122" t="e">
        <f>+USR!#REF!</f>
        <v>#REF!</v>
      </c>
      <c r="P279" s="122"/>
      <c r="Q279" s="122" t="e">
        <f>+USR!#REF!</f>
        <v>#REF!</v>
      </c>
      <c r="R279" s="122"/>
      <c r="S279" s="122" t="e">
        <f>+USR!#REF!</f>
        <v>#REF!</v>
      </c>
      <c r="T279" s="122"/>
      <c r="U279" s="122" t="e">
        <f>IF(M279=0,Limits!$D$8,IF(M279=1,Limits!$E$8,IF(M279=2,Limits!$F$8,IF(M279=3,Limits!$G$8,IF(M279=4,Limits!$H$8,IF(M279=5,Limits!$I$8))))))</f>
        <v>#REF!</v>
      </c>
      <c r="V279" s="122"/>
      <c r="W279" s="122" t="e">
        <f t="shared" si="9"/>
        <v>#REF!</v>
      </c>
      <c r="X279" s="122"/>
      <c r="Y279" s="123" t="e">
        <f>IF(O279=30,HLOOKUP(M279,Limits!#REF!,2),IF(O279=40,HLOOKUP(M279,Limits!#REF!,3),IF(O279=50,HLOOKUP(M279,Limits!#REF!,4),IF(O279=60,HLOOKUP(M279,Limits!#REF!,5),IF(O279=80,HLOOKUP(M279,Limits!#REF!,6))))))</f>
        <v>#REF!</v>
      </c>
      <c r="Z279" s="122"/>
      <c r="AA279" s="85" t="e">
        <f>IF(I279&gt;(Limits!$D$37*1.4),"Over 140%","No")</f>
        <v>#REF!</v>
      </c>
      <c r="AB279" s="85" t="e">
        <f>IF(I279&lt;=HLOOKUP(E279,Limits!$D$29:$K$36,2),30,IF(I279&lt;=HLOOKUP(E279,Limits!$D$29:$K$36,3),40,IF(I279&lt;=HLOOKUP(E279,Limits!$D$29:$K$36,4),50,IF(I279&lt;=HLOOKUP(E279,Limits!$D$29:$K$36,5),60,IF(I279&lt;=(Limits!$D$37*1.4),140,"Over 140%")))))</f>
        <v>#REF!</v>
      </c>
      <c r="AC279" s="123" t="e">
        <f>IF(W279&lt;=HLOOKUP(M279,Limits!#REF!,2),30,IF(W279&lt;=HLOOKUP(M279,Limits!#REF!,3),40,IF(W279&lt;=HLOOKUP(M279,Limits!#REF!,4),50,IF(W279&lt;=HLOOKUP(M279,Limits!#REF!,5),60,"Over 60%"))))</f>
        <v>#REF!</v>
      </c>
      <c r="AD279" s="2"/>
      <c r="AE279" s="85" t="e">
        <f t="shared" si="8"/>
        <v>#REF!</v>
      </c>
    </row>
    <row r="280" spans="1:31">
      <c r="A280" s="117" t="e">
        <f>+USR!#REF!</f>
        <v>#REF!</v>
      </c>
      <c r="B280" s="117"/>
      <c r="C280" s="117" t="e">
        <f>+USR!#REF!</f>
        <v>#REF!</v>
      </c>
      <c r="D280" s="117"/>
      <c r="E280" s="121" t="e">
        <f>+USR!#REF!</f>
        <v>#REF!</v>
      </c>
      <c r="F280" s="122"/>
      <c r="G280" s="122" t="e">
        <f>+USR!#REF!</f>
        <v>#REF!</v>
      </c>
      <c r="H280" s="122"/>
      <c r="I280" s="146" t="e">
        <f>+USR!#REF!</f>
        <v>#REF!</v>
      </c>
      <c r="J280" s="122"/>
      <c r="K280" s="147" t="e">
        <f>IF(G280=30,HLOOKUP(E280,Limits!$D$29:$K$36,2),IF(G280=40,HLOOKUP(E280,Limits!$D$29:$K$36,3),IF(G280=50,HLOOKUP(E280,Limits!$D$29:$K$36,4),IF(G280=60,HLOOKUP(E280,Limits!$D$29:$K$36,5),IF(G280=80,HLOOKUP(E280,Limits!$D$29:$K$36,6))))))</f>
        <v>#REF!</v>
      </c>
      <c r="L280" s="148"/>
      <c r="M280" s="121" t="e">
        <f>+USR!#REF!</f>
        <v>#REF!</v>
      </c>
      <c r="N280" s="122"/>
      <c r="O280" s="122" t="e">
        <f>+USR!#REF!</f>
        <v>#REF!</v>
      </c>
      <c r="P280" s="122"/>
      <c r="Q280" s="122" t="e">
        <f>+USR!#REF!</f>
        <v>#REF!</v>
      </c>
      <c r="R280" s="122"/>
      <c r="S280" s="122" t="e">
        <f>+USR!#REF!</f>
        <v>#REF!</v>
      </c>
      <c r="T280" s="122"/>
      <c r="U280" s="122" t="e">
        <f>IF(M280=0,Limits!$D$8,IF(M280=1,Limits!$E$8,IF(M280=2,Limits!$F$8,IF(M280=3,Limits!$G$8,IF(M280=4,Limits!$H$8,IF(M280=5,Limits!$I$8))))))</f>
        <v>#REF!</v>
      </c>
      <c r="V280" s="122"/>
      <c r="W280" s="122" t="e">
        <f t="shared" si="9"/>
        <v>#REF!</v>
      </c>
      <c r="X280" s="122"/>
      <c r="Y280" s="123" t="e">
        <f>IF(O280=30,HLOOKUP(M280,Limits!#REF!,2),IF(O280=40,HLOOKUP(M280,Limits!#REF!,3),IF(O280=50,HLOOKUP(M280,Limits!#REF!,4),IF(O280=60,HLOOKUP(M280,Limits!#REF!,5),IF(O280=80,HLOOKUP(M280,Limits!#REF!,6))))))</f>
        <v>#REF!</v>
      </c>
      <c r="Z280" s="122"/>
      <c r="AA280" s="85" t="e">
        <f>IF(I280&gt;(Limits!$D$37*1.4),"Over 140%","No")</f>
        <v>#REF!</v>
      </c>
      <c r="AB280" s="85" t="e">
        <f>IF(I280&lt;=HLOOKUP(E280,Limits!$D$29:$K$36,2),30,IF(I280&lt;=HLOOKUP(E280,Limits!$D$29:$K$36,3),40,IF(I280&lt;=HLOOKUP(E280,Limits!$D$29:$K$36,4),50,IF(I280&lt;=HLOOKUP(E280,Limits!$D$29:$K$36,5),60,IF(I280&lt;=(Limits!$D$37*1.4),140,"Over 140%")))))</f>
        <v>#REF!</v>
      </c>
      <c r="AC280" s="123" t="e">
        <f>IF(W280&lt;=HLOOKUP(M280,Limits!#REF!,2),30,IF(W280&lt;=HLOOKUP(M280,Limits!#REF!,3),40,IF(W280&lt;=HLOOKUP(M280,Limits!#REF!,4),50,IF(W280&lt;=HLOOKUP(M280,Limits!#REF!,5),60,"Over 60%"))))</f>
        <v>#REF!</v>
      </c>
      <c r="AD280" s="2"/>
      <c r="AE280" s="85" t="e">
        <f t="shared" si="8"/>
        <v>#REF!</v>
      </c>
    </row>
    <row r="281" spans="1:31">
      <c r="A281" s="117" t="e">
        <f>+USR!#REF!</f>
        <v>#REF!</v>
      </c>
      <c r="B281" s="117"/>
      <c r="C281" s="117" t="e">
        <f>+USR!#REF!</f>
        <v>#REF!</v>
      </c>
      <c r="D281" s="117"/>
      <c r="E281" s="121" t="e">
        <f>+USR!#REF!</f>
        <v>#REF!</v>
      </c>
      <c r="F281" s="122"/>
      <c r="G281" s="122" t="e">
        <f>+USR!#REF!</f>
        <v>#REF!</v>
      </c>
      <c r="H281" s="122"/>
      <c r="I281" s="146" t="e">
        <f>+USR!#REF!</f>
        <v>#REF!</v>
      </c>
      <c r="J281" s="122"/>
      <c r="K281" s="147" t="e">
        <f>IF(G281=30,HLOOKUP(E281,Limits!$D$29:$K$36,2),IF(G281=40,HLOOKUP(E281,Limits!$D$29:$K$36,3),IF(G281=50,HLOOKUP(E281,Limits!$D$29:$K$36,4),IF(G281=60,HLOOKUP(E281,Limits!$D$29:$K$36,5),IF(G281=80,HLOOKUP(E281,Limits!$D$29:$K$36,6))))))</f>
        <v>#REF!</v>
      </c>
      <c r="L281" s="148"/>
      <c r="M281" s="121" t="e">
        <f>+USR!#REF!</f>
        <v>#REF!</v>
      </c>
      <c r="N281" s="122"/>
      <c r="O281" s="122" t="e">
        <f>+USR!#REF!</f>
        <v>#REF!</v>
      </c>
      <c r="P281" s="122"/>
      <c r="Q281" s="122" t="e">
        <f>+USR!#REF!</f>
        <v>#REF!</v>
      </c>
      <c r="R281" s="122"/>
      <c r="S281" s="122" t="e">
        <f>+USR!#REF!</f>
        <v>#REF!</v>
      </c>
      <c r="T281" s="122"/>
      <c r="U281" s="122" t="e">
        <f>IF(M281=0,Limits!$D$8,IF(M281=1,Limits!$E$8,IF(M281=2,Limits!$F$8,IF(M281=3,Limits!$G$8,IF(M281=4,Limits!$H$8,IF(M281=5,Limits!$I$8))))))</f>
        <v>#REF!</v>
      </c>
      <c r="V281" s="122"/>
      <c r="W281" s="122" t="e">
        <f t="shared" si="9"/>
        <v>#REF!</v>
      </c>
      <c r="X281" s="122"/>
      <c r="Y281" s="123" t="e">
        <f>IF(O281=30,HLOOKUP(M281,Limits!#REF!,2),IF(O281=40,HLOOKUP(M281,Limits!#REF!,3),IF(O281=50,HLOOKUP(M281,Limits!#REF!,4),IF(O281=60,HLOOKUP(M281,Limits!#REF!,5),IF(O281=80,HLOOKUP(M281,Limits!#REF!,6))))))</f>
        <v>#REF!</v>
      </c>
      <c r="Z281" s="122"/>
      <c r="AA281" s="85" t="e">
        <f>IF(I281&gt;(Limits!$D$37*1.4),"Over 140%","No")</f>
        <v>#REF!</v>
      </c>
      <c r="AB281" s="85" t="e">
        <f>IF(I281&lt;=HLOOKUP(E281,Limits!$D$29:$K$36,2),30,IF(I281&lt;=HLOOKUP(E281,Limits!$D$29:$K$36,3),40,IF(I281&lt;=HLOOKUP(E281,Limits!$D$29:$K$36,4),50,IF(I281&lt;=HLOOKUP(E281,Limits!$D$29:$K$36,5),60,IF(I281&lt;=(Limits!$D$37*1.4),140,"Over 140%")))))</f>
        <v>#REF!</v>
      </c>
      <c r="AC281" s="123" t="e">
        <f>IF(W281&lt;=HLOOKUP(M281,Limits!#REF!,2),30,IF(W281&lt;=HLOOKUP(M281,Limits!#REF!,3),40,IF(W281&lt;=HLOOKUP(M281,Limits!#REF!,4),50,IF(W281&lt;=HLOOKUP(M281,Limits!#REF!,5),60,"Over 60%"))))</f>
        <v>#REF!</v>
      </c>
      <c r="AD281" s="2"/>
      <c r="AE281" s="85" t="e">
        <f t="shared" si="8"/>
        <v>#REF!</v>
      </c>
    </row>
    <row r="282" spans="1:31">
      <c r="A282" s="117" t="e">
        <f>+USR!#REF!</f>
        <v>#REF!</v>
      </c>
      <c r="B282" s="117"/>
      <c r="C282" s="117" t="e">
        <f>+USR!#REF!</f>
        <v>#REF!</v>
      </c>
      <c r="D282" s="117"/>
      <c r="E282" s="121" t="e">
        <f>+USR!#REF!</f>
        <v>#REF!</v>
      </c>
      <c r="F282" s="122"/>
      <c r="G282" s="122" t="e">
        <f>+USR!#REF!</f>
        <v>#REF!</v>
      </c>
      <c r="H282" s="122"/>
      <c r="I282" s="146" t="e">
        <f>+USR!#REF!</f>
        <v>#REF!</v>
      </c>
      <c r="J282" s="122"/>
      <c r="K282" s="147" t="e">
        <f>IF(G282=30,HLOOKUP(E282,Limits!$D$29:$K$36,2),IF(G282=40,HLOOKUP(E282,Limits!$D$29:$K$36,3),IF(G282=50,HLOOKUP(E282,Limits!$D$29:$K$36,4),IF(G282=60,HLOOKUP(E282,Limits!$D$29:$K$36,5),IF(G282=80,HLOOKUP(E282,Limits!$D$29:$K$36,6))))))</f>
        <v>#REF!</v>
      </c>
      <c r="L282" s="148"/>
      <c r="M282" s="121" t="e">
        <f>+USR!#REF!</f>
        <v>#REF!</v>
      </c>
      <c r="N282" s="122"/>
      <c r="O282" s="122" t="e">
        <f>+USR!#REF!</f>
        <v>#REF!</v>
      </c>
      <c r="P282" s="122"/>
      <c r="Q282" s="122" t="e">
        <f>+USR!#REF!</f>
        <v>#REF!</v>
      </c>
      <c r="R282" s="122"/>
      <c r="S282" s="122" t="e">
        <f>+USR!#REF!</f>
        <v>#REF!</v>
      </c>
      <c r="T282" s="122"/>
      <c r="U282" s="122" t="e">
        <f>IF(M282=0,Limits!$D$8,IF(M282=1,Limits!$E$8,IF(M282=2,Limits!$F$8,IF(M282=3,Limits!$G$8,IF(M282=4,Limits!$H$8,IF(M282=5,Limits!$I$8))))))</f>
        <v>#REF!</v>
      </c>
      <c r="V282" s="122"/>
      <c r="W282" s="122" t="e">
        <f t="shared" si="9"/>
        <v>#REF!</v>
      </c>
      <c r="X282" s="122"/>
      <c r="Y282" s="123" t="e">
        <f>IF(O282=30,HLOOKUP(M282,Limits!#REF!,2),IF(O282=40,HLOOKUP(M282,Limits!#REF!,3),IF(O282=50,HLOOKUP(M282,Limits!#REF!,4),IF(O282=60,HLOOKUP(M282,Limits!#REF!,5),IF(O282=80,HLOOKUP(M282,Limits!#REF!,6))))))</f>
        <v>#REF!</v>
      </c>
      <c r="Z282" s="122"/>
      <c r="AA282" s="85" t="e">
        <f>IF(I282&gt;(Limits!$D$37*1.4),"Over 140%","No")</f>
        <v>#REF!</v>
      </c>
      <c r="AB282" s="85" t="e">
        <f>IF(I282&lt;=HLOOKUP(E282,Limits!$D$29:$K$36,2),30,IF(I282&lt;=HLOOKUP(E282,Limits!$D$29:$K$36,3),40,IF(I282&lt;=HLOOKUP(E282,Limits!$D$29:$K$36,4),50,IF(I282&lt;=HLOOKUP(E282,Limits!$D$29:$K$36,5),60,IF(I282&lt;=(Limits!$D$37*1.4),140,"Over 140%")))))</f>
        <v>#REF!</v>
      </c>
      <c r="AC282" s="123" t="e">
        <f>IF(W282&lt;=HLOOKUP(M282,Limits!#REF!,2),30,IF(W282&lt;=HLOOKUP(M282,Limits!#REF!,3),40,IF(W282&lt;=HLOOKUP(M282,Limits!#REF!,4),50,IF(W282&lt;=HLOOKUP(M282,Limits!#REF!,5),60,"Over 60%"))))</f>
        <v>#REF!</v>
      </c>
      <c r="AD282" s="2"/>
      <c r="AE282" s="85" t="e">
        <f t="shared" si="8"/>
        <v>#REF!</v>
      </c>
    </row>
    <row r="283" spans="1:31">
      <c r="A283" s="117" t="e">
        <f>+USR!#REF!</f>
        <v>#REF!</v>
      </c>
      <c r="B283" s="117"/>
      <c r="C283" s="117" t="e">
        <f>+USR!#REF!</f>
        <v>#REF!</v>
      </c>
      <c r="D283" s="117"/>
      <c r="E283" s="121" t="e">
        <f>+USR!#REF!</f>
        <v>#REF!</v>
      </c>
      <c r="F283" s="122"/>
      <c r="G283" s="122" t="e">
        <f>+USR!#REF!</f>
        <v>#REF!</v>
      </c>
      <c r="H283" s="122"/>
      <c r="I283" s="146" t="e">
        <f>+USR!#REF!</f>
        <v>#REF!</v>
      </c>
      <c r="J283" s="122"/>
      <c r="K283" s="147" t="e">
        <f>IF(G283=30,HLOOKUP(E283,Limits!$D$29:$K$36,2),IF(G283=40,HLOOKUP(E283,Limits!$D$29:$K$36,3),IF(G283=50,HLOOKUP(E283,Limits!$D$29:$K$36,4),IF(G283=60,HLOOKUP(E283,Limits!$D$29:$K$36,5),IF(G283=80,HLOOKUP(E283,Limits!$D$29:$K$36,6))))))</f>
        <v>#REF!</v>
      </c>
      <c r="L283" s="148"/>
      <c r="M283" s="121" t="e">
        <f>+USR!#REF!</f>
        <v>#REF!</v>
      </c>
      <c r="N283" s="122"/>
      <c r="O283" s="122" t="e">
        <f>+USR!#REF!</f>
        <v>#REF!</v>
      </c>
      <c r="P283" s="122"/>
      <c r="Q283" s="122" t="e">
        <f>+USR!#REF!</f>
        <v>#REF!</v>
      </c>
      <c r="R283" s="122"/>
      <c r="S283" s="122" t="e">
        <f>+USR!#REF!</f>
        <v>#REF!</v>
      </c>
      <c r="T283" s="122"/>
      <c r="U283" s="122" t="e">
        <f>IF(M283=0,Limits!$D$8,IF(M283=1,Limits!$E$8,IF(M283=2,Limits!$F$8,IF(M283=3,Limits!$G$8,IF(M283=4,Limits!$H$8,IF(M283=5,Limits!$I$8))))))</f>
        <v>#REF!</v>
      </c>
      <c r="V283" s="122"/>
      <c r="W283" s="122" t="e">
        <f t="shared" si="9"/>
        <v>#REF!</v>
      </c>
      <c r="X283" s="122"/>
      <c r="Y283" s="123" t="e">
        <f>IF(O283=30,HLOOKUP(M283,Limits!#REF!,2),IF(O283=40,HLOOKUP(M283,Limits!#REF!,3),IF(O283=50,HLOOKUP(M283,Limits!#REF!,4),IF(O283=60,HLOOKUP(M283,Limits!#REF!,5),IF(O283=80,HLOOKUP(M283,Limits!#REF!,6))))))</f>
        <v>#REF!</v>
      </c>
      <c r="Z283" s="122"/>
      <c r="AA283" s="85" t="e">
        <f>IF(I283&gt;(Limits!$D$37*1.4),"Over 140%","No")</f>
        <v>#REF!</v>
      </c>
      <c r="AB283" s="85" t="e">
        <f>IF(I283&lt;=HLOOKUP(E283,Limits!$D$29:$K$36,2),30,IF(I283&lt;=HLOOKUP(E283,Limits!$D$29:$K$36,3),40,IF(I283&lt;=HLOOKUP(E283,Limits!$D$29:$K$36,4),50,IF(I283&lt;=HLOOKUP(E283,Limits!$D$29:$K$36,5),60,IF(I283&lt;=(Limits!$D$37*1.4),140,"Over 140%")))))</f>
        <v>#REF!</v>
      </c>
      <c r="AC283" s="123" t="e">
        <f>IF(W283&lt;=HLOOKUP(M283,Limits!#REF!,2),30,IF(W283&lt;=HLOOKUP(M283,Limits!#REF!,3),40,IF(W283&lt;=HLOOKUP(M283,Limits!#REF!,4),50,IF(W283&lt;=HLOOKUP(M283,Limits!#REF!,5),60,"Over 60%"))))</f>
        <v>#REF!</v>
      </c>
      <c r="AD283" s="2"/>
      <c r="AE283" s="85" t="e">
        <f t="shared" si="8"/>
        <v>#REF!</v>
      </c>
    </row>
    <row r="284" spans="1:31">
      <c r="A284" s="117" t="e">
        <f>+USR!#REF!</f>
        <v>#REF!</v>
      </c>
      <c r="B284" s="117"/>
      <c r="C284" s="117" t="e">
        <f>+USR!#REF!</f>
        <v>#REF!</v>
      </c>
      <c r="D284" s="117"/>
      <c r="E284" s="121" t="e">
        <f>+USR!#REF!</f>
        <v>#REF!</v>
      </c>
      <c r="F284" s="122"/>
      <c r="G284" s="122" t="e">
        <f>+USR!#REF!</f>
        <v>#REF!</v>
      </c>
      <c r="H284" s="122"/>
      <c r="I284" s="146" t="e">
        <f>+USR!#REF!</f>
        <v>#REF!</v>
      </c>
      <c r="J284" s="122"/>
      <c r="K284" s="147" t="e">
        <f>IF(G284=30,HLOOKUP(E284,Limits!$D$29:$K$36,2),IF(G284=40,HLOOKUP(E284,Limits!$D$29:$K$36,3),IF(G284=50,HLOOKUP(E284,Limits!$D$29:$K$36,4),IF(G284=60,HLOOKUP(E284,Limits!$D$29:$K$36,5),IF(G284=80,HLOOKUP(E284,Limits!$D$29:$K$36,6))))))</f>
        <v>#REF!</v>
      </c>
      <c r="L284" s="148"/>
      <c r="M284" s="121" t="e">
        <f>+USR!#REF!</f>
        <v>#REF!</v>
      </c>
      <c r="N284" s="122"/>
      <c r="O284" s="122" t="e">
        <f>+USR!#REF!</f>
        <v>#REF!</v>
      </c>
      <c r="P284" s="122"/>
      <c r="Q284" s="122" t="e">
        <f>+USR!#REF!</f>
        <v>#REF!</v>
      </c>
      <c r="R284" s="122"/>
      <c r="S284" s="122" t="e">
        <f>+USR!#REF!</f>
        <v>#REF!</v>
      </c>
      <c r="T284" s="122"/>
      <c r="U284" s="122" t="e">
        <f>IF(M284=0,Limits!$D$8,IF(M284=1,Limits!$E$8,IF(M284=2,Limits!$F$8,IF(M284=3,Limits!$G$8,IF(M284=4,Limits!$H$8,IF(M284=5,Limits!$I$8))))))</f>
        <v>#REF!</v>
      </c>
      <c r="V284" s="122"/>
      <c r="W284" s="122" t="e">
        <f t="shared" si="9"/>
        <v>#REF!</v>
      </c>
      <c r="X284" s="122"/>
      <c r="Y284" s="123" t="e">
        <f>IF(O284=30,HLOOKUP(M284,Limits!#REF!,2),IF(O284=40,HLOOKUP(M284,Limits!#REF!,3),IF(O284=50,HLOOKUP(M284,Limits!#REF!,4),IF(O284=60,HLOOKUP(M284,Limits!#REF!,5),IF(O284=80,HLOOKUP(M284,Limits!#REF!,6))))))</f>
        <v>#REF!</v>
      </c>
      <c r="Z284" s="122"/>
      <c r="AA284" s="85" t="e">
        <f>IF(I284&gt;(Limits!$D$37*1.4),"Over 140%","No")</f>
        <v>#REF!</v>
      </c>
      <c r="AB284" s="85" t="e">
        <f>IF(I284&lt;=HLOOKUP(E284,Limits!$D$29:$K$36,2),30,IF(I284&lt;=HLOOKUP(E284,Limits!$D$29:$K$36,3),40,IF(I284&lt;=HLOOKUP(E284,Limits!$D$29:$K$36,4),50,IF(I284&lt;=HLOOKUP(E284,Limits!$D$29:$K$36,5),60,IF(I284&lt;=(Limits!$D$37*1.4),140,"Over 140%")))))</f>
        <v>#REF!</v>
      </c>
      <c r="AC284" s="123" t="e">
        <f>IF(W284&lt;=HLOOKUP(M284,Limits!#REF!,2),30,IF(W284&lt;=HLOOKUP(M284,Limits!#REF!,3),40,IF(W284&lt;=HLOOKUP(M284,Limits!#REF!,4),50,IF(W284&lt;=HLOOKUP(M284,Limits!#REF!,5),60,"Over 60%"))))</f>
        <v>#REF!</v>
      </c>
      <c r="AD284" s="2"/>
      <c r="AE284" s="85" t="e">
        <f t="shared" si="8"/>
        <v>#REF!</v>
      </c>
    </row>
    <row r="285" spans="1:31">
      <c r="A285" s="117" t="e">
        <f>+USR!#REF!</f>
        <v>#REF!</v>
      </c>
      <c r="B285" s="117"/>
      <c r="C285" s="117" t="e">
        <f>+USR!#REF!</f>
        <v>#REF!</v>
      </c>
      <c r="D285" s="117"/>
      <c r="E285" s="121" t="e">
        <f>+USR!#REF!</f>
        <v>#REF!</v>
      </c>
      <c r="F285" s="122"/>
      <c r="G285" s="122" t="e">
        <f>+USR!#REF!</f>
        <v>#REF!</v>
      </c>
      <c r="H285" s="122"/>
      <c r="I285" s="146" t="e">
        <f>+USR!#REF!</f>
        <v>#REF!</v>
      </c>
      <c r="J285" s="122"/>
      <c r="K285" s="147" t="e">
        <f>IF(G285=30,HLOOKUP(E285,Limits!$D$29:$K$36,2),IF(G285=40,HLOOKUP(E285,Limits!$D$29:$K$36,3),IF(G285=50,HLOOKUP(E285,Limits!$D$29:$K$36,4),IF(G285=60,HLOOKUP(E285,Limits!$D$29:$K$36,5),IF(G285=80,HLOOKUP(E285,Limits!$D$29:$K$36,6))))))</f>
        <v>#REF!</v>
      </c>
      <c r="L285" s="148"/>
      <c r="M285" s="121" t="e">
        <f>+USR!#REF!</f>
        <v>#REF!</v>
      </c>
      <c r="N285" s="122"/>
      <c r="O285" s="122" t="e">
        <f>+USR!#REF!</f>
        <v>#REF!</v>
      </c>
      <c r="P285" s="122"/>
      <c r="Q285" s="122" t="e">
        <f>+USR!#REF!</f>
        <v>#REF!</v>
      </c>
      <c r="R285" s="122"/>
      <c r="S285" s="122" t="e">
        <f>+USR!#REF!</f>
        <v>#REF!</v>
      </c>
      <c r="T285" s="122"/>
      <c r="U285" s="122" t="e">
        <f>IF(M285=0,Limits!$D$8,IF(M285=1,Limits!$E$8,IF(M285=2,Limits!$F$8,IF(M285=3,Limits!$G$8,IF(M285=4,Limits!$H$8,IF(M285=5,Limits!$I$8))))))</f>
        <v>#REF!</v>
      </c>
      <c r="V285" s="122"/>
      <c r="W285" s="122" t="e">
        <f t="shared" si="9"/>
        <v>#REF!</v>
      </c>
      <c r="X285" s="122"/>
      <c r="Y285" s="123" t="e">
        <f>IF(O285=30,HLOOKUP(M285,Limits!#REF!,2),IF(O285=40,HLOOKUP(M285,Limits!#REF!,3),IF(O285=50,HLOOKUP(M285,Limits!#REF!,4),IF(O285=60,HLOOKUP(M285,Limits!#REF!,5),IF(O285=80,HLOOKUP(M285,Limits!#REF!,6))))))</f>
        <v>#REF!</v>
      </c>
      <c r="Z285" s="122"/>
      <c r="AA285" s="85" t="e">
        <f>IF(I285&gt;(Limits!$D$37*1.4),"Over 140%","No")</f>
        <v>#REF!</v>
      </c>
      <c r="AB285" s="85" t="e">
        <f>IF(I285&lt;=HLOOKUP(E285,Limits!$D$29:$K$36,2),30,IF(I285&lt;=HLOOKUP(E285,Limits!$D$29:$K$36,3),40,IF(I285&lt;=HLOOKUP(E285,Limits!$D$29:$K$36,4),50,IF(I285&lt;=HLOOKUP(E285,Limits!$D$29:$K$36,5),60,IF(I285&lt;=(Limits!$D$37*1.4),140,"Over 140%")))))</f>
        <v>#REF!</v>
      </c>
      <c r="AC285" s="123" t="e">
        <f>IF(W285&lt;=HLOOKUP(M285,Limits!#REF!,2),30,IF(W285&lt;=HLOOKUP(M285,Limits!#REF!,3),40,IF(W285&lt;=HLOOKUP(M285,Limits!#REF!,4),50,IF(W285&lt;=HLOOKUP(M285,Limits!#REF!,5),60,"Over 60%"))))</f>
        <v>#REF!</v>
      </c>
      <c r="AD285" s="2"/>
      <c r="AE285" s="85" t="e">
        <f t="shared" si="8"/>
        <v>#REF!</v>
      </c>
    </row>
    <row r="286" spans="1:31">
      <c r="A286" s="117" t="e">
        <f>+USR!#REF!</f>
        <v>#REF!</v>
      </c>
      <c r="B286" s="117"/>
      <c r="C286" s="117" t="e">
        <f>+USR!#REF!</f>
        <v>#REF!</v>
      </c>
      <c r="D286" s="117"/>
      <c r="E286" s="121" t="e">
        <f>+USR!#REF!</f>
        <v>#REF!</v>
      </c>
      <c r="F286" s="122"/>
      <c r="G286" s="122" t="e">
        <f>+USR!#REF!</f>
        <v>#REF!</v>
      </c>
      <c r="H286" s="122"/>
      <c r="I286" s="146" t="e">
        <f>+USR!#REF!</f>
        <v>#REF!</v>
      </c>
      <c r="J286" s="122"/>
      <c r="K286" s="147" t="e">
        <f>IF(G286=30,HLOOKUP(E286,Limits!$D$29:$K$36,2),IF(G286=40,HLOOKUP(E286,Limits!$D$29:$K$36,3),IF(G286=50,HLOOKUP(E286,Limits!$D$29:$K$36,4),IF(G286=60,HLOOKUP(E286,Limits!$D$29:$K$36,5),IF(G286=80,HLOOKUP(E286,Limits!$D$29:$K$36,6))))))</f>
        <v>#REF!</v>
      </c>
      <c r="L286" s="148"/>
      <c r="M286" s="121" t="e">
        <f>+USR!#REF!</f>
        <v>#REF!</v>
      </c>
      <c r="N286" s="122"/>
      <c r="O286" s="122" t="e">
        <f>+USR!#REF!</f>
        <v>#REF!</v>
      </c>
      <c r="P286" s="122"/>
      <c r="Q286" s="122" t="e">
        <f>+USR!#REF!</f>
        <v>#REF!</v>
      </c>
      <c r="R286" s="122"/>
      <c r="S286" s="122" t="e">
        <f>+USR!#REF!</f>
        <v>#REF!</v>
      </c>
      <c r="T286" s="122"/>
      <c r="U286" s="122" t="e">
        <f>IF(M286=0,Limits!$D$8,IF(M286=1,Limits!$E$8,IF(M286=2,Limits!$F$8,IF(M286=3,Limits!$G$8,IF(M286=4,Limits!$H$8,IF(M286=5,Limits!$I$8))))))</f>
        <v>#REF!</v>
      </c>
      <c r="V286" s="122"/>
      <c r="W286" s="122" t="e">
        <f t="shared" si="9"/>
        <v>#REF!</v>
      </c>
      <c r="X286" s="122"/>
      <c r="Y286" s="123" t="e">
        <f>IF(O286=30,HLOOKUP(M286,Limits!#REF!,2),IF(O286=40,HLOOKUP(M286,Limits!#REF!,3),IF(O286=50,HLOOKUP(M286,Limits!#REF!,4),IF(O286=60,HLOOKUP(M286,Limits!#REF!,5),IF(O286=80,HLOOKUP(M286,Limits!#REF!,6))))))</f>
        <v>#REF!</v>
      </c>
      <c r="Z286" s="122"/>
      <c r="AA286" s="85" t="e">
        <f>IF(I286&gt;(Limits!$D$37*1.4),"Over 140%","No")</f>
        <v>#REF!</v>
      </c>
      <c r="AB286" s="85" t="e">
        <f>IF(I286&lt;=HLOOKUP(E286,Limits!$D$29:$K$36,2),30,IF(I286&lt;=HLOOKUP(E286,Limits!$D$29:$K$36,3),40,IF(I286&lt;=HLOOKUP(E286,Limits!$D$29:$K$36,4),50,IF(I286&lt;=HLOOKUP(E286,Limits!$D$29:$K$36,5),60,IF(I286&lt;=(Limits!$D$37*1.4),140,"Over 140%")))))</f>
        <v>#REF!</v>
      </c>
      <c r="AC286" s="123" t="e">
        <f>IF(W286&lt;=HLOOKUP(M286,Limits!#REF!,2),30,IF(W286&lt;=HLOOKUP(M286,Limits!#REF!,3),40,IF(W286&lt;=HLOOKUP(M286,Limits!#REF!,4),50,IF(W286&lt;=HLOOKUP(M286,Limits!#REF!,5),60,"Over 60%"))))</f>
        <v>#REF!</v>
      </c>
      <c r="AD286" s="2"/>
      <c r="AE286" s="85" t="e">
        <f t="shared" si="8"/>
        <v>#REF!</v>
      </c>
    </row>
    <row r="287" spans="1:31">
      <c r="A287" s="117" t="e">
        <f>+USR!#REF!</f>
        <v>#REF!</v>
      </c>
      <c r="B287" s="117"/>
      <c r="C287" s="117" t="e">
        <f>+USR!#REF!</f>
        <v>#REF!</v>
      </c>
      <c r="D287" s="117"/>
      <c r="E287" s="121" t="e">
        <f>+USR!#REF!</f>
        <v>#REF!</v>
      </c>
      <c r="F287" s="122"/>
      <c r="G287" s="122" t="e">
        <f>+USR!#REF!</f>
        <v>#REF!</v>
      </c>
      <c r="H287" s="122"/>
      <c r="I287" s="146" t="e">
        <f>+USR!#REF!</f>
        <v>#REF!</v>
      </c>
      <c r="J287" s="122"/>
      <c r="K287" s="147" t="e">
        <f>IF(G287=30,HLOOKUP(E287,Limits!$D$29:$K$36,2),IF(G287=40,HLOOKUP(E287,Limits!$D$29:$K$36,3),IF(G287=50,HLOOKUP(E287,Limits!$D$29:$K$36,4),IF(G287=60,HLOOKUP(E287,Limits!$D$29:$K$36,5),IF(G287=80,HLOOKUP(E287,Limits!$D$29:$K$36,6))))))</f>
        <v>#REF!</v>
      </c>
      <c r="L287" s="148"/>
      <c r="M287" s="121" t="e">
        <f>+USR!#REF!</f>
        <v>#REF!</v>
      </c>
      <c r="N287" s="122"/>
      <c r="O287" s="122" t="e">
        <f>+USR!#REF!</f>
        <v>#REF!</v>
      </c>
      <c r="P287" s="122"/>
      <c r="Q287" s="122" t="e">
        <f>+USR!#REF!</f>
        <v>#REF!</v>
      </c>
      <c r="R287" s="122"/>
      <c r="S287" s="122" t="e">
        <f>+USR!#REF!</f>
        <v>#REF!</v>
      </c>
      <c r="T287" s="122"/>
      <c r="U287" s="122" t="e">
        <f>IF(M287=0,Limits!$D$8,IF(M287=1,Limits!$E$8,IF(M287=2,Limits!$F$8,IF(M287=3,Limits!$G$8,IF(M287=4,Limits!$H$8,IF(M287=5,Limits!$I$8))))))</f>
        <v>#REF!</v>
      </c>
      <c r="V287" s="122"/>
      <c r="W287" s="122" t="e">
        <f t="shared" si="9"/>
        <v>#REF!</v>
      </c>
      <c r="X287" s="122"/>
      <c r="Y287" s="123" t="e">
        <f>IF(O287=30,HLOOKUP(M287,Limits!#REF!,2),IF(O287=40,HLOOKUP(M287,Limits!#REF!,3),IF(O287=50,HLOOKUP(M287,Limits!#REF!,4),IF(O287=60,HLOOKUP(M287,Limits!#REF!,5),IF(O287=80,HLOOKUP(M287,Limits!#REF!,6))))))</f>
        <v>#REF!</v>
      </c>
      <c r="Z287" s="122"/>
      <c r="AA287" s="85" t="e">
        <f>IF(I287&gt;(Limits!$D$37*1.4),"Over 140%","No")</f>
        <v>#REF!</v>
      </c>
      <c r="AB287" s="85" t="e">
        <f>IF(I287&lt;=HLOOKUP(E287,Limits!$D$29:$K$36,2),30,IF(I287&lt;=HLOOKUP(E287,Limits!$D$29:$K$36,3),40,IF(I287&lt;=HLOOKUP(E287,Limits!$D$29:$K$36,4),50,IF(I287&lt;=HLOOKUP(E287,Limits!$D$29:$K$36,5),60,IF(I287&lt;=(Limits!$D$37*1.4),140,"Over 140%")))))</f>
        <v>#REF!</v>
      </c>
      <c r="AC287" s="123" t="e">
        <f>IF(W287&lt;=HLOOKUP(M287,Limits!#REF!,2),30,IF(W287&lt;=HLOOKUP(M287,Limits!#REF!,3),40,IF(W287&lt;=HLOOKUP(M287,Limits!#REF!,4),50,IF(W287&lt;=HLOOKUP(M287,Limits!#REF!,5),60,"Over 60%"))))</f>
        <v>#REF!</v>
      </c>
      <c r="AD287" s="2"/>
      <c r="AE287" s="85" t="e">
        <f t="shared" si="8"/>
        <v>#REF!</v>
      </c>
    </row>
    <row r="288" spans="1:31">
      <c r="A288" s="117" t="e">
        <f>+USR!#REF!</f>
        <v>#REF!</v>
      </c>
      <c r="B288" s="117"/>
      <c r="C288" s="117" t="e">
        <f>+USR!#REF!</f>
        <v>#REF!</v>
      </c>
      <c r="D288" s="117"/>
      <c r="E288" s="121" t="e">
        <f>+USR!#REF!</f>
        <v>#REF!</v>
      </c>
      <c r="F288" s="122"/>
      <c r="G288" s="122" t="e">
        <f>+USR!#REF!</f>
        <v>#REF!</v>
      </c>
      <c r="H288" s="122"/>
      <c r="I288" s="146" t="e">
        <f>+USR!#REF!</f>
        <v>#REF!</v>
      </c>
      <c r="J288" s="122"/>
      <c r="K288" s="147" t="e">
        <f>IF(G288=30,HLOOKUP(E288,Limits!$D$29:$K$36,2),IF(G288=40,HLOOKUP(E288,Limits!$D$29:$K$36,3),IF(G288=50,HLOOKUP(E288,Limits!$D$29:$K$36,4),IF(G288=60,HLOOKUP(E288,Limits!$D$29:$K$36,5),IF(G288=80,HLOOKUP(E288,Limits!$D$29:$K$36,6))))))</f>
        <v>#REF!</v>
      </c>
      <c r="L288" s="148"/>
      <c r="M288" s="121" t="e">
        <f>+USR!#REF!</f>
        <v>#REF!</v>
      </c>
      <c r="N288" s="122"/>
      <c r="O288" s="122" t="e">
        <f>+USR!#REF!</f>
        <v>#REF!</v>
      </c>
      <c r="P288" s="122"/>
      <c r="Q288" s="122" t="e">
        <f>+USR!#REF!</f>
        <v>#REF!</v>
      </c>
      <c r="R288" s="122"/>
      <c r="S288" s="122" t="e">
        <f>+USR!#REF!</f>
        <v>#REF!</v>
      </c>
      <c r="T288" s="122"/>
      <c r="U288" s="122" t="e">
        <f>IF(M288=0,Limits!$D$8,IF(M288=1,Limits!$E$8,IF(M288=2,Limits!$F$8,IF(M288=3,Limits!$G$8,IF(M288=4,Limits!$H$8,IF(M288=5,Limits!$I$8))))))</f>
        <v>#REF!</v>
      </c>
      <c r="V288" s="122"/>
      <c r="W288" s="122" t="e">
        <f t="shared" si="9"/>
        <v>#REF!</v>
      </c>
      <c r="X288" s="122"/>
      <c r="Y288" s="123" t="e">
        <f>IF(O288=30,HLOOKUP(M288,Limits!#REF!,2),IF(O288=40,HLOOKUP(M288,Limits!#REF!,3),IF(O288=50,HLOOKUP(M288,Limits!#REF!,4),IF(O288=60,HLOOKUP(M288,Limits!#REF!,5),IF(O288=80,HLOOKUP(M288,Limits!#REF!,6))))))</f>
        <v>#REF!</v>
      </c>
      <c r="Z288" s="122"/>
      <c r="AA288" s="85" t="e">
        <f>IF(I288&gt;(Limits!$D$37*1.4),"Over 140%","No")</f>
        <v>#REF!</v>
      </c>
      <c r="AB288" s="85" t="e">
        <f>IF(I288&lt;=HLOOKUP(E288,Limits!$D$29:$K$36,2),30,IF(I288&lt;=HLOOKUP(E288,Limits!$D$29:$K$36,3),40,IF(I288&lt;=HLOOKUP(E288,Limits!$D$29:$K$36,4),50,IF(I288&lt;=HLOOKUP(E288,Limits!$D$29:$K$36,5),60,IF(I288&lt;=(Limits!$D$37*1.4),140,"Over 140%")))))</f>
        <v>#REF!</v>
      </c>
      <c r="AC288" s="123" t="e">
        <f>IF(W288&lt;=HLOOKUP(M288,Limits!#REF!,2),30,IF(W288&lt;=HLOOKUP(M288,Limits!#REF!,3),40,IF(W288&lt;=HLOOKUP(M288,Limits!#REF!,4),50,IF(W288&lt;=HLOOKUP(M288,Limits!#REF!,5),60,"Over 60%"))))</f>
        <v>#REF!</v>
      </c>
      <c r="AD288" s="2"/>
      <c r="AE288" s="85" t="e">
        <f t="shared" si="8"/>
        <v>#REF!</v>
      </c>
    </row>
    <row r="289" spans="1:31">
      <c r="A289" s="117" t="e">
        <f>+USR!#REF!</f>
        <v>#REF!</v>
      </c>
      <c r="B289" s="117"/>
      <c r="C289" s="117" t="e">
        <f>+USR!#REF!</f>
        <v>#REF!</v>
      </c>
      <c r="D289" s="117"/>
      <c r="E289" s="121" t="e">
        <f>+USR!#REF!</f>
        <v>#REF!</v>
      </c>
      <c r="F289" s="122"/>
      <c r="G289" s="122" t="e">
        <f>+USR!#REF!</f>
        <v>#REF!</v>
      </c>
      <c r="H289" s="122"/>
      <c r="I289" s="146" t="e">
        <f>+USR!#REF!</f>
        <v>#REF!</v>
      </c>
      <c r="J289" s="122"/>
      <c r="K289" s="147" t="e">
        <f>IF(G289=30,HLOOKUP(E289,Limits!$D$29:$K$36,2),IF(G289=40,HLOOKUP(E289,Limits!$D$29:$K$36,3),IF(G289=50,HLOOKUP(E289,Limits!$D$29:$K$36,4),IF(G289=60,HLOOKUP(E289,Limits!$D$29:$K$36,5),IF(G289=80,HLOOKUP(E289,Limits!$D$29:$K$36,6))))))</f>
        <v>#REF!</v>
      </c>
      <c r="L289" s="148"/>
      <c r="M289" s="121" t="e">
        <f>+USR!#REF!</f>
        <v>#REF!</v>
      </c>
      <c r="N289" s="122"/>
      <c r="O289" s="122" t="e">
        <f>+USR!#REF!</f>
        <v>#REF!</v>
      </c>
      <c r="P289" s="122"/>
      <c r="Q289" s="122" t="e">
        <f>+USR!#REF!</f>
        <v>#REF!</v>
      </c>
      <c r="R289" s="122"/>
      <c r="S289" s="122" t="e">
        <f>+USR!#REF!</f>
        <v>#REF!</v>
      </c>
      <c r="T289" s="122"/>
      <c r="U289" s="122" t="e">
        <f>IF(M289=0,Limits!$D$8,IF(M289=1,Limits!$E$8,IF(M289=2,Limits!$F$8,IF(M289=3,Limits!$G$8,IF(M289=4,Limits!$H$8,IF(M289=5,Limits!$I$8))))))</f>
        <v>#REF!</v>
      </c>
      <c r="V289" s="122"/>
      <c r="W289" s="122" t="e">
        <f t="shared" si="9"/>
        <v>#REF!</v>
      </c>
      <c r="X289" s="122"/>
      <c r="Y289" s="123" t="e">
        <f>IF(O289=30,HLOOKUP(M289,Limits!#REF!,2),IF(O289=40,HLOOKUP(M289,Limits!#REF!,3),IF(O289=50,HLOOKUP(M289,Limits!#REF!,4),IF(O289=60,HLOOKUP(M289,Limits!#REF!,5),IF(O289=80,HLOOKUP(M289,Limits!#REF!,6))))))</f>
        <v>#REF!</v>
      </c>
      <c r="Z289" s="122"/>
      <c r="AA289" s="85" t="e">
        <f>IF(I289&gt;(Limits!$D$37*1.4),"Over 140%","No")</f>
        <v>#REF!</v>
      </c>
      <c r="AB289" s="85" t="e">
        <f>IF(I289&lt;=HLOOKUP(E289,Limits!$D$29:$K$36,2),30,IF(I289&lt;=HLOOKUP(E289,Limits!$D$29:$K$36,3),40,IF(I289&lt;=HLOOKUP(E289,Limits!$D$29:$K$36,4),50,IF(I289&lt;=HLOOKUP(E289,Limits!$D$29:$K$36,5),60,IF(I289&lt;=(Limits!$D$37*1.4),140,"Over 140%")))))</f>
        <v>#REF!</v>
      </c>
      <c r="AC289" s="123" t="e">
        <f>IF(W289&lt;=HLOOKUP(M289,Limits!#REF!,2),30,IF(W289&lt;=HLOOKUP(M289,Limits!#REF!,3),40,IF(W289&lt;=HLOOKUP(M289,Limits!#REF!,4),50,IF(W289&lt;=HLOOKUP(M289,Limits!#REF!,5),60,"Over 60%"))))</f>
        <v>#REF!</v>
      </c>
      <c r="AD289" s="2"/>
      <c r="AE289" s="85" t="e">
        <f t="shared" si="8"/>
        <v>#REF!</v>
      </c>
    </row>
    <row r="290" spans="1:31">
      <c r="A290" s="117" t="e">
        <f>+USR!#REF!</f>
        <v>#REF!</v>
      </c>
      <c r="B290" s="117"/>
      <c r="C290" s="117" t="e">
        <f>+USR!#REF!</f>
        <v>#REF!</v>
      </c>
      <c r="D290" s="117"/>
      <c r="E290" s="121" t="e">
        <f>+USR!#REF!</f>
        <v>#REF!</v>
      </c>
      <c r="F290" s="122"/>
      <c r="G290" s="122" t="e">
        <f>+USR!#REF!</f>
        <v>#REF!</v>
      </c>
      <c r="H290" s="122"/>
      <c r="I290" s="146" t="e">
        <f>+USR!#REF!</f>
        <v>#REF!</v>
      </c>
      <c r="J290" s="122"/>
      <c r="K290" s="147" t="e">
        <f>IF(G290=30,HLOOKUP(E290,Limits!$D$29:$K$36,2),IF(G290=40,HLOOKUP(E290,Limits!$D$29:$K$36,3),IF(G290=50,HLOOKUP(E290,Limits!$D$29:$K$36,4),IF(G290=60,HLOOKUP(E290,Limits!$D$29:$K$36,5),IF(G290=80,HLOOKUP(E290,Limits!$D$29:$K$36,6))))))</f>
        <v>#REF!</v>
      </c>
      <c r="L290" s="148"/>
      <c r="M290" s="121" t="e">
        <f>+USR!#REF!</f>
        <v>#REF!</v>
      </c>
      <c r="N290" s="122"/>
      <c r="O290" s="122" t="e">
        <f>+USR!#REF!</f>
        <v>#REF!</v>
      </c>
      <c r="P290" s="122"/>
      <c r="Q290" s="122" t="e">
        <f>+USR!#REF!</f>
        <v>#REF!</v>
      </c>
      <c r="R290" s="122"/>
      <c r="S290" s="122" t="e">
        <f>+USR!#REF!</f>
        <v>#REF!</v>
      </c>
      <c r="T290" s="122"/>
      <c r="U290" s="122" t="e">
        <f>IF(M290=0,Limits!$D$8,IF(M290=1,Limits!$E$8,IF(M290=2,Limits!$F$8,IF(M290=3,Limits!$G$8,IF(M290=4,Limits!$H$8,IF(M290=5,Limits!$I$8))))))</f>
        <v>#REF!</v>
      </c>
      <c r="V290" s="122"/>
      <c r="W290" s="122" t="e">
        <f t="shared" si="9"/>
        <v>#REF!</v>
      </c>
      <c r="X290" s="122"/>
      <c r="Y290" s="123" t="e">
        <f>IF(O290=30,HLOOKUP(M290,Limits!#REF!,2),IF(O290=40,HLOOKUP(M290,Limits!#REF!,3),IF(O290=50,HLOOKUP(M290,Limits!#REF!,4),IF(O290=60,HLOOKUP(M290,Limits!#REF!,5),IF(O290=80,HLOOKUP(M290,Limits!#REF!,6))))))</f>
        <v>#REF!</v>
      </c>
      <c r="Z290" s="122"/>
      <c r="AA290" s="85" t="e">
        <f>IF(I290&gt;(Limits!$D$37*1.4),"Over 140%","No")</f>
        <v>#REF!</v>
      </c>
      <c r="AB290" s="85" t="e">
        <f>IF(I290&lt;=HLOOKUP(E290,Limits!$D$29:$K$36,2),30,IF(I290&lt;=HLOOKUP(E290,Limits!$D$29:$K$36,3),40,IF(I290&lt;=HLOOKUP(E290,Limits!$D$29:$K$36,4),50,IF(I290&lt;=HLOOKUP(E290,Limits!$D$29:$K$36,5),60,IF(I290&lt;=(Limits!$D$37*1.4),140,"Over 140%")))))</f>
        <v>#REF!</v>
      </c>
      <c r="AC290" s="123" t="e">
        <f>IF(W290&lt;=HLOOKUP(M290,Limits!#REF!,2),30,IF(W290&lt;=HLOOKUP(M290,Limits!#REF!,3),40,IF(W290&lt;=HLOOKUP(M290,Limits!#REF!,4),50,IF(W290&lt;=HLOOKUP(M290,Limits!#REF!,5),60,"Over 60%"))))</f>
        <v>#REF!</v>
      </c>
      <c r="AD290" s="2"/>
      <c r="AE290" s="85" t="e">
        <f t="shared" si="8"/>
        <v>#REF!</v>
      </c>
    </row>
    <row r="291" spans="1:31">
      <c r="A291" s="117" t="e">
        <f>+USR!#REF!</f>
        <v>#REF!</v>
      </c>
      <c r="B291" s="117"/>
      <c r="C291" s="117" t="e">
        <f>+USR!#REF!</f>
        <v>#REF!</v>
      </c>
      <c r="D291" s="117"/>
      <c r="E291" s="121" t="e">
        <f>+USR!#REF!</f>
        <v>#REF!</v>
      </c>
      <c r="F291" s="122"/>
      <c r="G291" s="122" t="e">
        <f>+USR!#REF!</f>
        <v>#REF!</v>
      </c>
      <c r="H291" s="122"/>
      <c r="I291" s="146" t="e">
        <f>+USR!#REF!</f>
        <v>#REF!</v>
      </c>
      <c r="J291" s="122"/>
      <c r="K291" s="147" t="e">
        <f>IF(G291=30,HLOOKUP(E291,Limits!$D$29:$K$36,2),IF(G291=40,HLOOKUP(E291,Limits!$D$29:$K$36,3),IF(G291=50,HLOOKUP(E291,Limits!$D$29:$K$36,4),IF(G291=60,HLOOKUP(E291,Limits!$D$29:$K$36,5),IF(G291=80,HLOOKUP(E291,Limits!$D$29:$K$36,6))))))</f>
        <v>#REF!</v>
      </c>
      <c r="L291" s="148"/>
      <c r="M291" s="121" t="e">
        <f>+USR!#REF!</f>
        <v>#REF!</v>
      </c>
      <c r="N291" s="122"/>
      <c r="O291" s="122" t="e">
        <f>+USR!#REF!</f>
        <v>#REF!</v>
      </c>
      <c r="P291" s="122"/>
      <c r="Q291" s="122" t="e">
        <f>+USR!#REF!</f>
        <v>#REF!</v>
      </c>
      <c r="R291" s="122"/>
      <c r="S291" s="122" t="e">
        <f>+USR!#REF!</f>
        <v>#REF!</v>
      </c>
      <c r="T291" s="122"/>
      <c r="U291" s="122" t="e">
        <f>IF(M291=0,Limits!$D$8,IF(M291=1,Limits!$E$8,IF(M291=2,Limits!$F$8,IF(M291=3,Limits!$G$8,IF(M291=4,Limits!$H$8,IF(M291=5,Limits!$I$8))))))</f>
        <v>#REF!</v>
      </c>
      <c r="V291" s="122"/>
      <c r="W291" s="122" t="e">
        <f t="shared" si="9"/>
        <v>#REF!</v>
      </c>
      <c r="X291" s="122"/>
      <c r="Y291" s="123" t="e">
        <f>IF(O291=30,HLOOKUP(M291,Limits!#REF!,2),IF(O291=40,HLOOKUP(M291,Limits!#REF!,3),IF(O291=50,HLOOKUP(M291,Limits!#REF!,4),IF(O291=60,HLOOKUP(M291,Limits!#REF!,5),IF(O291=80,HLOOKUP(M291,Limits!#REF!,6))))))</f>
        <v>#REF!</v>
      </c>
      <c r="Z291" s="122"/>
      <c r="AA291" s="85" t="e">
        <f>IF(I291&gt;(Limits!$D$37*1.4),"Over 140%","No")</f>
        <v>#REF!</v>
      </c>
      <c r="AB291" s="85" t="e">
        <f>IF(I291&lt;=HLOOKUP(E291,Limits!$D$29:$K$36,2),30,IF(I291&lt;=HLOOKUP(E291,Limits!$D$29:$K$36,3),40,IF(I291&lt;=HLOOKUP(E291,Limits!$D$29:$K$36,4),50,IF(I291&lt;=HLOOKUP(E291,Limits!$D$29:$K$36,5),60,IF(I291&lt;=(Limits!$D$37*1.4),140,"Over 140%")))))</f>
        <v>#REF!</v>
      </c>
      <c r="AC291" s="123" t="e">
        <f>IF(W291&lt;=HLOOKUP(M291,Limits!#REF!,2),30,IF(W291&lt;=HLOOKUP(M291,Limits!#REF!,3),40,IF(W291&lt;=HLOOKUP(M291,Limits!#REF!,4),50,IF(W291&lt;=HLOOKUP(M291,Limits!#REF!,5),60,"Over 60%"))))</f>
        <v>#REF!</v>
      </c>
      <c r="AD291" s="2"/>
      <c r="AE291" s="85" t="e">
        <f t="shared" si="8"/>
        <v>#REF!</v>
      </c>
    </row>
    <row r="292" spans="1:31">
      <c r="A292" s="117" t="e">
        <f>+USR!#REF!</f>
        <v>#REF!</v>
      </c>
      <c r="B292" s="117"/>
      <c r="C292" s="117" t="e">
        <f>+USR!#REF!</f>
        <v>#REF!</v>
      </c>
      <c r="D292" s="117"/>
      <c r="E292" s="121" t="e">
        <f>+USR!#REF!</f>
        <v>#REF!</v>
      </c>
      <c r="F292" s="122"/>
      <c r="G292" s="122" t="e">
        <f>+USR!#REF!</f>
        <v>#REF!</v>
      </c>
      <c r="H292" s="122"/>
      <c r="I292" s="146" t="e">
        <f>+USR!#REF!</f>
        <v>#REF!</v>
      </c>
      <c r="J292" s="122"/>
      <c r="K292" s="147" t="e">
        <f>IF(G292=30,HLOOKUP(E292,Limits!$D$29:$K$36,2),IF(G292=40,HLOOKUP(E292,Limits!$D$29:$K$36,3),IF(G292=50,HLOOKUP(E292,Limits!$D$29:$K$36,4),IF(G292=60,HLOOKUP(E292,Limits!$D$29:$K$36,5),IF(G292=80,HLOOKUP(E292,Limits!$D$29:$K$36,6))))))</f>
        <v>#REF!</v>
      </c>
      <c r="L292" s="148"/>
      <c r="M292" s="121" t="e">
        <f>+USR!#REF!</f>
        <v>#REF!</v>
      </c>
      <c r="N292" s="122"/>
      <c r="O292" s="122" t="e">
        <f>+USR!#REF!</f>
        <v>#REF!</v>
      </c>
      <c r="P292" s="122"/>
      <c r="Q292" s="122" t="e">
        <f>+USR!#REF!</f>
        <v>#REF!</v>
      </c>
      <c r="R292" s="122"/>
      <c r="S292" s="122" t="e">
        <f>+USR!#REF!</f>
        <v>#REF!</v>
      </c>
      <c r="T292" s="122"/>
      <c r="U292" s="122" t="e">
        <f>IF(M292=0,Limits!$D$8,IF(M292=1,Limits!$E$8,IF(M292=2,Limits!$F$8,IF(M292=3,Limits!$G$8,IF(M292=4,Limits!$H$8,IF(M292=5,Limits!$I$8))))))</f>
        <v>#REF!</v>
      </c>
      <c r="V292" s="122"/>
      <c r="W292" s="122" t="e">
        <f t="shared" si="9"/>
        <v>#REF!</v>
      </c>
      <c r="X292" s="122"/>
      <c r="Y292" s="123" t="e">
        <f>IF(O292=30,HLOOKUP(M292,Limits!#REF!,2),IF(O292=40,HLOOKUP(M292,Limits!#REF!,3),IF(O292=50,HLOOKUP(M292,Limits!#REF!,4),IF(O292=60,HLOOKUP(M292,Limits!#REF!,5),IF(O292=80,HLOOKUP(M292,Limits!#REF!,6))))))</f>
        <v>#REF!</v>
      </c>
      <c r="Z292" s="122"/>
      <c r="AA292" s="85" t="e">
        <f>IF(I292&gt;(Limits!$D$37*1.4),"Over 140%","No")</f>
        <v>#REF!</v>
      </c>
      <c r="AB292" s="85" t="e">
        <f>IF(I292&lt;=HLOOKUP(E292,Limits!$D$29:$K$36,2),30,IF(I292&lt;=HLOOKUP(E292,Limits!$D$29:$K$36,3),40,IF(I292&lt;=HLOOKUP(E292,Limits!$D$29:$K$36,4),50,IF(I292&lt;=HLOOKUP(E292,Limits!$D$29:$K$36,5),60,IF(I292&lt;=(Limits!$D$37*1.4),140,"Over 140%")))))</f>
        <v>#REF!</v>
      </c>
      <c r="AC292" s="123" t="e">
        <f>IF(W292&lt;=HLOOKUP(M292,Limits!#REF!,2),30,IF(W292&lt;=HLOOKUP(M292,Limits!#REF!,3),40,IF(W292&lt;=HLOOKUP(M292,Limits!#REF!,4),50,IF(W292&lt;=HLOOKUP(M292,Limits!#REF!,5),60,"Over 60%"))))</f>
        <v>#REF!</v>
      </c>
      <c r="AD292" s="2"/>
      <c r="AE292" s="85" t="e">
        <f t="shared" si="8"/>
        <v>#REF!</v>
      </c>
    </row>
    <row r="293" spans="1:31">
      <c r="A293" s="117" t="e">
        <f>+USR!#REF!</f>
        <v>#REF!</v>
      </c>
      <c r="B293" s="117"/>
      <c r="C293" s="117" t="e">
        <f>+USR!#REF!</f>
        <v>#REF!</v>
      </c>
      <c r="D293" s="117"/>
      <c r="E293" s="121" t="e">
        <f>+USR!#REF!</f>
        <v>#REF!</v>
      </c>
      <c r="F293" s="122"/>
      <c r="G293" s="122" t="e">
        <f>+USR!#REF!</f>
        <v>#REF!</v>
      </c>
      <c r="H293" s="122"/>
      <c r="I293" s="146" t="e">
        <f>+USR!#REF!</f>
        <v>#REF!</v>
      </c>
      <c r="J293" s="122"/>
      <c r="K293" s="147" t="e">
        <f>IF(G293=30,HLOOKUP(E293,Limits!$D$29:$K$36,2),IF(G293=40,HLOOKUP(E293,Limits!$D$29:$K$36,3),IF(G293=50,HLOOKUP(E293,Limits!$D$29:$K$36,4),IF(G293=60,HLOOKUP(E293,Limits!$D$29:$K$36,5),IF(G293=80,HLOOKUP(E293,Limits!$D$29:$K$36,6))))))</f>
        <v>#REF!</v>
      </c>
      <c r="L293" s="148"/>
      <c r="M293" s="121" t="e">
        <f>+USR!#REF!</f>
        <v>#REF!</v>
      </c>
      <c r="N293" s="122"/>
      <c r="O293" s="122" t="e">
        <f>+USR!#REF!</f>
        <v>#REF!</v>
      </c>
      <c r="P293" s="122"/>
      <c r="Q293" s="122" t="e">
        <f>+USR!#REF!</f>
        <v>#REF!</v>
      </c>
      <c r="R293" s="122"/>
      <c r="S293" s="122" t="e">
        <f>+USR!#REF!</f>
        <v>#REF!</v>
      </c>
      <c r="T293" s="122"/>
      <c r="U293" s="122" t="e">
        <f>IF(M293=0,Limits!$D$8,IF(M293=1,Limits!$E$8,IF(M293=2,Limits!$F$8,IF(M293=3,Limits!$G$8,IF(M293=4,Limits!$H$8,IF(M293=5,Limits!$I$8))))))</f>
        <v>#REF!</v>
      </c>
      <c r="V293" s="122"/>
      <c r="W293" s="122" t="e">
        <f t="shared" si="9"/>
        <v>#REF!</v>
      </c>
      <c r="X293" s="122"/>
      <c r="Y293" s="123" t="e">
        <f>IF(O293=30,HLOOKUP(M293,Limits!#REF!,2),IF(O293=40,HLOOKUP(M293,Limits!#REF!,3),IF(O293=50,HLOOKUP(M293,Limits!#REF!,4),IF(O293=60,HLOOKUP(M293,Limits!#REF!,5),IF(O293=80,HLOOKUP(M293,Limits!#REF!,6))))))</f>
        <v>#REF!</v>
      </c>
      <c r="Z293" s="122"/>
      <c r="AA293" s="85" t="e">
        <f>IF(I293&gt;(Limits!$D$37*1.4),"Over 140%","No")</f>
        <v>#REF!</v>
      </c>
      <c r="AB293" s="85" t="e">
        <f>IF(I293&lt;=HLOOKUP(E293,Limits!$D$29:$K$36,2),30,IF(I293&lt;=HLOOKUP(E293,Limits!$D$29:$K$36,3),40,IF(I293&lt;=HLOOKUP(E293,Limits!$D$29:$K$36,4),50,IF(I293&lt;=HLOOKUP(E293,Limits!$D$29:$K$36,5),60,IF(I293&lt;=(Limits!$D$37*1.4),140,"Over 140%")))))</f>
        <v>#REF!</v>
      </c>
      <c r="AC293" s="123" t="e">
        <f>IF(W293&lt;=HLOOKUP(M293,Limits!#REF!,2),30,IF(W293&lt;=HLOOKUP(M293,Limits!#REF!,3),40,IF(W293&lt;=HLOOKUP(M293,Limits!#REF!,4),50,IF(W293&lt;=HLOOKUP(M293,Limits!#REF!,5),60,"Over 60%"))))</f>
        <v>#REF!</v>
      </c>
      <c r="AD293" s="2"/>
      <c r="AE293" s="85" t="e">
        <f t="shared" si="8"/>
        <v>#REF!</v>
      </c>
    </row>
    <row r="294" spans="1:31">
      <c r="A294" s="117" t="e">
        <f>+USR!#REF!</f>
        <v>#REF!</v>
      </c>
      <c r="B294" s="117"/>
      <c r="C294" s="117" t="e">
        <f>+USR!#REF!</f>
        <v>#REF!</v>
      </c>
      <c r="D294" s="117"/>
      <c r="E294" s="121" t="e">
        <f>+USR!#REF!</f>
        <v>#REF!</v>
      </c>
      <c r="F294" s="122"/>
      <c r="G294" s="122" t="e">
        <f>+USR!#REF!</f>
        <v>#REF!</v>
      </c>
      <c r="H294" s="122"/>
      <c r="I294" s="146" t="e">
        <f>+USR!#REF!</f>
        <v>#REF!</v>
      </c>
      <c r="J294" s="122"/>
      <c r="K294" s="147" t="e">
        <f>IF(G294=30,HLOOKUP(E294,Limits!$D$29:$K$36,2),IF(G294=40,HLOOKUP(E294,Limits!$D$29:$K$36,3),IF(G294=50,HLOOKUP(E294,Limits!$D$29:$K$36,4),IF(G294=60,HLOOKUP(E294,Limits!$D$29:$K$36,5),IF(G294=80,HLOOKUP(E294,Limits!$D$29:$K$36,6))))))</f>
        <v>#REF!</v>
      </c>
      <c r="L294" s="148"/>
      <c r="M294" s="121" t="e">
        <f>+USR!#REF!</f>
        <v>#REF!</v>
      </c>
      <c r="N294" s="122"/>
      <c r="O294" s="122" t="e">
        <f>+USR!#REF!</f>
        <v>#REF!</v>
      </c>
      <c r="P294" s="122"/>
      <c r="Q294" s="122" t="e">
        <f>+USR!#REF!</f>
        <v>#REF!</v>
      </c>
      <c r="R294" s="122"/>
      <c r="S294" s="122" t="e">
        <f>+USR!#REF!</f>
        <v>#REF!</v>
      </c>
      <c r="T294" s="122"/>
      <c r="U294" s="122" t="e">
        <f>IF(M294=0,Limits!$D$8,IF(M294=1,Limits!$E$8,IF(M294=2,Limits!$F$8,IF(M294=3,Limits!$G$8,IF(M294=4,Limits!$H$8,IF(M294=5,Limits!$I$8))))))</f>
        <v>#REF!</v>
      </c>
      <c r="V294" s="122"/>
      <c r="W294" s="122" t="e">
        <f t="shared" si="9"/>
        <v>#REF!</v>
      </c>
      <c r="X294" s="122"/>
      <c r="Y294" s="123" t="e">
        <f>IF(O294=30,HLOOKUP(M294,Limits!#REF!,2),IF(O294=40,HLOOKUP(M294,Limits!#REF!,3),IF(O294=50,HLOOKUP(M294,Limits!#REF!,4),IF(O294=60,HLOOKUP(M294,Limits!#REF!,5),IF(O294=80,HLOOKUP(M294,Limits!#REF!,6))))))</f>
        <v>#REF!</v>
      </c>
      <c r="Z294" s="122"/>
      <c r="AA294" s="85" t="e">
        <f>IF(I294&gt;(Limits!$D$37*1.4),"Over 140%","No")</f>
        <v>#REF!</v>
      </c>
      <c r="AB294" s="85" t="e">
        <f>IF(I294&lt;=HLOOKUP(E294,Limits!$D$29:$K$36,2),30,IF(I294&lt;=HLOOKUP(E294,Limits!$D$29:$K$36,3),40,IF(I294&lt;=HLOOKUP(E294,Limits!$D$29:$K$36,4),50,IF(I294&lt;=HLOOKUP(E294,Limits!$D$29:$K$36,5),60,IF(I294&lt;=(Limits!$D$37*1.4),140,"Over 140%")))))</f>
        <v>#REF!</v>
      </c>
      <c r="AC294" s="123" t="e">
        <f>IF(W294&lt;=HLOOKUP(M294,Limits!#REF!,2),30,IF(W294&lt;=HLOOKUP(M294,Limits!#REF!,3),40,IF(W294&lt;=HLOOKUP(M294,Limits!#REF!,4),50,IF(W294&lt;=HLOOKUP(M294,Limits!#REF!,5),60,"Over 60%"))))</f>
        <v>#REF!</v>
      </c>
      <c r="AD294" s="2"/>
      <c r="AE294" s="85" t="e">
        <f t="shared" si="8"/>
        <v>#REF!</v>
      </c>
    </row>
    <row r="295" spans="1:31">
      <c r="A295" s="117" t="e">
        <f>+USR!#REF!</f>
        <v>#REF!</v>
      </c>
      <c r="B295" s="117"/>
      <c r="C295" s="117" t="e">
        <f>+USR!#REF!</f>
        <v>#REF!</v>
      </c>
      <c r="D295" s="117"/>
      <c r="E295" s="121" t="e">
        <f>+USR!#REF!</f>
        <v>#REF!</v>
      </c>
      <c r="F295" s="122"/>
      <c r="G295" s="122" t="e">
        <f>+USR!#REF!</f>
        <v>#REF!</v>
      </c>
      <c r="H295" s="122"/>
      <c r="I295" s="146" t="e">
        <f>+USR!#REF!</f>
        <v>#REF!</v>
      </c>
      <c r="J295" s="122"/>
      <c r="K295" s="147" t="e">
        <f>IF(G295=30,HLOOKUP(E295,Limits!$D$29:$K$36,2),IF(G295=40,HLOOKUP(E295,Limits!$D$29:$K$36,3),IF(G295=50,HLOOKUP(E295,Limits!$D$29:$K$36,4),IF(G295=60,HLOOKUP(E295,Limits!$D$29:$K$36,5),IF(G295=80,HLOOKUP(E295,Limits!$D$29:$K$36,6))))))</f>
        <v>#REF!</v>
      </c>
      <c r="L295" s="148"/>
      <c r="M295" s="121" t="e">
        <f>+USR!#REF!</f>
        <v>#REF!</v>
      </c>
      <c r="N295" s="122"/>
      <c r="O295" s="122" t="e">
        <f>+USR!#REF!</f>
        <v>#REF!</v>
      </c>
      <c r="P295" s="122"/>
      <c r="Q295" s="122" t="e">
        <f>+USR!#REF!</f>
        <v>#REF!</v>
      </c>
      <c r="R295" s="122"/>
      <c r="S295" s="122" t="e">
        <f>+USR!#REF!</f>
        <v>#REF!</v>
      </c>
      <c r="T295" s="122"/>
      <c r="U295" s="122" t="e">
        <f>IF(M295=0,Limits!$D$8,IF(M295=1,Limits!$E$8,IF(M295=2,Limits!$F$8,IF(M295=3,Limits!$G$8,IF(M295=4,Limits!$H$8,IF(M295=5,Limits!$I$8))))))</f>
        <v>#REF!</v>
      </c>
      <c r="V295" s="122"/>
      <c r="W295" s="122" t="e">
        <f t="shared" si="9"/>
        <v>#REF!</v>
      </c>
      <c r="X295" s="122"/>
      <c r="Y295" s="123" t="e">
        <f>IF(O295=30,HLOOKUP(M295,Limits!#REF!,2),IF(O295=40,HLOOKUP(M295,Limits!#REF!,3),IF(O295=50,HLOOKUP(M295,Limits!#REF!,4),IF(O295=60,HLOOKUP(M295,Limits!#REF!,5),IF(O295=80,HLOOKUP(M295,Limits!#REF!,6))))))</f>
        <v>#REF!</v>
      </c>
      <c r="Z295" s="122"/>
      <c r="AA295" s="85" t="e">
        <f>IF(I295&gt;(Limits!$D$37*1.4),"Over 140%","No")</f>
        <v>#REF!</v>
      </c>
      <c r="AB295" s="85" t="e">
        <f>IF(I295&lt;=HLOOKUP(E295,Limits!$D$29:$K$36,2),30,IF(I295&lt;=HLOOKUP(E295,Limits!$D$29:$K$36,3),40,IF(I295&lt;=HLOOKUP(E295,Limits!$D$29:$K$36,4),50,IF(I295&lt;=HLOOKUP(E295,Limits!$D$29:$K$36,5),60,IF(I295&lt;=(Limits!$D$37*1.4),140,"Over 140%")))))</f>
        <v>#REF!</v>
      </c>
      <c r="AC295" s="123" t="e">
        <f>IF(W295&lt;=HLOOKUP(M295,Limits!#REF!,2),30,IF(W295&lt;=HLOOKUP(M295,Limits!#REF!,3),40,IF(W295&lt;=HLOOKUP(M295,Limits!#REF!,4),50,IF(W295&lt;=HLOOKUP(M295,Limits!#REF!,5),60,"Over 60%"))))</f>
        <v>#REF!</v>
      </c>
      <c r="AD295" s="2"/>
      <c r="AE295" s="85" t="e">
        <f t="shared" si="8"/>
        <v>#REF!</v>
      </c>
    </row>
    <row r="296" spans="1:31">
      <c r="A296" s="117" t="e">
        <f>+USR!#REF!</f>
        <v>#REF!</v>
      </c>
      <c r="B296" s="117"/>
      <c r="C296" s="117" t="e">
        <f>+USR!#REF!</f>
        <v>#REF!</v>
      </c>
      <c r="D296" s="117"/>
      <c r="E296" s="121" t="e">
        <f>+USR!#REF!</f>
        <v>#REF!</v>
      </c>
      <c r="F296" s="122"/>
      <c r="G296" s="122" t="e">
        <f>+USR!#REF!</f>
        <v>#REF!</v>
      </c>
      <c r="H296" s="122"/>
      <c r="I296" s="146" t="e">
        <f>+USR!#REF!</f>
        <v>#REF!</v>
      </c>
      <c r="J296" s="122"/>
      <c r="K296" s="147" t="e">
        <f>IF(G296=30,HLOOKUP(E296,Limits!$D$29:$K$36,2),IF(G296=40,HLOOKUP(E296,Limits!$D$29:$K$36,3),IF(G296=50,HLOOKUP(E296,Limits!$D$29:$K$36,4),IF(G296=60,HLOOKUP(E296,Limits!$D$29:$K$36,5),IF(G296=80,HLOOKUP(E296,Limits!$D$29:$K$36,6))))))</f>
        <v>#REF!</v>
      </c>
      <c r="L296" s="148"/>
      <c r="M296" s="121" t="e">
        <f>+USR!#REF!</f>
        <v>#REF!</v>
      </c>
      <c r="N296" s="122"/>
      <c r="O296" s="122" t="e">
        <f>+USR!#REF!</f>
        <v>#REF!</v>
      </c>
      <c r="P296" s="122"/>
      <c r="Q296" s="122" t="e">
        <f>+USR!#REF!</f>
        <v>#REF!</v>
      </c>
      <c r="R296" s="122"/>
      <c r="S296" s="122" t="e">
        <f>+USR!#REF!</f>
        <v>#REF!</v>
      </c>
      <c r="T296" s="122"/>
      <c r="U296" s="122" t="e">
        <f>IF(M296=0,Limits!$D$8,IF(M296=1,Limits!$E$8,IF(M296=2,Limits!$F$8,IF(M296=3,Limits!$G$8,IF(M296=4,Limits!$H$8,IF(M296=5,Limits!$I$8))))))</f>
        <v>#REF!</v>
      </c>
      <c r="V296" s="122"/>
      <c r="W296" s="122" t="e">
        <f t="shared" si="9"/>
        <v>#REF!</v>
      </c>
      <c r="X296" s="122"/>
      <c r="Y296" s="123" t="e">
        <f>IF(O296=30,HLOOKUP(M296,Limits!#REF!,2),IF(O296=40,HLOOKUP(M296,Limits!#REF!,3),IF(O296=50,HLOOKUP(M296,Limits!#REF!,4),IF(O296=60,HLOOKUP(M296,Limits!#REF!,5),IF(O296=80,HLOOKUP(M296,Limits!#REF!,6))))))</f>
        <v>#REF!</v>
      </c>
      <c r="Z296" s="122"/>
      <c r="AA296" s="85" t="e">
        <f>IF(I296&gt;(Limits!$D$37*1.4),"Over 140%","No")</f>
        <v>#REF!</v>
      </c>
      <c r="AB296" s="85" t="e">
        <f>IF(I296&lt;=HLOOKUP(E296,Limits!$D$29:$K$36,2),30,IF(I296&lt;=HLOOKUP(E296,Limits!$D$29:$K$36,3),40,IF(I296&lt;=HLOOKUP(E296,Limits!$D$29:$K$36,4),50,IF(I296&lt;=HLOOKUP(E296,Limits!$D$29:$K$36,5),60,IF(I296&lt;=(Limits!$D$37*1.4),140,"Over 140%")))))</f>
        <v>#REF!</v>
      </c>
      <c r="AC296" s="123" t="e">
        <f>IF(W296&lt;=HLOOKUP(M296,Limits!#REF!,2),30,IF(W296&lt;=HLOOKUP(M296,Limits!#REF!,3),40,IF(W296&lt;=HLOOKUP(M296,Limits!#REF!,4),50,IF(W296&lt;=HLOOKUP(M296,Limits!#REF!,5),60,"Over 60%"))))</f>
        <v>#REF!</v>
      </c>
      <c r="AD296" s="2"/>
      <c r="AE296" s="85" t="e">
        <f t="shared" si="8"/>
        <v>#REF!</v>
      </c>
    </row>
    <row r="297" spans="1:31">
      <c r="A297" s="117" t="e">
        <f>+USR!#REF!</f>
        <v>#REF!</v>
      </c>
      <c r="B297" s="117"/>
      <c r="C297" s="117" t="e">
        <f>+USR!#REF!</f>
        <v>#REF!</v>
      </c>
      <c r="D297" s="117"/>
      <c r="E297" s="121" t="e">
        <f>+USR!#REF!</f>
        <v>#REF!</v>
      </c>
      <c r="F297" s="122"/>
      <c r="G297" s="122" t="e">
        <f>+USR!#REF!</f>
        <v>#REF!</v>
      </c>
      <c r="H297" s="122"/>
      <c r="I297" s="146" t="e">
        <f>+USR!#REF!</f>
        <v>#REF!</v>
      </c>
      <c r="J297" s="122"/>
      <c r="K297" s="147" t="e">
        <f>IF(G297=30,HLOOKUP(E297,Limits!$D$29:$K$36,2),IF(G297=40,HLOOKUP(E297,Limits!$D$29:$K$36,3),IF(G297=50,HLOOKUP(E297,Limits!$D$29:$K$36,4),IF(G297=60,HLOOKUP(E297,Limits!$D$29:$K$36,5),IF(G297=80,HLOOKUP(E297,Limits!$D$29:$K$36,6))))))</f>
        <v>#REF!</v>
      </c>
      <c r="L297" s="148"/>
      <c r="M297" s="121" t="e">
        <f>+USR!#REF!</f>
        <v>#REF!</v>
      </c>
      <c r="N297" s="122"/>
      <c r="O297" s="122" t="e">
        <f>+USR!#REF!</f>
        <v>#REF!</v>
      </c>
      <c r="P297" s="122"/>
      <c r="Q297" s="122" t="e">
        <f>+USR!#REF!</f>
        <v>#REF!</v>
      </c>
      <c r="R297" s="122"/>
      <c r="S297" s="122" t="e">
        <f>+USR!#REF!</f>
        <v>#REF!</v>
      </c>
      <c r="T297" s="122"/>
      <c r="U297" s="122" t="e">
        <f>IF(M297=0,Limits!$D$8,IF(M297=1,Limits!$E$8,IF(M297=2,Limits!$F$8,IF(M297=3,Limits!$G$8,IF(M297=4,Limits!$H$8,IF(M297=5,Limits!$I$8))))))</f>
        <v>#REF!</v>
      </c>
      <c r="V297" s="122"/>
      <c r="W297" s="122" t="e">
        <f t="shared" si="9"/>
        <v>#REF!</v>
      </c>
      <c r="X297" s="122"/>
      <c r="Y297" s="123" t="e">
        <f>IF(O297=30,HLOOKUP(M297,Limits!#REF!,2),IF(O297=40,HLOOKUP(M297,Limits!#REF!,3),IF(O297=50,HLOOKUP(M297,Limits!#REF!,4),IF(O297=60,HLOOKUP(M297,Limits!#REF!,5),IF(O297=80,HLOOKUP(M297,Limits!#REF!,6))))))</f>
        <v>#REF!</v>
      </c>
      <c r="Z297" s="122"/>
      <c r="AA297" s="85" t="e">
        <f>IF(I297&gt;(Limits!$D$37*1.4),"Over 140%","No")</f>
        <v>#REF!</v>
      </c>
      <c r="AB297" s="85" t="e">
        <f>IF(I297&lt;=HLOOKUP(E297,Limits!$D$29:$K$36,2),30,IF(I297&lt;=HLOOKUP(E297,Limits!$D$29:$K$36,3),40,IF(I297&lt;=HLOOKUP(E297,Limits!$D$29:$K$36,4),50,IF(I297&lt;=HLOOKUP(E297,Limits!$D$29:$K$36,5),60,IF(I297&lt;=(Limits!$D$37*1.4),140,"Over 140%")))))</f>
        <v>#REF!</v>
      </c>
      <c r="AC297" s="123" t="e">
        <f>IF(W297&lt;=HLOOKUP(M297,Limits!#REF!,2),30,IF(W297&lt;=HLOOKUP(M297,Limits!#REF!,3),40,IF(W297&lt;=HLOOKUP(M297,Limits!#REF!,4),50,IF(W297&lt;=HLOOKUP(M297,Limits!#REF!,5),60,"Over 60%"))))</f>
        <v>#REF!</v>
      </c>
      <c r="AD297" s="2"/>
      <c r="AE297" s="85" t="e">
        <f t="shared" si="8"/>
        <v>#REF!</v>
      </c>
    </row>
    <row r="298" spans="1:31">
      <c r="A298" s="117" t="e">
        <f>+USR!#REF!</f>
        <v>#REF!</v>
      </c>
      <c r="B298" s="117"/>
      <c r="C298" s="117" t="e">
        <f>+USR!#REF!</f>
        <v>#REF!</v>
      </c>
      <c r="D298" s="117"/>
      <c r="E298" s="121" t="e">
        <f>+USR!#REF!</f>
        <v>#REF!</v>
      </c>
      <c r="F298" s="122"/>
      <c r="G298" s="122" t="e">
        <f>+USR!#REF!</f>
        <v>#REF!</v>
      </c>
      <c r="H298" s="122"/>
      <c r="I298" s="146" t="e">
        <f>+USR!#REF!</f>
        <v>#REF!</v>
      </c>
      <c r="J298" s="122"/>
      <c r="K298" s="147" t="e">
        <f>IF(G298=30,HLOOKUP(E298,Limits!$D$29:$K$36,2),IF(G298=40,HLOOKUP(E298,Limits!$D$29:$K$36,3),IF(G298=50,HLOOKUP(E298,Limits!$D$29:$K$36,4),IF(G298=60,HLOOKUP(E298,Limits!$D$29:$K$36,5),IF(G298=80,HLOOKUP(E298,Limits!$D$29:$K$36,6))))))</f>
        <v>#REF!</v>
      </c>
      <c r="L298" s="148"/>
      <c r="M298" s="121" t="e">
        <f>+USR!#REF!</f>
        <v>#REF!</v>
      </c>
      <c r="N298" s="122"/>
      <c r="O298" s="122" t="e">
        <f>+USR!#REF!</f>
        <v>#REF!</v>
      </c>
      <c r="P298" s="122"/>
      <c r="Q298" s="122" t="e">
        <f>+USR!#REF!</f>
        <v>#REF!</v>
      </c>
      <c r="R298" s="122"/>
      <c r="S298" s="122" t="e">
        <f>+USR!#REF!</f>
        <v>#REF!</v>
      </c>
      <c r="T298" s="122"/>
      <c r="U298" s="122" t="e">
        <f>IF(M298=0,Limits!$D$8,IF(M298=1,Limits!$E$8,IF(M298=2,Limits!$F$8,IF(M298=3,Limits!$G$8,IF(M298=4,Limits!$H$8,IF(M298=5,Limits!$I$8))))))</f>
        <v>#REF!</v>
      </c>
      <c r="V298" s="122"/>
      <c r="W298" s="122" t="e">
        <f t="shared" si="9"/>
        <v>#REF!</v>
      </c>
      <c r="X298" s="122"/>
      <c r="Y298" s="123" t="e">
        <f>IF(O298=30,HLOOKUP(M298,Limits!#REF!,2),IF(O298=40,HLOOKUP(M298,Limits!#REF!,3),IF(O298=50,HLOOKUP(M298,Limits!#REF!,4),IF(O298=60,HLOOKUP(M298,Limits!#REF!,5),IF(O298=80,HLOOKUP(M298,Limits!#REF!,6))))))</f>
        <v>#REF!</v>
      </c>
      <c r="Z298" s="122"/>
      <c r="AA298" s="85" t="e">
        <f>IF(I298&gt;(Limits!$D$37*1.4),"Over 140%","No")</f>
        <v>#REF!</v>
      </c>
      <c r="AB298" s="85" t="e">
        <f>IF(I298&lt;=HLOOKUP(E298,Limits!$D$29:$K$36,2),30,IF(I298&lt;=HLOOKUP(E298,Limits!$D$29:$K$36,3),40,IF(I298&lt;=HLOOKUP(E298,Limits!$D$29:$K$36,4),50,IF(I298&lt;=HLOOKUP(E298,Limits!$D$29:$K$36,5),60,IF(I298&lt;=(Limits!$D$37*1.4),140,"Over 140%")))))</f>
        <v>#REF!</v>
      </c>
      <c r="AC298" s="123" t="e">
        <f>IF(W298&lt;=HLOOKUP(M298,Limits!#REF!,2),30,IF(W298&lt;=HLOOKUP(M298,Limits!#REF!,3),40,IF(W298&lt;=HLOOKUP(M298,Limits!#REF!,4),50,IF(W298&lt;=HLOOKUP(M298,Limits!#REF!,5),60,"Over 60%"))))</f>
        <v>#REF!</v>
      </c>
      <c r="AD298" s="2"/>
      <c r="AE298" s="85" t="e">
        <f t="shared" si="8"/>
        <v>#REF!</v>
      </c>
    </row>
    <row r="299" spans="1:31">
      <c r="A299" s="117" t="e">
        <f>+USR!#REF!</f>
        <v>#REF!</v>
      </c>
      <c r="B299" s="117"/>
      <c r="C299" s="117" t="e">
        <f>+USR!#REF!</f>
        <v>#REF!</v>
      </c>
      <c r="D299" s="117"/>
      <c r="E299" s="121" t="e">
        <f>+USR!#REF!</f>
        <v>#REF!</v>
      </c>
      <c r="F299" s="122"/>
      <c r="G299" s="122" t="e">
        <f>+USR!#REF!</f>
        <v>#REF!</v>
      </c>
      <c r="H299" s="122"/>
      <c r="I299" s="146" t="e">
        <f>+USR!#REF!</f>
        <v>#REF!</v>
      </c>
      <c r="J299" s="122"/>
      <c r="K299" s="147" t="e">
        <f>IF(G299=30,HLOOKUP(E299,Limits!$D$29:$K$36,2),IF(G299=40,HLOOKUP(E299,Limits!$D$29:$K$36,3),IF(G299=50,HLOOKUP(E299,Limits!$D$29:$K$36,4),IF(G299=60,HLOOKUP(E299,Limits!$D$29:$K$36,5),IF(G299=80,HLOOKUP(E299,Limits!$D$29:$K$36,6))))))</f>
        <v>#REF!</v>
      </c>
      <c r="L299" s="148"/>
      <c r="M299" s="121" t="e">
        <f>+USR!#REF!</f>
        <v>#REF!</v>
      </c>
      <c r="N299" s="122"/>
      <c r="O299" s="122" t="e">
        <f>+USR!#REF!</f>
        <v>#REF!</v>
      </c>
      <c r="P299" s="122"/>
      <c r="Q299" s="122" t="e">
        <f>+USR!#REF!</f>
        <v>#REF!</v>
      </c>
      <c r="R299" s="122"/>
      <c r="S299" s="122" t="e">
        <f>+USR!#REF!</f>
        <v>#REF!</v>
      </c>
      <c r="T299" s="122"/>
      <c r="U299" s="122" t="e">
        <f>IF(M299=0,Limits!$D$8,IF(M299=1,Limits!$E$8,IF(M299=2,Limits!$F$8,IF(M299=3,Limits!$G$8,IF(M299=4,Limits!$H$8,IF(M299=5,Limits!$I$8))))))</f>
        <v>#REF!</v>
      </c>
      <c r="V299" s="122"/>
      <c r="W299" s="122" t="e">
        <f t="shared" si="9"/>
        <v>#REF!</v>
      </c>
      <c r="X299" s="122"/>
      <c r="Y299" s="123" t="e">
        <f>IF(O299=30,HLOOKUP(M299,Limits!#REF!,2),IF(O299=40,HLOOKUP(M299,Limits!#REF!,3),IF(O299=50,HLOOKUP(M299,Limits!#REF!,4),IF(O299=60,HLOOKUP(M299,Limits!#REF!,5),IF(O299=80,HLOOKUP(M299,Limits!#REF!,6))))))</f>
        <v>#REF!</v>
      </c>
      <c r="Z299" s="122"/>
      <c r="AA299" s="85" t="e">
        <f>IF(I299&gt;(Limits!$D$37*1.4),"Over 140%","No")</f>
        <v>#REF!</v>
      </c>
      <c r="AB299" s="85" t="e">
        <f>IF(I299&lt;=HLOOKUP(E299,Limits!$D$29:$K$36,2),30,IF(I299&lt;=HLOOKUP(E299,Limits!$D$29:$K$36,3),40,IF(I299&lt;=HLOOKUP(E299,Limits!$D$29:$K$36,4),50,IF(I299&lt;=HLOOKUP(E299,Limits!$D$29:$K$36,5),60,IF(I299&lt;=(Limits!$D$37*1.4),140,"Over 140%")))))</f>
        <v>#REF!</v>
      </c>
      <c r="AC299" s="123" t="e">
        <f>IF(W299&lt;=HLOOKUP(M299,Limits!#REF!,2),30,IF(W299&lt;=HLOOKUP(M299,Limits!#REF!,3),40,IF(W299&lt;=HLOOKUP(M299,Limits!#REF!,4),50,IF(W299&lt;=HLOOKUP(M299,Limits!#REF!,5),60,"Over 60%"))))</f>
        <v>#REF!</v>
      </c>
      <c r="AD299" s="2"/>
      <c r="AE299" s="85" t="e">
        <f t="shared" si="8"/>
        <v>#REF!</v>
      </c>
    </row>
    <row r="300" spans="1:31">
      <c r="A300" s="117" t="e">
        <f>+USR!#REF!</f>
        <v>#REF!</v>
      </c>
      <c r="B300" s="117"/>
      <c r="C300" s="117" t="e">
        <f>+USR!#REF!</f>
        <v>#REF!</v>
      </c>
      <c r="D300" s="117"/>
      <c r="E300" s="121" t="e">
        <f>+USR!#REF!</f>
        <v>#REF!</v>
      </c>
      <c r="F300" s="122"/>
      <c r="G300" s="122" t="e">
        <f>+USR!#REF!</f>
        <v>#REF!</v>
      </c>
      <c r="H300" s="122"/>
      <c r="I300" s="146" t="e">
        <f>+USR!#REF!</f>
        <v>#REF!</v>
      </c>
      <c r="J300" s="122"/>
      <c r="K300" s="147" t="e">
        <f>IF(G300=30,HLOOKUP(E300,Limits!$D$29:$K$36,2),IF(G300=40,HLOOKUP(E300,Limits!$D$29:$K$36,3),IF(G300=50,HLOOKUP(E300,Limits!$D$29:$K$36,4),IF(G300=60,HLOOKUP(E300,Limits!$D$29:$K$36,5),IF(G300=80,HLOOKUP(E300,Limits!$D$29:$K$36,6))))))</f>
        <v>#REF!</v>
      </c>
      <c r="L300" s="148"/>
      <c r="M300" s="121" t="e">
        <f>+USR!#REF!</f>
        <v>#REF!</v>
      </c>
      <c r="N300" s="122"/>
      <c r="O300" s="122" t="e">
        <f>+USR!#REF!</f>
        <v>#REF!</v>
      </c>
      <c r="P300" s="122"/>
      <c r="Q300" s="122" t="e">
        <f>+USR!#REF!</f>
        <v>#REF!</v>
      </c>
      <c r="R300" s="122"/>
      <c r="S300" s="122" t="e">
        <f>+USR!#REF!</f>
        <v>#REF!</v>
      </c>
      <c r="T300" s="122"/>
      <c r="U300" s="122" t="e">
        <f>IF(M300=0,Limits!$D$8,IF(M300=1,Limits!$E$8,IF(M300=2,Limits!$F$8,IF(M300=3,Limits!$G$8,IF(M300=4,Limits!$H$8,IF(M300=5,Limits!$I$8))))))</f>
        <v>#REF!</v>
      </c>
      <c r="V300" s="122"/>
      <c r="W300" s="122" t="e">
        <f t="shared" si="9"/>
        <v>#REF!</v>
      </c>
      <c r="X300" s="122"/>
      <c r="Y300" s="123" t="e">
        <f>IF(O300=30,HLOOKUP(M300,Limits!#REF!,2),IF(O300=40,HLOOKUP(M300,Limits!#REF!,3),IF(O300=50,HLOOKUP(M300,Limits!#REF!,4),IF(O300=60,HLOOKUP(M300,Limits!#REF!,5),IF(O300=80,HLOOKUP(M300,Limits!#REF!,6))))))</f>
        <v>#REF!</v>
      </c>
      <c r="Z300" s="122"/>
      <c r="AA300" s="85" t="e">
        <f>IF(I300&gt;(Limits!$D$37*1.4),"Over 140%","No")</f>
        <v>#REF!</v>
      </c>
      <c r="AB300" s="85" t="e">
        <f>IF(I300&lt;=HLOOKUP(E300,Limits!$D$29:$K$36,2),30,IF(I300&lt;=HLOOKUP(E300,Limits!$D$29:$K$36,3),40,IF(I300&lt;=HLOOKUP(E300,Limits!$D$29:$K$36,4),50,IF(I300&lt;=HLOOKUP(E300,Limits!$D$29:$K$36,5),60,IF(I300&lt;=(Limits!$D$37*1.4),140,"Over 140%")))))</f>
        <v>#REF!</v>
      </c>
      <c r="AC300" s="123" t="e">
        <f>IF(W300&lt;=HLOOKUP(M300,Limits!#REF!,2),30,IF(W300&lt;=HLOOKUP(M300,Limits!#REF!,3),40,IF(W300&lt;=HLOOKUP(M300,Limits!#REF!,4),50,IF(W300&lt;=HLOOKUP(M300,Limits!#REF!,5),60,"Over 60%"))))</f>
        <v>#REF!</v>
      </c>
      <c r="AD300" s="2"/>
      <c r="AE300" s="85" t="e">
        <f t="shared" si="8"/>
        <v>#REF!</v>
      </c>
    </row>
    <row r="301" spans="1:31">
      <c r="A301" s="117" t="e">
        <f>+USR!#REF!</f>
        <v>#REF!</v>
      </c>
      <c r="B301" s="117"/>
      <c r="C301" s="117" t="e">
        <f>+USR!#REF!</f>
        <v>#REF!</v>
      </c>
      <c r="D301" s="117"/>
      <c r="E301" s="121" t="e">
        <f>+USR!#REF!</f>
        <v>#REF!</v>
      </c>
      <c r="F301" s="122"/>
      <c r="G301" s="122" t="e">
        <f>+USR!#REF!</f>
        <v>#REF!</v>
      </c>
      <c r="H301" s="122"/>
      <c r="I301" s="146" t="e">
        <f>+USR!#REF!</f>
        <v>#REF!</v>
      </c>
      <c r="J301" s="122"/>
      <c r="K301" s="147" t="e">
        <f>IF(G301=30,HLOOKUP(E301,Limits!$D$29:$K$36,2),IF(G301=40,HLOOKUP(E301,Limits!$D$29:$K$36,3),IF(G301=50,HLOOKUP(E301,Limits!$D$29:$K$36,4),IF(G301=60,HLOOKUP(E301,Limits!$D$29:$K$36,5),IF(G301=80,HLOOKUP(E301,Limits!$D$29:$K$36,6))))))</f>
        <v>#REF!</v>
      </c>
      <c r="L301" s="148"/>
      <c r="M301" s="121" t="e">
        <f>+USR!#REF!</f>
        <v>#REF!</v>
      </c>
      <c r="N301" s="122"/>
      <c r="O301" s="122" t="e">
        <f>+USR!#REF!</f>
        <v>#REF!</v>
      </c>
      <c r="P301" s="122"/>
      <c r="Q301" s="122" t="e">
        <f>+USR!#REF!</f>
        <v>#REF!</v>
      </c>
      <c r="R301" s="122"/>
      <c r="S301" s="122" t="e">
        <f>+USR!#REF!</f>
        <v>#REF!</v>
      </c>
      <c r="T301" s="122"/>
      <c r="U301" s="122" t="e">
        <f>IF(M301=0,Limits!$D$8,IF(M301=1,Limits!$E$8,IF(M301=2,Limits!$F$8,IF(M301=3,Limits!$G$8,IF(M301=4,Limits!$H$8,IF(M301=5,Limits!$I$8))))))</f>
        <v>#REF!</v>
      </c>
      <c r="V301" s="122"/>
      <c r="W301" s="122" t="e">
        <f t="shared" si="9"/>
        <v>#REF!</v>
      </c>
      <c r="X301" s="122"/>
      <c r="Y301" s="123" t="e">
        <f>IF(O301=30,HLOOKUP(M301,Limits!#REF!,2),IF(O301=40,HLOOKUP(M301,Limits!#REF!,3),IF(O301=50,HLOOKUP(M301,Limits!#REF!,4),IF(O301=60,HLOOKUP(M301,Limits!#REF!,5),IF(O301=80,HLOOKUP(M301,Limits!#REF!,6))))))</f>
        <v>#REF!</v>
      </c>
      <c r="Z301" s="122"/>
      <c r="AA301" s="85" t="e">
        <f>IF(I301&gt;(Limits!$D$37*1.4),"Over 140%","No")</f>
        <v>#REF!</v>
      </c>
      <c r="AB301" s="85" t="e">
        <f>IF(I301&lt;=HLOOKUP(E301,Limits!$D$29:$K$36,2),30,IF(I301&lt;=HLOOKUP(E301,Limits!$D$29:$K$36,3),40,IF(I301&lt;=HLOOKUP(E301,Limits!$D$29:$K$36,4),50,IF(I301&lt;=HLOOKUP(E301,Limits!$D$29:$K$36,5),60,IF(I301&lt;=(Limits!$D$37*1.4),140,"Over 140%")))))</f>
        <v>#REF!</v>
      </c>
      <c r="AC301" s="123" t="e">
        <f>IF(W301&lt;=HLOOKUP(M301,Limits!#REF!,2),30,IF(W301&lt;=HLOOKUP(M301,Limits!#REF!,3),40,IF(W301&lt;=HLOOKUP(M301,Limits!#REF!,4),50,IF(W301&lt;=HLOOKUP(M301,Limits!#REF!,5),60,"Over 60%"))))</f>
        <v>#REF!</v>
      </c>
      <c r="AD301" s="2"/>
      <c r="AE301" s="85" t="e">
        <f t="shared" si="8"/>
        <v>#REF!</v>
      </c>
    </row>
    <row r="302" spans="1:31">
      <c r="A302" s="117" t="e">
        <f>+USR!#REF!</f>
        <v>#REF!</v>
      </c>
      <c r="B302" s="117"/>
      <c r="C302" s="117" t="e">
        <f>+USR!#REF!</f>
        <v>#REF!</v>
      </c>
      <c r="D302" s="117"/>
      <c r="E302" s="121" t="e">
        <f>+USR!#REF!</f>
        <v>#REF!</v>
      </c>
      <c r="F302" s="122"/>
      <c r="G302" s="122" t="e">
        <f>+USR!#REF!</f>
        <v>#REF!</v>
      </c>
      <c r="H302" s="122"/>
      <c r="I302" s="146" t="e">
        <f>+USR!#REF!</f>
        <v>#REF!</v>
      </c>
      <c r="J302" s="122"/>
      <c r="K302" s="147" t="e">
        <f>IF(G302=30,HLOOKUP(E302,Limits!$D$29:$K$36,2),IF(G302=40,HLOOKUP(E302,Limits!$D$29:$K$36,3),IF(G302=50,HLOOKUP(E302,Limits!$D$29:$K$36,4),IF(G302=60,HLOOKUP(E302,Limits!$D$29:$K$36,5),IF(G302=80,HLOOKUP(E302,Limits!$D$29:$K$36,6))))))</f>
        <v>#REF!</v>
      </c>
      <c r="L302" s="148"/>
      <c r="M302" s="121" t="e">
        <f>+USR!#REF!</f>
        <v>#REF!</v>
      </c>
      <c r="N302" s="122"/>
      <c r="O302" s="122" t="e">
        <f>+USR!#REF!</f>
        <v>#REF!</v>
      </c>
      <c r="P302" s="122"/>
      <c r="Q302" s="122" t="e">
        <f>+USR!#REF!</f>
        <v>#REF!</v>
      </c>
      <c r="R302" s="122"/>
      <c r="S302" s="122" t="e">
        <f>+USR!#REF!</f>
        <v>#REF!</v>
      </c>
      <c r="T302" s="122"/>
      <c r="U302" s="122" t="e">
        <f>IF(M302=0,Limits!$D$8,IF(M302=1,Limits!$E$8,IF(M302=2,Limits!$F$8,IF(M302=3,Limits!$G$8,IF(M302=4,Limits!$H$8,IF(M302=5,Limits!$I$8))))))</f>
        <v>#REF!</v>
      </c>
      <c r="V302" s="122"/>
      <c r="W302" s="122" t="e">
        <f t="shared" si="9"/>
        <v>#REF!</v>
      </c>
      <c r="X302" s="122"/>
      <c r="Y302" s="123" t="e">
        <f>IF(O302=30,HLOOKUP(M302,Limits!#REF!,2),IF(O302=40,HLOOKUP(M302,Limits!#REF!,3),IF(O302=50,HLOOKUP(M302,Limits!#REF!,4),IF(O302=60,HLOOKUP(M302,Limits!#REF!,5),IF(O302=80,HLOOKUP(M302,Limits!#REF!,6))))))</f>
        <v>#REF!</v>
      </c>
      <c r="Z302" s="122"/>
      <c r="AA302" s="85" t="e">
        <f>IF(I302&gt;(Limits!$D$37*1.4),"Over 140%","No")</f>
        <v>#REF!</v>
      </c>
      <c r="AB302" s="85" t="e">
        <f>IF(I302&lt;=HLOOKUP(E302,Limits!$D$29:$K$36,2),30,IF(I302&lt;=HLOOKUP(E302,Limits!$D$29:$K$36,3),40,IF(I302&lt;=HLOOKUP(E302,Limits!$D$29:$K$36,4),50,IF(I302&lt;=HLOOKUP(E302,Limits!$D$29:$K$36,5),60,IF(I302&lt;=(Limits!$D$37*1.4),140,"Over 140%")))))</f>
        <v>#REF!</v>
      </c>
      <c r="AC302" s="123" t="e">
        <f>IF(W302&lt;=HLOOKUP(M302,Limits!#REF!,2),30,IF(W302&lt;=HLOOKUP(M302,Limits!#REF!,3),40,IF(W302&lt;=HLOOKUP(M302,Limits!#REF!,4),50,IF(W302&lt;=HLOOKUP(M302,Limits!#REF!,5),60,"Over 60%"))))</f>
        <v>#REF!</v>
      </c>
      <c r="AD302" s="2"/>
      <c r="AE302" s="85" t="e">
        <f t="shared" si="8"/>
        <v>#REF!</v>
      </c>
    </row>
    <row r="303" spans="1:31">
      <c r="A303" s="117" t="e">
        <f>+USR!#REF!</f>
        <v>#REF!</v>
      </c>
      <c r="B303" s="117"/>
      <c r="C303" s="117" t="e">
        <f>+USR!#REF!</f>
        <v>#REF!</v>
      </c>
      <c r="D303" s="117"/>
      <c r="E303" s="121" t="e">
        <f>+USR!#REF!</f>
        <v>#REF!</v>
      </c>
      <c r="F303" s="122"/>
      <c r="G303" s="122" t="e">
        <f>+USR!#REF!</f>
        <v>#REF!</v>
      </c>
      <c r="H303" s="122"/>
      <c r="I303" s="146" t="e">
        <f>+USR!#REF!</f>
        <v>#REF!</v>
      </c>
      <c r="J303" s="122"/>
      <c r="K303" s="147" t="e">
        <f>IF(G303=30,HLOOKUP(E303,Limits!$D$29:$K$36,2),IF(G303=40,HLOOKUP(E303,Limits!$D$29:$K$36,3),IF(G303=50,HLOOKUP(E303,Limits!$D$29:$K$36,4),IF(G303=60,HLOOKUP(E303,Limits!$D$29:$K$36,5),IF(G303=80,HLOOKUP(E303,Limits!$D$29:$K$36,6))))))</f>
        <v>#REF!</v>
      </c>
      <c r="L303" s="148"/>
      <c r="M303" s="121" t="e">
        <f>+USR!#REF!</f>
        <v>#REF!</v>
      </c>
      <c r="N303" s="122"/>
      <c r="O303" s="122" t="e">
        <f>+USR!#REF!</f>
        <v>#REF!</v>
      </c>
      <c r="P303" s="122"/>
      <c r="Q303" s="122" t="e">
        <f>+USR!#REF!</f>
        <v>#REF!</v>
      </c>
      <c r="R303" s="122"/>
      <c r="S303" s="122" t="e">
        <f>+USR!#REF!</f>
        <v>#REF!</v>
      </c>
      <c r="T303" s="122"/>
      <c r="U303" s="122" t="e">
        <f>IF(M303=0,Limits!$D$8,IF(M303=1,Limits!$E$8,IF(M303=2,Limits!$F$8,IF(M303=3,Limits!$G$8,IF(M303=4,Limits!$H$8,IF(M303=5,Limits!$I$8))))))</f>
        <v>#REF!</v>
      </c>
      <c r="V303" s="122"/>
      <c r="W303" s="122" t="e">
        <f t="shared" si="9"/>
        <v>#REF!</v>
      </c>
      <c r="X303" s="122"/>
      <c r="Y303" s="123" t="e">
        <f>IF(O303=30,HLOOKUP(M303,Limits!#REF!,2),IF(O303=40,HLOOKUP(M303,Limits!#REF!,3),IF(O303=50,HLOOKUP(M303,Limits!#REF!,4),IF(O303=60,HLOOKUP(M303,Limits!#REF!,5),IF(O303=80,HLOOKUP(M303,Limits!#REF!,6))))))</f>
        <v>#REF!</v>
      </c>
      <c r="Z303" s="122"/>
      <c r="AA303" s="85" t="e">
        <f>IF(I303&gt;(Limits!$D$37*1.4),"Over 140%","No")</f>
        <v>#REF!</v>
      </c>
      <c r="AB303" s="85" t="e">
        <f>IF(I303&lt;=HLOOKUP(E303,Limits!$D$29:$K$36,2),30,IF(I303&lt;=HLOOKUP(E303,Limits!$D$29:$K$36,3),40,IF(I303&lt;=HLOOKUP(E303,Limits!$D$29:$K$36,4),50,IF(I303&lt;=HLOOKUP(E303,Limits!$D$29:$K$36,5),60,IF(I303&lt;=(Limits!$D$37*1.4),140,"Over 140%")))))</f>
        <v>#REF!</v>
      </c>
      <c r="AC303" s="123" t="e">
        <f>IF(W303&lt;=HLOOKUP(M303,Limits!#REF!,2),30,IF(W303&lt;=HLOOKUP(M303,Limits!#REF!,3),40,IF(W303&lt;=HLOOKUP(M303,Limits!#REF!,4),50,IF(W303&lt;=HLOOKUP(M303,Limits!#REF!,5),60,"Over 60%"))))</f>
        <v>#REF!</v>
      </c>
      <c r="AD303" s="2"/>
      <c r="AE303" s="85" t="e">
        <f t="shared" si="8"/>
        <v>#REF!</v>
      </c>
    </row>
    <row r="304" spans="1:31">
      <c r="A304" s="117" t="e">
        <f>+USR!#REF!</f>
        <v>#REF!</v>
      </c>
      <c r="B304" s="117"/>
      <c r="C304" s="117" t="e">
        <f>+USR!#REF!</f>
        <v>#REF!</v>
      </c>
      <c r="D304" s="117"/>
      <c r="E304" s="121" t="e">
        <f>+USR!#REF!</f>
        <v>#REF!</v>
      </c>
      <c r="F304" s="122"/>
      <c r="G304" s="122" t="e">
        <f>+USR!#REF!</f>
        <v>#REF!</v>
      </c>
      <c r="H304" s="122"/>
      <c r="I304" s="146" t="e">
        <f>+USR!#REF!</f>
        <v>#REF!</v>
      </c>
      <c r="J304" s="122"/>
      <c r="K304" s="147" t="e">
        <f>IF(G304=30,HLOOKUP(E304,Limits!$D$29:$K$36,2),IF(G304=40,HLOOKUP(E304,Limits!$D$29:$K$36,3),IF(G304=50,HLOOKUP(E304,Limits!$D$29:$K$36,4),IF(G304=60,HLOOKUP(E304,Limits!$D$29:$K$36,5),IF(G304=80,HLOOKUP(E304,Limits!$D$29:$K$36,6))))))</f>
        <v>#REF!</v>
      </c>
      <c r="L304" s="148"/>
      <c r="M304" s="121" t="e">
        <f>+USR!#REF!</f>
        <v>#REF!</v>
      </c>
      <c r="N304" s="122"/>
      <c r="O304" s="122" t="e">
        <f>+USR!#REF!</f>
        <v>#REF!</v>
      </c>
      <c r="P304" s="122"/>
      <c r="Q304" s="122" t="e">
        <f>+USR!#REF!</f>
        <v>#REF!</v>
      </c>
      <c r="R304" s="122"/>
      <c r="S304" s="122" t="e">
        <f>+USR!#REF!</f>
        <v>#REF!</v>
      </c>
      <c r="T304" s="122"/>
      <c r="U304" s="122" t="e">
        <f>IF(M304=0,Limits!$D$8,IF(M304=1,Limits!$E$8,IF(M304=2,Limits!$F$8,IF(M304=3,Limits!$G$8,IF(M304=4,Limits!$H$8,IF(M304=5,Limits!$I$8))))))</f>
        <v>#REF!</v>
      </c>
      <c r="V304" s="122"/>
      <c r="W304" s="122" t="e">
        <f t="shared" si="9"/>
        <v>#REF!</v>
      </c>
      <c r="X304" s="122"/>
      <c r="Y304" s="123" t="e">
        <f>IF(O304=30,HLOOKUP(M304,Limits!#REF!,2),IF(O304=40,HLOOKUP(M304,Limits!#REF!,3),IF(O304=50,HLOOKUP(M304,Limits!#REF!,4),IF(O304=60,HLOOKUP(M304,Limits!#REF!,5),IF(O304=80,HLOOKUP(M304,Limits!#REF!,6))))))</f>
        <v>#REF!</v>
      </c>
      <c r="Z304" s="122"/>
      <c r="AA304" s="85" t="e">
        <f>IF(I304&gt;(Limits!$D$37*1.4),"Over 140%","No")</f>
        <v>#REF!</v>
      </c>
      <c r="AB304" s="85" t="e">
        <f>IF(I304&lt;=HLOOKUP(E304,Limits!$D$29:$K$36,2),30,IF(I304&lt;=HLOOKUP(E304,Limits!$D$29:$K$36,3),40,IF(I304&lt;=HLOOKUP(E304,Limits!$D$29:$K$36,4),50,IF(I304&lt;=HLOOKUP(E304,Limits!$D$29:$K$36,5),60,IF(I304&lt;=(Limits!$D$37*1.4),140,"Over 140%")))))</f>
        <v>#REF!</v>
      </c>
      <c r="AC304" s="123" t="e">
        <f>IF(W304&lt;=HLOOKUP(M304,Limits!#REF!,2),30,IF(W304&lt;=HLOOKUP(M304,Limits!#REF!,3),40,IF(W304&lt;=HLOOKUP(M304,Limits!#REF!,4),50,IF(W304&lt;=HLOOKUP(M304,Limits!#REF!,5),60,"Over 60%"))))</f>
        <v>#REF!</v>
      </c>
      <c r="AD304" s="2"/>
      <c r="AE304" s="85" t="e">
        <f t="shared" si="8"/>
        <v>#REF!</v>
      </c>
    </row>
    <row r="305" spans="1:31">
      <c r="A305" s="117" t="e">
        <f>+USR!#REF!</f>
        <v>#REF!</v>
      </c>
      <c r="B305" s="117"/>
      <c r="C305" s="117" t="e">
        <f>+USR!#REF!</f>
        <v>#REF!</v>
      </c>
      <c r="D305" s="117"/>
      <c r="E305" s="121" t="e">
        <f>+USR!#REF!</f>
        <v>#REF!</v>
      </c>
      <c r="F305" s="122"/>
      <c r="G305" s="122" t="e">
        <f>+USR!#REF!</f>
        <v>#REF!</v>
      </c>
      <c r="H305" s="122"/>
      <c r="I305" s="146" t="e">
        <f>+USR!#REF!</f>
        <v>#REF!</v>
      </c>
      <c r="J305" s="122"/>
      <c r="K305" s="147" t="e">
        <f>IF(G305=30,HLOOKUP(E305,Limits!$D$29:$K$36,2),IF(G305=40,HLOOKUP(E305,Limits!$D$29:$K$36,3),IF(G305=50,HLOOKUP(E305,Limits!$D$29:$K$36,4),IF(G305=60,HLOOKUP(E305,Limits!$D$29:$K$36,5),IF(G305=80,HLOOKUP(E305,Limits!$D$29:$K$36,6))))))</f>
        <v>#REF!</v>
      </c>
      <c r="L305" s="148"/>
      <c r="M305" s="121" t="e">
        <f>+USR!#REF!</f>
        <v>#REF!</v>
      </c>
      <c r="N305" s="122"/>
      <c r="O305" s="122" t="e">
        <f>+USR!#REF!</f>
        <v>#REF!</v>
      </c>
      <c r="P305" s="122"/>
      <c r="Q305" s="122" t="e">
        <f>+USR!#REF!</f>
        <v>#REF!</v>
      </c>
      <c r="R305" s="122"/>
      <c r="S305" s="122" t="e">
        <f>+USR!#REF!</f>
        <v>#REF!</v>
      </c>
      <c r="T305" s="122"/>
      <c r="U305" s="122" t="e">
        <f>IF(M305=0,Limits!$D$8,IF(M305=1,Limits!$E$8,IF(M305=2,Limits!$F$8,IF(M305=3,Limits!$G$8,IF(M305=4,Limits!$H$8,IF(M305=5,Limits!$I$8))))))</f>
        <v>#REF!</v>
      </c>
      <c r="V305" s="122"/>
      <c r="W305" s="122" t="e">
        <f t="shared" si="9"/>
        <v>#REF!</v>
      </c>
      <c r="X305" s="122"/>
      <c r="Y305" s="123" t="e">
        <f>IF(O305=30,HLOOKUP(M305,Limits!#REF!,2),IF(O305=40,HLOOKUP(M305,Limits!#REF!,3),IF(O305=50,HLOOKUP(M305,Limits!#REF!,4),IF(O305=60,HLOOKUP(M305,Limits!#REF!,5),IF(O305=80,HLOOKUP(M305,Limits!#REF!,6))))))</f>
        <v>#REF!</v>
      </c>
      <c r="Z305" s="122"/>
      <c r="AA305" s="85" t="e">
        <f>IF(I305&gt;(Limits!$D$37*1.4),"Over 140%","No")</f>
        <v>#REF!</v>
      </c>
      <c r="AB305" s="85" t="e">
        <f>IF(I305&lt;=HLOOKUP(E305,Limits!$D$29:$K$36,2),30,IF(I305&lt;=HLOOKUP(E305,Limits!$D$29:$K$36,3),40,IF(I305&lt;=HLOOKUP(E305,Limits!$D$29:$K$36,4),50,IF(I305&lt;=HLOOKUP(E305,Limits!$D$29:$K$36,5),60,IF(I305&lt;=(Limits!$D$37*1.4),140,"Over 140%")))))</f>
        <v>#REF!</v>
      </c>
      <c r="AC305" s="123" t="e">
        <f>IF(W305&lt;=HLOOKUP(M305,Limits!#REF!,2),30,IF(W305&lt;=HLOOKUP(M305,Limits!#REF!,3),40,IF(W305&lt;=HLOOKUP(M305,Limits!#REF!,4),50,IF(W305&lt;=HLOOKUP(M305,Limits!#REF!,5),60,"Over 60%"))))</f>
        <v>#REF!</v>
      </c>
      <c r="AD305" s="2"/>
      <c r="AE305" s="85" t="e">
        <f t="shared" si="8"/>
        <v>#REF!</v>
      </c>
    </row>
    <row r="306" spans="1:31">
      <c r="A306" s="117" t="e">
        <f>+USR!#REF!</f>
        <v>#REF!</v>
      </c>
      <c r="B306" s="117"/>
      <c r="C306" s="117" t="e">
        <f>+USR!#REF!</f>
        <v>#REF!</v>
      </c>
      <c r="D306" s="117"/>
      <c r="E306" s="121" t="e">
        <f>+USR!#REF!</f>
        <v>#REF!</v>
      </c>
      <c r="F306" s="122"/>
      <c r="G306" s="122" t="e">
        <f>+USR!#REF!</f>
        <v>#REF!</v>
      </c>
      <c r="H306" s="122"/>
      <c r="I306" s="146" t="e">
        <f>+USR!#REF!</f>
        <v>#REF!</v>
      </c>
      <c r="J306" s="122"/>
      <c r="K306" s="147" t="e">
        <f>IF(G306=30,HLOOKUP(E306,Limits!$D$29:$K$36,2),IF(G306=40,HLOOKUP(E306,Limits!$D$29:$K$36,3),IF(G306=50,HLOOKUP(E306,Limits!$D$29:$K$36,4),IF(G306=60,HLOOKUP(E306,Limits!$D$29:$K$36,5),IF(G306=80,HLOOKUP(E306,Limits!$D$29:$K$36,6))))))</f>
        <v>#REF!</v>
      </c>
      <c r="L306" s="148"/>
      <c r="M306" s="121" t="e">
        <f>+USR!#REF!</f>
        <v>#REF!</v>
      </c>
      <c r="N306" s="122"/>
      <c r="O306" s="122" t="e">
        <f>+USR!#REF!</f>
        <v>#REF!</v>
      </c>
      <c r="P306" s="122"/>
      <c r="Q306" s="122" t="e">
        <f>+USR!#REF!</f>
        <v>#REF!</v>
      </c>
      <c r="R306" s="122"/>
      <c r="S306" s="122" t="e">
        <f>+USR!#REF!</f>
        <v>#REF!</v>
      </c>
      <c r="T306" s="122"/>
      <c r="U306" s="122" t="e">
        <f>IF(M306=0,Limits!$D$8,IF(M306=1,Limits!$E$8,IF(M306=2,Limits!$F$8,IF(M306=3,Limits!$G$8,IF(M306=4,Limits!$H$8,IF(M306=5,Limits!$I$8))))))</f>
        <v>#REF!</v>
      </c>
      <c r="V306" s="122"/>
      <c r="W306" s="122" t="e">
        <f t="shared" si="9"/>
        <v>#REF!</v>
      </c>
      <c r="X306" s="122"/>
      <c r="Y306" s="123" t="e">
        <f>IF(O306=30,HLOOKUP(M306,Limits!#REF!,2),IF(O306=40,HLOOKUP(M306,Limits!#REF!,3),IF(O306=50,HLOOKUP(M306,Limits!#REF!,4),IF(O306=60,HLOOKUP(M306,Limits!#REF!,5),IF(O306=80,HLOOKUP(M306,Limits!#REF!,6))))))</f>
        <v>#REF!</v>
      </c>
      <c r="Z306" s="122"/>
      <c r="AA306" s="85" t="e">
        <f>IF(I306&gt;(Limits!$D$37*1.4),"Over 140%","No")</f>
        <v>#REF!</v>
      </c>
      <c r="AB306" s="85" t="e">
        <f>IF(I306&lt;=HLOOKUP(E306,Limits!$D$29:$K$36,2),30,IF(I306&lt;=HLOOKUP(E306,Limits!$D$29:$K$36,3),40,IF(I306&lt;=HLOOKUP(E306,Limits!$D$29:$K$36,4),50,IF(I306&lt;=HLOOKUP(E306,Limits!$D$29:$K$36,5),60,IF(I306&lt;=(Limits!$D$37*1.4),140,"Over 140%")))))</f>
        <v>#REF!</v>
      </c>
      <c r="AC306" s="123" t="e">
        <f>IF(W306&lt;=HLOOKUP(M306,Limits!#REF!,2),30,IF(W306&lt;=HLOOKUP(M306,Limits!#REF!,3),40,IF(W306&lt;=HLOOKUP(M306,Limits!#REF!,4),50,IF(W306&lt;=HLOOKUP(M306,Limits!#REF!,5),60,"Over 60%"))))</f>
        <v>#REF!</v>
      </c>
      <c r="AD306" s="2"/>
      <c r="AE306" s="85" t="e">
        <f t="shared" si="8"/>
        <v>#REF!</v>
      </c>
    </row>
    <row r="307" spans="1:31">
      <c r="A307" s="117" t="e">
        <f>+USR!#REF!</f>
        <v>#REF!</v>
      </c>
      <c r="B307" s="117"/>
      <c r="C307" s="117" t="e">
        <f>+USR!#REF!</f>
        <v>#REF!</v>
      </c>
      <c r="D307" s="117"/>
      <c r="E307" s="118" t="e">
        <f>+USR!#REF!</f>
        <v>#REF!</v>
      </c>
      <c r="F307" s="119"/>
      <c r="G307" s="122" t="e">
        <f>+USR!#REF!</f>
        <v>#REF!</v>
      </c>
      <c r="H307" s="119"/>
      <c r="I307" s="149" t="e">
        <f>+USR!#REF!</f>
        <v>#REF!</v>
      </c>
      <c r="J307" s="119"/>
      <c r="K307" s="150" t="e">
        <f>IF(G307=30,HLOOKUP(E307,Limits!$D$29:$K$36,2),IF(G307=40,HLOOKUP(E307,Limits!$D$29:$K$36,3),IF(G307=50,HLOOKUP(E307,Limits!$D$29:$K$36,4),IF(G307=60,HLOOKUP(E307,Limits!$D$29:$K$36,5),IF(G307=80,HLOOKUP(E307,Limits!$D$29:$K$36,6))))))</f>
        <v>#REF!</v>
      </c>
      <c r="L307" s="148"/>
      <c r="M307" s="118" t="e">
        <f>+USR!#REF!</f>
        <v>#REF!</v>
      </c>
      <c r="N307" s="119"/>
      <c r="O307" s="122" t="e">
        <f>+USR!#REF!</f>
        <v>#REF!</v>
      </c>
      <c r="P307" s="119"/>
      <c r="Q307" s="119" t="e">
        <f>+USR!#REF!</f>
        <v>#REF!</v>
      </c>
      <c r="R307" s="119"/>
      <c r="S307" s="119" t="e">
        <f>+USR!#REF!</f>
        <v>#REF!</v>
      </c>
      <c r="T307" s="119"/>
      <c r="U307" s="119" t="e">
        <f>IF(M307=0,Limits!$D$8,IF(M307=1,Limits!$E$8,IF(M307=2,Limits!$F$8,IF(M307=3,Limits!$G$8,IF(M307=4,Limits!$H$8,IF(M307=5,Limits!$I$8))))))</f>
        <v>#REF!</v>
      </c>
      <c r="V307" s="119"/>
      <c r="W307" s="122" t="e">
        <f t="shared" si="9"/>
        <v>#REF!</v>
      </c>
      <c r="X307" s="119"/>
      <c r="Y307" s="123" t="e">
        <f>IF(O307=30,HLOOKUP(M307,Limits!#REF!,2),IF(O307=40,HLOOKUP(M307,Limits!#REF!,3),IF(O307=50,HLOOKUP(M307,Limits!#REF!,4),IF(O307=60,HLOOKUP(M307,Limits!#REF!,5),IF(O307=80,HLOOKUP(M307,Limits!#REF!,6))))))</f>
        <v>#REF!</v>
      </c>
      <c r="Z307" s="122"/>
      <c r="AA307" s="85" t="e">
        <f>IF(I307&gt;(Limits!$D$37*1.4),"Over 140%","No")</f>
        <v>#REF!</v>
      </c>
      <c r="AB307" s="85" t="e">
        <f>IF(I307&lt;=HLOOKUP(E307,Limits!$D$29:$K$36,2),30,IF(I307&lt;=HLOOKUP(E307,Limits!$D$29:$K$36,3),40,IF(I307&lt;=HLOOKUP(E307,Limits!$D$29:$K$36,4),50,IF(I307&lt;=HLOOKUP(E307,Limits!$D$29:$K$36,5),60,IF(I307&lt;=(Limits!$D$37*1.4),140,"Over 140%")))))</f>
        <v>#REF!</v>
      </c>
      <c r="AC307" s="123" t="e">
        <f>IF(W307&lt;=HLOOKUP(M307,Limits!#REF!,2),30,IF(W307&lt;=HLOOKUP(M307,Limits!#REF!,3),40,IF(W307&lt;=HLOOKUP(M307,Limits!#REF!,4),50,IF(W307&lt;=HLOOKUP(M307,Limits!#REF!,5),60,"Over 60%"))))</f>
        <v>#REF!</v>
      </c>
      <c r="AD307" s="2"/>
      <c r="AE307" s="86" t="e">
        <f t="shared" si="8"/>
        <v>#REF!</v>
      </c>
    </row>
  </sheetData>
  <mergeCells count="8">
    <mergeCell ref="AC5:AC6"/>
    <mergeCell ref="AB5:AB6"/>
    <mergeCell ref="M4:Y4"/>
    <mergeCell ref="A1:C2"/>
    <mergeCell ref="AA4:AB4"/>
    <mergeCell ref="E4:K4"/>
    <mergeCell ref="E1:Y1"/>
    <mergeCell ref="E2:Y2"/>
  </mergeCells>
  <conditionalFormatting sqref="AE8:AE307 AA8:AC307">
    <cfRule type="containsText" dxfId="2" priority="1" stopIfTrue="1" operator="containsText" text="Over">
      <formula>NOT(ISERROR(SEARCH("Over",AA8)))</formula>
    </cfRule>
  </conditionalFormatting>
  <pageMargins left="0.25" right="0.25" top="0.75" bottom="0.75" header="0.3" footer="0.3"/>
  <pageSetup scale="85" fitToHeight="0" orientation="landscape" r:id="rId1"/>
  <headerFooter>
    <oddHeader>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07"/>
  <sheetViews>
    <sheetView view="pageBreakPreview" zoomScaleNormal="100" zoomScaleSheetLayoutView="100" workbookViewId="0">
      <pane ySplit="6" topLeftCell="A274" activePane="bottomLeft" state="frozen"/>
      <selection activeCell="C5" sqref="C5"/>
      <selection pane="bottomLeft" activeCell="AJ20" sqref="AJ20"/>
    </sheetView>
  </sheetViews>
  <sheetFormatPr defaultRowHeight="15"/>
  <cols>
    <col min="1" max="1" width="6.140625" bestFit="1" customWidth="1"/>
    <col min="2" max="2" width="3.7109375" customWidth="1"/>
    <col min="3" max="3" width="11.28515625" customWidth="1"/>
    <col min="4" max="4" width="8.140625" hidden="1" customWidth="1"/>
    <col min="5" max="5" width="3.7109375" customWidth="1"/>
    <col min="6" max="6" width="4.5703125" bestFit="1" customWidth="1"/>
    <col min="7" max="7" width="3.7109375" customWidth="1"/>
    <col min="8" max="8" width="12.5703125" hidden="1" customWidth="1"/>
    <col min="9" max="9" width="3.7109375" hidden="1" customWidth="1"/>
    <col min="10" max="10" width="7.5703125" bestFit="1" customWidth="1"/>
    <col min="11" max="11" width="3.7109375" customWidth="1"/>
    <col min="12" max="12" width="8" customWidth="1"/>
    <col min="13" max="13" width="3.7109375" style="2" customWidth="1"/>
    <col min="14" max="14" width="8" style="2" customWidth="1"/>
    <col min="15" max="15" width="3.7109375" customWidth="1"/>
    <col min="16" max="16" width="12.5703125" hidden="1" customWidth="1"/>
    <col min="17" max="17" width="3.7109375" hidden="1" customWidth="1"/>
    <col min="18" max="18" width="4.28515625" bestFit="1" customWidth="1"/>
    <col min="19" max="19" width="3.7109375" customWidth="1"/>
    <col min="20" max="20" width="10.28515625" bestFit="1" customWidth="1"/>
    <col min="21" max="21" width="3.7109375" customWidth="1"/>
    <col min="22" max="22" width="4.28515625" customWidth="1"/>
    <col min="23" max="23" width="3.7109375" customWidth="1"/>
    <col min="24" max="24" width="5.42578125" bestFit="1" customWidth="1"/>
    <col min="25" max="25" width="3.7109375" customWidth="1"/>
    <col min="26" max="26" width="3.7109375" hidden="1" customWidth="1"/>
    <col min="27" max="28" width="6.140625" hidden="1" customWidth="1"/>
    <col min="29" max="29" width="3.7109375" hidden="1" customWidth="1"/>
    <col min="30" max="30" width="8.42578125" bestFit="1" customWidth="1"/>
    <col min="31" max="32" width="9.28515625" hidden="1" customWidth="1"/>
    <col min="33" max="33" width="3.7109375" hidden="1" customWidth="1"/>
    <col min="34" max="34" width="3.7109375" style="2" customWidth="1"/>
    <col min="35" max="36" width="11.7109375" customWidth="1"/>
    <col min="37" max="37" width="3.7109375" hidden="1" customWidth="1"/>
    <col min="38" max="38" width="10" style="2" hidden="1" customWidth="1"/>
  </cols>
  <sheetData>
    <row r="1" spans="1:38" ht="15" customHeight="1">
      <c r="A1" s="267" t="s">
        <v>106</v>
      </c>
      <c r="B1" s="267"/>
      <c r="C1" s="267"/>
      <c r="D1" s="78"/>
      <c r="E1" s="2"/>
      <c r="F1" s="224" t="str">
        <f>+Summary!E1</f>
        <v>XXX Apartments</v>
      </c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48"/>
      <c r="AF1" s="48"/>
      <c r="AG1" s="48"/>
      <c r="AH1" s="48"/>
      <c r="AI1" s="48"/>
      <c r="AJ1" s="48"/>
      <c r="AK1" s="54"/>
      <c r="AL1" s="54"/>
    </row>
    <row r="2" spans="1:38">
      <c r="A2" s="267"/>
      <c r="B2" s="267"/>
      <c r="C2" s="267"/>
      <c r="D2" s="78"/>
      <c r="E2" s="2"/>
      <c r="F2" s="271" t="s">
        <v>76</v>
      </c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54"/>
      <c r="AF2" s="54"/>
      <c r="AG2" s="54"/>
      <c r="AH2" s="54"/>
      <c r="AI2" s="54"/>
      <c r="AJ2" s="54"/>
      <c r="AK2" s="8"/>
    </row>
    <row r="3" spans="1:38" ht="15" customHeight="1">
      <c r="A3" s="133"/>
      <c r="B3" s="133"/>
      <c r="C3" s="133"/>
      <c r="D3" s="2"/>
      <c r="E3" s="2"/>
      <c r="F3" s="47"/>
      <c r="G3" s="8"/>
      <c r="H3" s="8"/>
      <c r="I3" s="8"/>
      <c r="J3" s="8"/>
      <c r="K3" s="48"/>
      <c r="L3" s="52"/>
      <c r="M3" s="52"/>
      <c r="N3" s="5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52"/>
      <c r="AJ3" s="8"/>
      <c r="AK3" s="8"/>
    </row>
    <row r="4" spans="1:38" ht="15" customHeight="1">
      <c r="A4" s="133"/>
      <c r="B4" s="133"/>
      <c r="C4" s="133"/>
      <c r="D4" s="2"/>
      <c r="E4" s="2"/>
      <c r="F4" s="268" t="s">
        <v>68</v>
      </c>
      <c r="G4" s="269"/>
      <c r="H4" s="269"/>
      <c r="I4" s="269"/>
      <c r="J4" s="269"/>
      <c r="K4" s="269"/>
      <c r="L4" s="270"/>
      <c r="M4" s="47"/>
      <c r="N4" s="264" t="s">
        <v>69</v>
      </c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6"/>
      <c r="AE4" s="94"/>
      <c r="AF4" s="94"/>
      <c r="AG4" s="94"/>
      <c r="AH4" s="48"/>
      <c r="AI4" s="96" t="s">
        <v>5</v>
      </c>
      <c r="AJ4" s="91" t="s">
        <v>9</v>
      </c>
      <c r="AK4" s="3"/>
      <c r="AL4" s="81" t="s">
        <v>74</v>
      </c>
    </row>
    <row r="5" spans="1:38" s="1" customFormat="1">
      <c r="A5" s="31"/>
      <c r="B5" s="31"/>
      <c r="C5" s="31" t="s">
        <v>57</v>
      </c>
      <c r="D5" s="73" t="s">
        <v>71</v>
      </c>
      <c r="E5" s="31"/>
      <c r="F5" s="55" t="s">
        <v>28</v>
      </c>
      <c r="G5" s="30"/>
      <c r="H5" s="30" t="s">
        <v>8</v>
      </c>
      <c r="I5" s="30"/>
      <c r="J5" s="30" t="s">
        <v>29</v>
      </c>
      <c r="K5" s="30"/>
      <c r="L5" s="90" t="s">
        <v>5</v>
      </c>
      <c r="M5" s="31"/>
      <c r="N5" s="55"/>
      <c r="O5" s="30"/>
      <c r="P5" s="30" t="s">
        <v>8</v>
      </c>
      <c r="Q5" s="30"/>
      <c r="R5" s="30"/>
      <c r="S5" s="30"/>
      <c r="T5" s="30" t="s">
        <v>9</v>
      </c>
      <c r="U5" s="30"/>
      <c r="V5" s="30"/>
      <c r="W5" s="30"/>
      <c r="X5" s="30" t="s">
        <v>11</v>
      </c>
      <c r="Y5" s="30"/>
      <c r="Z5" s="30"/>
      <c r="AA5" s="30"/>
      <c r="AB5" s="30"/>
      <c r="AC5" s="30"/>
      <c r="AD5" s="90" t="s">
        <v>9</v>
      </c>
      <c r="AE5" s="72"/>
      <c r="AF5" s="72"/>
      <c r="AG5" s="30"/>
      <c r="AH5" s="89"/>
      <c r="AI5" s="262" t="s">
        <v>93</v>
      </c>
      <c r="AJ5" s="262" t="s">
        <v>93</v>
      </c>
      <c r="AK5" s="31"/>
      <c r="AL5" s="82" t="s">
        <v>6</v>
      </c>
    </row>
    <row r="6" spans="1:38">
      <c r="A6" s="29" t="s">
        <v>3</v>
      </c>
      <c r="B6" s="30"/>
      <c r="C6" s="79" t="s">
        <v>58</v>
      </c>
      <c r="D6" s="73" t="s">
        <v>58</v>
      </c>
      <c r="E6" s="2"/>
      <c r="F6" s="57" t="s">
        <v>27</v>
      </c>
      <c r="G6" s="30"/>
      <c r="H6" s="29" t="s">
        <v>4</v>
      </c>
      <c r="I6" s="30"/>
      <c r="J6" s="29" t="s">
        <v>5</v>
      </c>
      <c r="K6" s="8"/>
      <c r="L6" s="88" t="s">
        <v>2</v>
      </c>
      <c r="M6" s="30"/>
      <c r="N6" s="57" t="s">
        <v>22</v>
      </c>
      <c r="O6" s="8"/>
      <c r="P6" s="29" t="s">
        <v>4</v>
      </c>
      <c r="Q6" s="30"/>
      <c r="R6" s="29" t="s">
        <v>0</v>
      </c>
      <c r="S6" s="30"/>
      <c r="T6" s="29" t="s">
        <v>10</v>
      </c>
      <c r="U6" s="8"/>
      <c r="V6" s="29" t="s">
        <v>1</v>
      </c>
      <c r="W6" s="8"/>
      <c r="X6" s="29" t="s">
        <v>9</v>
      </c>
      <c r="Y6" s="8"/>
      <c r="Z6" s="75"/>
      <c r="AA6" s="75"/>
      <c r="AB6" s="75"/>
      <c r="AC6" s="8"/>
      <c r="AD6" s="88" t="s">
        <v>2</v>
      </c>
      <c r="AE6" s="76"/>
      <c r="AF6" s="76"/>
      <c r="AG6" s="30"/>
      <c r="AH6" s="89"/>
      <c r="AI6" s="263"/>
      <c r="AJ6" s="263"/>
      <c r="AK6" s="2"/>
      <c r="AL6" s="83" t="s">
        <v>7</v>
      </c>
    </row>
    <row r="7" spans="1:38">
      <c r="A7" s="2"/>
      <c r="B7" s="2"/>
      <c r="C7" s="2"/>
      <c r="D7" s="74"/>
      <c r="E7" s="2"/>
      <c r="F7" s="55"/>
      <c r="G7" s="30"/>
      <c r="H7" s="30"/>
      <c r="I7" s="30"/>
      <c r="J7" s="30"/>
      <c r="K7" s="8"/>
      <c r="L7" s="90"/>
      <c r="M7" s="30"/>
      <c r="N7" s="55"/>
      <c r="O7" s="8"/>
      <c r="P7" s="30"/>
      <c r="Q7" s="30"/>
      <c r="R7" s="30"/>
      <c r="S7" s="30"/>
      <c r="T7" s="30"/>
      <c r="U7" s="30"/>
      <c r="V7" s="30"/>
      <c r="W7" s="30"/>
      <c r="X7" s="30"/>
      <c r="Y7" s="30"/>
      <c r="Z7" s="76"/>
      <c r="AA7" s="76" t="s">
        <v>84</v>
      </c>
      <c r="AB7" s="76" t="s">
        <v>85</v>
      </c>
      <c r="AC7" s="30"/>
      <c r="AD7" s="90"/>
      <c r="AE7" s="76" t="s">
        <v>84</v>
      </c>
      <c r="AF7" s="76" t="s">
        <v>85</v>
      </c>
      <c r="AG7" s="30"/>
      <c r="AH7" s="89"/>
      <c r="AI7" s="85"/>
      <c r="AJ7" s="56"/>
      <c r="AK7" s="30"/>
      <c r="AL7" s="84"/>
    </row>
    <row r="8" spans="1:38">
      <c r="A8" s="117">
        <f>+USR!C8</f>
        <v>101</v>
      </c>
      <c r="B8" s="117"/>
      <c r="C8" s="117" t="str">
        <f>+USR!D8</f>
        <v xml:space="preserve">07/18/2018 </v>
      </c>
      <c r="D8" s="151">
        <f>DATEVALUE(TEXT(USR!L8,"mm/dd/yyyy"))</f>
        <v>43664</v>
      </c>
      <c r="E8" s="117"/>
      <c r="F8" s="121">
        <f>+USR!N8</f>
        <v>3</v>
      </c>
      <c r="G8" s="122"/>
      <c r="H8" s="122">
        <f>+USR!X8</f>
        <v>0</v>
      </c>
      <c r="I8" s="122"/>
      <c r="J8" s="146">
        <f>+USR!G8</f>
        <v>24205</v>
      </c>
      <c r="K8" s="122"/>
      <c r="L8" s="147" t="b">
        <f>IF(H8=30,HLOOKUP(F8,Limits!#REF!,2),IF(H8=40,HLOOKUP(F8,Limits!#REF!,3),IF(H8=50,HLOOKUP(F8,Limits!#REF!,4),IF(H8=60,HLOOKUP(F8,Limits!#REF!,5),IF(H8=80,HLOOKUP(F8,Limits!#REF!,6))))))</f>
        <v>0</v>
      </c>
      <c r="M8" s="148"/>
      <c r="N8" s="121">
        <f>+USR!K8</f>
        <v>2</v>
      </c>
      <c r="O8" s="122"/>
      <c r="P8" s="122">
        <f>+USR!Y8</f>
        <v>0</v>
      </c>
      <c r="Q8" s="122"/>
      <c r="R8" s="122">
        <f>+USR!H8</f>
        <v>705</v>
      </c>
      <c r="S8" s="122"/>
      <c r="T8" s="122">
        <f>+USR!J8</f>
        <v>0</v>
      </c>
      <c r="U8" s="122"/>
      <c r="V8" s="122">
        <f>IF(N8=0,Limits!$D$8,IF(N8=1,Limits!$E$8,IF(N8=2,Limits!$F$8,IF(N8=3,Limits!$G$8,IF(N8=4,Limits!$H$8,IF(N8=5,Limits!$I$8))))))</f>
        <v>51</v>
      </c>
      <c r="W8" s="122"/>
      <c r="X8" s="122">
        <f>SUM(R8:W8)</f>
        <v>756</v>
      </c>
      <c r="Y8" s="122"/>
      <c r="Z8" s="76" t="e">
        <f>IF(D8&gt;=Limits!#REF!,"A",IF(D8&lt;=Limits!#REF!,"B",0))</f>
        <v>#REF!</v>
      </c>
      <c r="AA8" s="76" t="e">
        <f>IF(Z8="A",IF(P8=30,HLOOKUP(N8,Limits!#REF!,2),IF(P8=40,HLOOKUP(N8,Limits!#REF!,3),IF(P8=50,HLOOKUP(N8,Limits!#REF!,4),IF(P8=80,HLOOKUP(N8,Limits!#REF!,5))))))</f>
        <v>#REF!</v>
      </c>
      <c r="AB8" s="76" t="e">
        <f>IF(Z8="B",IF(P8=30,HLOOKUP(N8,Limits!#REF!,2),IF(P8=40,HLOOKUP(N8,Limits!#REF!,3),IF(P8=50,HLOOKUP(N8,Limits!#REF!,4),IF(P8=80,HLOOKUP(N8,Limits!#REF!,5))))))</f>
        <v>#REF!</v>
      </c>
      <c r="AC8" s="122"/>
      <c r="AD8" s="123" t="e">
        <f>IF(Z8="A",AA8,IF(Z8="B",AB8,0))</f>
        <v>#REF!</v>
      </c>
      <c r="AE8" s="76" t="e">
        <f>IF(Z8="A",IF(X8&lt;=HLOOKUP(N8,Limits!#REF!,2),30,IF(X8&lt;=HLOOKUP(N8,Limits!#REF!,3),40,IF(X8&lt;=HLOOKUP(N8,Limits!#REF!,4),50,IF(X8&lt;=HLOOKUP(N8,Limits!#REF!,5),80,"Over 80%")))))</f>
        <v>#REF!</v>
      </c>
      <c r="AF8" s="76" t="e">
        <f>IF(Z8="B",IF(X8&lt;=HLOOKUP(N8,Limits!#REF!,2),30,IF(X8&lt;=HLOOKUP(N8,Limits!#REF!,3),40,IF(X8&lt;=HLOOKUP(N8,Limits!#REF!,4),50,IF(X8&lt;=HLOOKUP(N8,Limits!#REF!,5),80,"Over 80%")))))</f>
        <v>#REF!</v>
      </c>
      <c r="AG8" s="122"/>
      <c r="AH8" s="122"/>
      <c r="AI8" s="85" t="e">
        <f>IF(J8&lt;=HLOOKUP(F8,Limits!#REF!,2),30,IF(J8&lt;=HLOOKUP(F8,Limits!#REF!,3),40,IF(J8&lt;=HLOOKUP(F8,Limits!#REF!,4),50,IF(J8&lt;=HLOOKUP(F8,Limits!#REF!,5),60,IF(J8&lt;=HLOOKUP(F8,Limits!#REF!,6),80,"Over 80%")))))</f>
        <v>#REF!</v>
      </c>
      <c r="AJ8" s="123" t="e">
        <f t="shared" ref="AJ8:AJ71" si="0">IF(Z8="A",AE8,IF(Z8="B",AF8,0))</f>
        <v>#REF!</v>
      </c>
      <c r="AK8" s="2"/>
      <c r="AL8" s="85" t="e">
        <f t="shared" ref="AL8:AL71" si="1">IF(AI8&lt;AJ8,AI8,AJ8)</f>
        <v>#REF!</v>
      </c>
    </row>
    <row r="9" spans="1:38">
      <c r="A9" s="117">
        <f>+USR!C9</f>
        <v>102</v>
      </c>
      <c r="B9" s="117"/>
      <c r="C9" s="117" t="str">
        <f>+USR!D9</f>
        <v xml:space="preserve">04/09/2019 </v>
      </c>
      <c r="D9" s="151">
        <f>DATEVALUE(TEXT(USR!L9,"mm/dd/yyyy"))</f>
        <v>43564</v>
      </c>
      <c r="E9" s="117"/>
      <c r="F9" s="121">
        <f>+USR!N9</f>
        <v>2</v>
      </c>
      <c r="G9" s="122"/>
      <c r="H9" s="122">
        <f>+USR!X9</f>
        <v>0</v>
      </c>
      <c r="I9" s="122"/>
      <c r="J9" s="146">
        <f>+USR!G9</f>
        <v>27040</v>
      </c>
      <c r="K9" s="122"/>
      <c r="L9" s="147" t="b">
        <f>IF(H9=30,HLOOKUP(F9,Limits!#REF!,2),IF(H9=40,HLOOKUP(F9,Limits!#REF!,3),IF(H9=50,HLOOKUP(F9,Limits!#REF!,4),IF(H9=60,HLOOKUP(F9,Limits!#REF!,5),IF(H9=80,HLOOKUP(F9,Limits!#REF!,6))))))</f>
        <v>0</v>
      </c>
      <c r="M9" s="148"/>
      <c r="N9" s="121">
        <f>+USR!K9</f>
        <v>2</v>
      </c>
      <c r="O9" s="122"/>
      <c r="P9" s="122">
        <f>+USR!Y9</f>
        <v>0</v>
      </c>
      <c r="Q9" s="122"/>
      <c r="R9" s="122">
        <f>+USR!H9</f>
        <v>705</v>
      </c>
      <c r="S9" s="122"/>
      <c r="T9" s="122">
        <f>+USR!J9</f>
        <v>0</v>
      </c>
      <c r="U9" s="122"/>
      <c r="V9" s="122">
        <f>IF(N9=0,Limits!$D$8,IF(N9=1,Limits!$E$8,IF(N9=2,Limits!$F$8,IF(N9=3,Limits!$G$8,IF(N9=4,Limits!$H$8,IF(N9=5,Limits!$I$8))))))</f>
        <v>51</v>
      </c>
      <c r="W9" s="122"/>
      <c r="X9" s="122">
        <f t="shared" ref="X9:X72" si="2">SUM(R9:W9)</f>
        <v>756</v>
      </c>
      <c r="Y9" s="122"/>
      <c r="Z9" s="76" t="e">
        <f>IF(D9&gt;=Limits!#REF!,"A",IF(D9&lt;=Limits!#REF!,"B",0))</f>
        <v>#REF!</v>
      </c>
      <c r="AA9" s="76" t="e">
        <f>IF(Z9="A",IF(P9=30,HLOOKUP(N9,Limits!#REF!,2),IF(P9=40,HLOOKUP(N9,Limits!#REF!,3),IF(P9=50,HLOOKUP(N9,Limits!#REF!,4),IF(P9=80,HLOOKUP(N9,Limits!#REF!,5))))))</f>
        <v>#REF!</v>
      </c>
      <c r="AB9" s="76" t="e">
        <f>IF(Z9="B",IF(P9=30,HLOOKUP(N9,Limits!#REF!,2),IF(P9=40,HLOOKUP(N9,Limits!#REF!,3),IF(P9=50,HLOOKUP(N9,Limits!#REF!,4),IF(P9=80,HLOOKUP(N9,Limits!#REF!,5))))))</f>
        <v>#REF!</v>
      </c>
      <c r="AC9" s="122"/>
      <c r="AD9" s="123" t="e">
        <f t="shared" ref="AD9:AD72" si="3">IF(Z9="A",AA9,IF(Z9="B",AB9,0))</f>
        <v>#REF!</v>
      </c>
      <c r="AE9" s="76" t="e">
        <f>IF(Z9="A",IF(X9&lt;=HLOOKUP(N9,Limits!#REF!,2),30,IF(X9&lt;=HLOOKUP(N9,Limits!#REF!,3),40,IF(X9&lt;=HLOOKUP(N9,Limits!#REF!,4),50,IF(X9&lt;=HLOOKUP(N9,Limits!#REF!,5),80,"Over 80%")))))</f>
        <v>#REF!</v>
      </c>
      <c r="AF9" s="76" t="e">
        <f>IF(Z9="B",IF(X9&lt;=HLOOKUP(N9,Limits!#REF!,2),30,IF(X9&lt;=HLOOKUP(N9,Limits!#REF!,3),40,IF(X9&lt;=HLOOKUP(N9,Limits!#REF!,4),50,IF(X9&lt;=HLOOKUP(N9,Limits!#REF!,5),80,"Over 80%")))))</f>
        <v>#REF!</v>
      </c>
      <c r="AG9" s="122"/>
      <c r="AH9" s="122"/>
      <c r="AI9" s="85" t="e">
        <f>IF(J9&lt;=HLOOKUP(F9,Limits!#REF!,2),30,IF(J9&lt;=HLOOKUP(F9,Limits!#REF!,3),40,IF(J9&lt;=HLOOKUP(F9,Limits!#REF!,4),50,IF(J9&lt;=HLOOKUP(F9,Limits!#REF!,5),60,IF(J9&lt;=HLOOKUP(F9,Limits!#REF!,6),80,"Over 80%")))))</f>
        <v>#REF!</v>
      </c>
      <c r="AJ9" s="123" t="e">
        <f t="shared" si="0"/>
        <v>#REF!</v>
      </c>
      <c r="AK9" s="2"/>
      <c r="AL9" s="85" t="e">
        <f t="shared" si="1"/>
        <v>#REF!</v>
      </c>
    </row>
    <row r="10" spans="1:38">
      <c r="A10" s="117">
        <f>+USR!C10</f>
        <v>103</v>
      </c>
      <c r="B10" s="117"/>
      <c r="C10" s="117" t="str">
        <f>+USR!D10</f>
        <v xml:space="preserve">05/06/2011 </v>
      </c>
      <c r="D10" s="151">
        <f>DATEVALUE(TEXT(USR!L10,"mm/dd/yyyy"))</f>
        <v>43957</v>
      </c>
      <c r="E10" s="117"/>
      <c r="F10" s="121">
        <f>+USR!N10</f>
        <v>1</v>
      </c>
      <c r="G10" s="122"/>
      <c r="H10" s="122">
        <f>+USR!X10</f>
        <v>0</v>
      </c>
      <c r="I10" s="122"/>
      <c r="J10" s="146">
        <f>+USR!G10</f>
        <v>8112</v>
      </c>
      <c r="K10" s="122"/>
      <c r="L10" s="147" t="b">
        <f>IF(H10=30,HLOOKUP(F10,Limits!#REF!,2),IF(H10=40,HLOOKUP(F10,Limits!#REF!,3),IF(H10=50,HLOOKUP(F10,Limits!#REF!,4),IF(H10=60,HLOOKUP(F10,Limits!#REF!,5),IF(H10=80,HLOOKUP(F10,Limits!#REF!,6))))))</f>
        <v>0</v>
      </c>
      <c r="M10" s="148"/>
      <c r="N10" s="121">
        <f>+USR!K10</f>
        <v>1</v>
      </c>
      <c r="O10" s="122"/>
      <c r="P10" s="122">
        <f>+USR!Y10</f>
        <v>0</v>
      </c>
      <c r="Q10" s="122"/>
      <c r="R10" s="122">
        <f>+USR!H10</f>
        <v>295</v>
      </c>
      <c r="S10" s="122"/>
      <c r="T10" s="122">
        <f>+USR!J10</f>
        <v>0</v>
      </c>
      <c r="U10" s="122"/>
      <c r="V10" s="122">
        <f>IF(N10=0,Limits!$D$8,IF(N10=1,Limits!$E$8,IF(N10=2,Limits!$F$8,IF(N10=3,Limits!$G$8,IF(N10=4,Limits!$H$8,IF(N10=5,Limits!$I$8))))))</f>
        <v>45</v>
      </c>
      <c r="W10" s="122"/>
      <c r="X10" s="122">
        <f t="shared" si="2"/>
        <v>340</v>
      </c>
      <c r="Y10" s="122"/>
      <c r="Z10" s="76" t="e">
        <f>IF(D10&gt;=Limits!#REF!,"A",IF(D10&lt;=Limits!#REF!,"B",0))</f>
        <v>#REF!</v>
      </c>
      <c r="AA10" s="76" t="e">
        <f>IF(Z10="A",IF(P10=30,HLOOKUP(N10,Limits!#REF!,2),IF(P10=40,HLOOKUP(N10,Limits!#REF!,3),IF(P10=50,HLOOKUP(N10,Limits!#REF!,4),IF(P10=80,HLOOKUP(N10,Limits!#REF!,5))))))</f>
        <v>#REF!</v>
      </c>
      <c r="AB10" s="76" t="e">
        <f>IF(Z10="B",IF(P10=30,HLOOKUP(N10,Limits!#REF!,2),IF(P10=40,HLOOKUP(N10,Limits!#REF!,3),IF(P10=50,HLOOKUP(N10,Limits!#REF!,4),IF(P10=80,HLOOKUP(N10,Limits!#REF!,5))))))</f>
        <v>#REF!</v>
      </c>
      <c r="AC10" s="122"/>
      <c r="AD10" s="123" t="e">
        <f t="shared" si="3"/>
        <v>#REF!</v>
      </c>
      <c r="AE10" s="76" t="e">
        <f>IF(Z10="A",IF(X10&lt;=HLOOKUP(N10,Limits!#REF!,2),30,IF(X10&lt;=HLOOKUP(N10,Limits!#REF!,3),40,IF(X10&lt;=HLOOKUP(N10,Limits!#REF!,4),50,IF(X10&lt;=HLOOKUP(N10,Limits!#REF!,5),80,"Over 80%")))))</f>
        <v>#REF!</v>
      </c>
      <c r="AF10" s="76" t="e">
        <f>IF(Z10="B",IF(X10&lt;=HLOOKUP(N10,Limits!#REF!,2),30,IF(X10&lt;=HLOOKUP(N10,Limits!#REF!,3),40,IF(X10&lt;=HLOOKUP(N10,Limits!#REF!,4),50,IF(X10&lt;=HLOOKUP(N10,Limits!#REF!,5),80,"Over 80%")))))</f>
        <v>#REF!</v>
      </c>
      <c r="AG10" s="122"/>
      <c r="AH10" s="122"/>
      <c r="AI10" s="85" t="e">
        <f>IF(J10&lt;=HLOOKUP(F10,Limits!#REF!,2),30,IF(J10&lt;=HLOOKUP(F10,Limits!#REF!,3),40,IF(J10&lt;=HLOOKUP(F10,Limits!#REF!,4),50,IF(J10&lt;=HLOOKUP(F10,Limits!#REF!,5),60,IF(J10&lt;=HLOOKUP(F10,Limits!#REF!,6),80,"Over 80%")))))</f>
        <v>#REF!</v>
      </c>
      <c r="AJ10" s="123" t="e">
        <f t="shared" si="0"/>
        <v>#REF!</v>
      </c>
      <c r="AK10" s="2"/>
      <c r="AL10" s="85" t="e">
        <f t="shared" si="1"/>
        <v>#REF!</v>
      </c>
    </row>
    <row r="11" spans="1:38">
      <c r="A11" s="117">
        <f>+USR!C11</f>
        <v>104</v>
      </c>
      <c r="B11" s="117"/>
      <c r="C11" s="117" t="str">
        <f>+USR!D11</f>
        <v xml:space="preserve">11/27/2018 </v>
      </c>
      <c r="D11" s="151">
        <f>DATEVALUE(TEXT(USR!L11,"mm/dd/yyyy"))</f>
        <v>43796</v>
      </c>
      <c r="E11" s="117"/>
      <c r="F11" s="121">
        <f>+USR!N11</f>
        <v>1</v>
      </c>
      <c r="G11" s="122"/>
      <c r="H11" s="122">
        <f>+USR!X11</f>
        <v>0</v>
      </c>
      <c r="I11" s="122"/>
      <c r="J11" s="146">
        <f>+USR!G11</f>
        <v>24048</v>
      </c>
      <c r="K11" s="122"/>
      <c r="L11" s="147" t="b">
        <f>IF(H11=30,HLOOKUP(F11,Limits!#REF!,2),IF(H11=40,HLOOKUP(F11,Limits!#REF!,3),IF(H11=50,HLOOKUP(F11,Limits!#REF!,4),IF(H11=60,HLOOKUP(F11,Limits!#REF!,5),IF(H11=80,HLOOKUP(F11,Limits!#REF!,6))))))</f>
        <v>0</v>
      </c>
      <c r="M11" s="148"/>
      <c r="N11" s="121">
        <f>+USR!K11</f>
        <v>1</v>
      </c>
      <c r="O11" s="122"/>
      <c r="P11" s="122">
        <f>+USR!Y11</f>
        <v>0</v>
      </c>
      <c r="Q11" s="122"/>
      <c r="R11" s="122">
        <f>+USR!H11</f>
        <v>592</v>
      </c>
      <c r="S11" s="122"/>
      <c r="T11" s="122">
        <f>+USR!J11</f>
        <v>0</v>
      </c>
      <c r="U11" s="122"/>
      <c r="V11" s="122">
        <f>IF(N11=0,Limits!$D$8,IF(N11=1,Limits!$E$8,IF(N11=2,Limits!$F$8,IF(N11=3,Limits!$G$8,IF(N11=4,Limits!$H$8,IF(N11=5,Limits!$I$8))))))</f>
        <v>45</v>
      </c>
      <c r="W11" s="122"/>
      <c r="X11" s="122">
        <f t="shared" si="2"/>
        <v>637</v>
      </c>
      <c r="Y11" s="122"/>
      <c r="Z11" s="76" t="e">
        <f>IF(D11&gt;=Limits!#REF!,"A",IF(D11&lt;=Limits!#REF!,"B",0))</f>
        <v>#REF!</v>
      </c>
      <c r="AA11" s="76" t="e">
        <f>IF(Z11="A",IF(P11=30,HLOOKUP(N11,Limits!#REF!,2),IF(P11=40,HLOOKUP(N11,Limits!#REF!,3),IF(P11=50,HLOOKUP(N11,Limits!#REF!,4),IF(P11=80,HLOOKUP(N11,Limits!#REF!,5))))))</f>
        <v>#REF!</v>
      </c>
      <c r="AB11" s="76" t="e">
        <f>IF(Z11="B",IF(P11=30,HLOOKUP(N11,Limits!#REF!,2),IF(P11=40,HLOOKUP(N11,Limits!#REF!,3),IF(P11=50,HLOOKUP(N11,Limits!#REF!,4),IF(P11=80,HLOOKUP(N11,Limits!#REF!,5))))))</f>
        <v>#REF!</v>
      </c>
      <c r="AC11" s="122"/>
      <c r="AD11" s="123" t="e">
        <f t="shared" si="3"/>
        <v>#REF!</v>
      </c>
      <c r="AE11" s="76" t="e">
        <f>IF(Z11="A",IF(X11&lt;=HLOOKUP(N11,Limits!#REF!,2),30,IF(X11&lt;=HLOOKUP(N11,Limits!#REF!,3),40,IF(X11&lt;=HLOOKUP(N11,Limits!#REF!,4),50,IF(X11&lt;=HLOOKUP(N11,Limits!#REF!,5),80,"Over 80%")))))</f>
        <v>#REF!</v>
      </c>
      <c r="AF11" s="76" t="e">
        <f>IF(Z11="B",IF(X11&lt;=HLOOKUP(N11,Limits!#REF!,2),30,IF(X11&lt;=HLOOKUP(N11,Limits!#REF!,3),40,IF(X11&lt;=HLOOKUP(N11,Limits!#REF!,4),50,IF(X11&lt;=HLOOKUP(N11,Limits!#REF!,5),80,"Over 80%")))))</f>
        <v>#REF!</v>
      </c>
      <c r="AG11" s="122"/>
      <c r="AH11" s="122"/>
      <c r="AI11" s="85" t="e">
        <f>IF(J11&lt;=HLOOKUP(F11,Limits!#REF!,2),30,IF(J11&lt;=HLOOKUP(F11,Limits!#REF!,3),40,IF(J11&lt;=HLOOKUP(F11,Limits!#REF!,4),50,IF(J11&lt;=HLOOKUP(F11,Limits!#REF!,5),60,IF(J11&lt;=HLOOKUP(F11,Limits!#REF!,6),80,"Over 80%")))))</f>
        <v>#REF!</v>
      </c>
      <c r="AJ11" s="123" t="e">
        <f t="shared" si="0"/>
        <v>#REF!</v>
      </c>
      <c r="AK11" s="2"/>
      <c r="AL11" s="85" t="e">
        <f t="shared" si="1"/>
        <v>#REF!</v>
      </c>
    </row>
    <row r="12" spans="1:38">
      <c r="A12" s="117">
        <f>+USR!C12</f>
        <v>105</v>
      </c>
      <c r="B12" s="117"/>
      <c r="C12" s="117" t="str">
        <f>+USR!D12</f>
        <v xml:space="preserve">04/03/2014 </v>
      </c>
      <c r="D12" s="151">
        <f>DATEVALUE(TEXT(USR!L12,"mm/dd/yyyy"))</f>
        <v>43924</v>
      </c>
      <c r="E12" s="117"/>
      <c r="F12" s="121">
        <f>+USR!N12</f>
        <v>2</v>
      </c>
      <c r="G12" s="122"/>
      <c r="H12" s="122">
        <f>+USR!X12</f>
        <v>0</v>
      </c>
      <c r="I12" s="122"/>
      <c r="J12" s="146">
        <f>+USR!G12</f>
        <v>23987</v>
      </c>
      <c r="K12" s="122"/>
      <c r="L12" s="147" t="b">
        <f>IF(H12=30,HLOOKUP(F12,Limits!#REF!,2),IF(H12=40,HLOOKUP(F12,Limits!#REF!,3),IF(H12=50,HLOOKUP(F12,Limits!#REF!,4),IF(H12=60,HLOOKUP(F12,Limits!#REF!,5),IF(H12=80,HLOOKUP(F12,Limits!#REF!,6))))))</f>
        <v>0</v>
      </c>
      <c r="M12" s="148"/>
      <c r="N12" s="121">
        <f>+USR!K12</f>
        <v>2</v>
      </c>
      <c r="O12" s="122"/>
      <c r="P12" s="122">
        <f>+USR!Y12</f>
        <v>0</v>
      </c>
      <c r="Q12" s="122"/>
      <c r="R12" s="122">
        <f>+USR!H12</f>
        <v>705</v>
      </c>
      <c r="S12" s="122"/>
      <c r="T12" s="122">
        <f>+USR!J12</f>
        <v>0</v>
      </c>
      <c r="U12" s="122"/>
      <c r="V12" s="122">
        <f>IF(N12=0,Limits!$D$8,IF(N12=1,Limits!$E$8,IF(N12=2,Limits!$F$8,IF(N12=3,Limits!$G$8,IF(N12=4,Limits!$H$8,IF(N12=5,Limits!$I$8))))))</f>
        <v>51</v>
      </c>
      <c r="W12" s="122"/>
      <c r="X12" s="122">
        <f t="shared" si="2"/>
        <v>756</v>
      </c>
      <c r="Y12" s="122"/>
      <c r="Z12" s="76" t="e">
        <f>IF(D12&gt;=Limits!#REF!,"A",IF(D12&lt;=Limits!#REF!,"B",0))</f>
        <v>#REF!</v>
      </c>
      <c r="AA12" s="76" t="e">
        <f>IF(Z12="A",IF(P12=30,HLOOKUP(N12,Limits!#REF!,2),IF(P12=40,HLOOKUP(N12,Limits!#REF!,3),IF(P12=50,HLOOKUP(N12,Limits!#REF!,4),IF(P12=80,HLOOKUP(N12,Limits!#REF!,5))))))</f>
        <v>#REF!</v>
      </c>
      <c r="AB12" s="76" t="e">
        <f>IF(Z12="B",IF(P12=30,HLOOKUP(N12,Limits!#REF!,2),IF(P12=40,HLOOKUP(N12,Limits!#REF!,3),IF(P12=50,HLOOKUP(N12,Limits!#REF!,4),IF(P12=80,HLOOKUP(N12,Limits!#REF!,5))))))</f>
        <v>#REF!</v>
      </c>
      <c r="AC12" s="122"/>
      <c r="AD12" s="123" t="e">
        <f t="shared" si="3"/>
        <v>#REF!</v>
      </c>
      <c r="AE12" s="76" t="e">
        <f>IF(Z12="A",IF(X12&lt;=HLOOKUP(N12,Limits!#REF!,2),30,IF(X12&lt;=HLOOKUP(N12,Limits!#REF!,3),40,IF(X12&lt;=HLOOKUP(N12,Limits!#REF!,4),50,IF(X12&lt;=HLOOKUP(N12,Limits!#REF!,5),80,"Over 80%")))))</f>
        <v>#REF!</v>
      </c>
      <c r="AF12" s="76" t="e">
        <f>IF(Z12="B",IF(X12&lt;=HLOOKUP(N12,Limits!#REF!,2),30,IF(X12&lt;=HLOOKUP(N12,Limits!#REF!,3),40,IF(X12&lt;=HLOOKUP(N12,Limits!#REF!,4),50,IF(X12&lt;=HLOOKUP(N12,Limits!#REF!,5),80,"Over 80%")))))</f>
        <v>#REF!</v>
      </c>
      <c r="AG12" s="122"/>
      <c r="AH12" s="122"/>
      <c r="AI12" s="85" t="e">
        <f>IF(J12&lt;=HLOOKUP(F12,Limits!#REF!,2),30,IF(J12&lt;=HLOOKUP(F12,Limits!#REF!,3),40,IF(J12&lt;=HLOOKUP(F12,Limits!#REF!,4),50,IF(J12&lt;=HLOOKUP(F12,Limits!#REF!,5),60,IF(J12&lt;=HLOOKUP(F12,Limits!#REF!,6),80,"Over 80%")))))</f>
        <v>#REF!</v>
      </c>
      <c r="AJ12" s="123" t="e">
        <f t="shared" si="0"/>
        <v>#REF!</v>
      </c>
      <c r="AK12" s="2"/>
      <c r="AL12" s="85" t="e">
        <f t="shared" si="1"/>
        <v>#REF!</v>
      </c>
    </row>
    <row r="13" spans="1:38">
      <c r="A13" s="117">
        <f>+USR!C13</f>
        <v>106</v>
      </c>
      <c r="B13" s="117"/>
      <c r="C13" s="117" t="str">
        <f>+USR!D13</f>
        <v xml:space="preserve">08/30/2019 </v>
      </c>
      <c r="D13" s="151">
        <f>DATEVALUE(TEXT(USR!L13,"mm/dd/yyyy"))</f>
        <v>43707</v>
      </c>
      <c r="E13" s="117"/>
      <c r="F13" s="121">
        <f>+USR!N13</f>
        <v>4</v>
      </c>
      <c r="G13" s="122"/>
      <c r="H13" s="122">
        <f>+USR!X13</f>
        <v>0</v>
      </c>
      <c r="I13" s="122"/>
      <c r="J13" s="146">
        <f>+USR!G13</f>
        <v>35643</v>
      </c>
      <c r="K13" s="122"/>
      <c r="L13" s="147" t="b">
        <f>IF(H13=30,HLOOKUP(F13,Limits!#REF!,2),IF(H13=40,HLOOKUP(F13,Limits!#REF!,3),IF(H13=50,HLOOKUP(F13,Limits!#REF!,4),IF(H13=60,HLOOKUP(F13,Limits!#REF!,5),IF(H13=80,HLOOKUP(F13,Limits!#REF!,6))))))</f>
        <v>0</v>
      </c>
      <c r="M13" s="148"/>
      <c r="N13" s="121">
        <f>+USR!K13</f>
        <v>2</v>
      </c>
      <c r="O13" s="122"/>
      <c r="P13" s="122">
        <f>+USR!Y13</f>
        <v>0</v>
      </c>
      <c r="Q13" s="122"/>
      <c r="R13" s="122">
        <f>+USR!H13</f>
        <v>733</v>
      </c>
      <c r="S13" s="122"/>
      <c r="T13" s="122">
        <f>+USR!J13</f>
        <v>0</v>
      </c>
      <c r="U13" s="122"/>
      <c r="V13" s="122">
        <f>IF(N13=0,Limits!$D$8,IF(N13=1,Limits!$E$8,IF(N13=2,Limits!$F$8,IF(N13=3,Limits!$G$8,IF(N13=4,Limits!$H$8,IF(N13=5,Limits!$I$8))))))</f>
        <v>51</v>
      </c>
      <c r="W13" s="122"/>
      <c r="X13" s="122">
        <f t="shared" si="2"/>
        <v>784</v>
      </c>
      <c r="Y13" s="122"/>
      <c r="Z13" s="76" t="e">
        <f>IF(D13&gt;=Limits!#REF!,"A",IF(D13&lt;=Limits!#REF!,"B",0))</f>
        <v>#REF!</v>
      </c>
      <c r="AA13" s="76" t="e">
        <f>IF(Z13="A",IF(P13=30,HLOOKUP(N13,Limits!#REF!,2),IF(P13=40,HLOOKUP(N13,Limits!#REF!,3),IF(P13=50,HLOOKUP(N13,Limits!#REF!,4),IF(P13=80,HLOOKUP(N13,Limits!#REF!,5))))))</f>
        <v>#REF!</v>
      </c>
      <c r="AB13" s="76" t="e">
        <f>IF(Z13="B",IF(P13=30,HLOOKUP(N13,Limits!#REF!,2),IF(P13=40,HLOOKUP(N13,Limits!#REF!,3),IF(P13=50,HLOOKUP(N13,Limits!#REF!,4),IF(P13=80,HLOOKUP(N13,Limits!#REF!,5))))))</f>
        <v>#REF!</v>
      </c>
      <c r="AC13" s="122"/>
      <c r="AD13" s="123" t="e">
        <f t="shared" si="3"/>
        <v>#REF!</v>
      </c>
      <c r="AE13" s="76" t="e">
        <f>IF(Z13="A",IF(X13&lt;=HLOOKUP(N13,Limits!#REF!,2),30,IF(X13&lt;=HLOOKUP(N13,Limits!#REF!,3),40,IF(X13&lt;=HLOOKUP(N13,Limits!#REF!,4),50,IF(X13&lt;=HLOOKUP(N13,Limits!#REF!,5),80,"Over 80%")))))</f>
        <v>#REF!</v>
      </c>
      <c r="AF13" s="76" t="e">
        <f>IF(Z13="B",IF(X13&lt;=HLOOKUP(N13,Limits!#REF!,2),30,IF(X13&lt;=HLOOKUP(N13,Limits!#REF!,3),40,IF(X13&lt;=HLOOKUP(N13,Limits!#REF!,4),50,IF(X13&lt;=HLOOKUP(N13,Limits!#REF!,5),80,"Over 80%")))))</f>
        <v>#REF!</v>
      </c>
      <c r="AG13" s="122"/>
      <c r="AH13" s="122"/>
      <c r="AI13" s="85" t="e">
        <f>IF(J13&lt;=HLOOKUP(F13,Limits!#REF!,2),30,IF(J13&lt;=HLOOKUP(F13,Limits!#REF!,3),40,IF(J13&lt;=HLOOKUP(F13,Limits!#REF!,4),50,IF(J13&lt;=HLOOKUP(F13,Limits!#REF!,5),60,IF(J13&lt;=HLOOKUP(F13,Limits!#REF!,6),80,"Over 80%")))))</f>
        <v>#REF!</v>
      </c>
      <c r="AJ13" s="123" t="e">
        <f t="shared" si="0"/>
        <v>#REF!</v>
      </c>
      <c r="AK13" s="2"/>
      <c r="AL13" s="85" t="e">
        <f t="shared" si="1"/>
        <v>#REF!</v>
      </c>
    </row>
    <row r="14" spans="1:38">
      <c r="A14" s="117">
        <f>+USR!C14</f>
        <v>107</v>
      </c>
      <c r="B14" s="117"/>
      <c r="C14" s="117" t="str">
        <f>+USR!D14</f>
        <v xml:space="preserve">02/04/2020 </v>
      </c>
      <c r="D14" s="151">
        <f>DATEVALUE(TEXT(USR!L14,"mm/dd/yyyy"))</f>
        <v>43865</v>
      </c>
      <c r="E14" s="117"/>
      <c r="F14" s="121">
        <f>+USR!N14</f>
        <v>2</v>
      </c>
      <c r="G14" s="122"/>
      <c r="H14" s="122">
        <f>+USR!X14</f>
        <v>0</v>
      </c>
      <c r="I14" s="122"/>
      <c r="J14" s="146">
        <f>+USR!G14</f>
        <v>30456</v>
      </c>
      <c r="K14" s="122"/>
      <c r="L14" s="147" t="b">
        <f>IF(H14=30,HLOOKUP(F14,Limits!#REF!,2),IF(H14=40,HLOOKUP(F14,Limits!#REF!,3),IF(H14=50,HLOOKUP(F14,Limits!#REF!,4),IF(H14=60,HLOOKUP(F14,Limits!#REF!,5),IF(H14=80,HLOOKUP(F14,Limits!#REF!,6))))))</f>
        <v>0</v>
      </c>
      <c r="M14" s="148"/>
      <c r="N14" s="121">
        <f>+USR!K14</f>
        <v>1</v>
      </c>
      <c r="O14" s="122"/>
      <c r="P14" s="122">
        <f>+USR!Y14</f>
        <v>0</v>
      </c>
      <c r="Q14" s="122"/>
      <c r="R14" s="122">
        <f>+USR!H14</f>
        <v>733</v>
      </c>
      <c r="S14" s="122"/>
      <c r="T14" s="122">
        <f>+USR!J14</f>
        <v>0</v>
      </c>
      <c r="U14" s="122"/>
      <c r="V14" s="122">
        <f>IF(N14=0,Limits!$D$8,IF(N14=1,Limits!$E$8,IF(N14=2,Limits!$F$8,IF(N14=3,Limits!$G$8,IF(N14=4,Limits!$H$8,IF(N14=5,Limits!$I$8))))))</f>
        <v>45</v>
      </c>
      <c r="W14" s="122"/>
      <c r="X14" s="122">
        <f t="shared" si="2"/>
        <v>778</v>
      </c>
      <c r="Y14" s="122"/>
      <c r="Z14" s="76" t="e">
        <f>IF(D14&gt;=Limits!#REF!,"A",IF(D14&lt;=Limits!#REF!,"B",0))</f>
        <v>#REF!</v>
      </c>
      <c r="AA14" s="76" t="e">
        <f>IF(Z14="A",IF(P14=30,HLOOKUP(N14,Limits!#REF!,2),IF(P14=40,HLOOKUP(N14,Limits!#REF!,3),IF(P14=50,HLOOKUP(N14,Limits!#REF!,4),IF(P14=80,HLOOKUP(N14,Limits!#REF!,5))))))</f>
        <v>#REF!</v>
      </c>
      <c r="AB14" s="76" t="e">
        <f>IF(Z14="B",IF(P14=30,HLOOKUP(N14,Limits!#REF!,2),IF(P14=40,HLOOKUP(N14,Limits!#REF!,3),IF(P14=50,HLOOKUP(N14,Limits!#REF!,4),IF(P14=80,HLOOKUP(N14,Limits!#REF!,5))))))</f>
        <v>#REF!</v>
      </c>
      <c r="AC14" s="122"/>
      <c r="AD14" s="123" t="e">
        <f t="shared" si="3"/>
        <v>#REF!</v>
      </c>
      <c r="AE14" s="76" t="e">
        <f>IF(Z14="A",IF(X14&lt;=HLOOKUP(N14,Limits!#REF!,2),30,IF(X14&lt;=HLOOKUP(N14,Limits!#REF!,3),40,IF(X14&lt;=HLOOKUP(N14,Limits!#REF!,4),50,IF(X14&lt;=HLOOKUP(N14,Limits!#REF!,5),80,"Over 80%")))))</f>
        <v>#REF!</v>
      </c>
      <c r="AF14" s="76" t="e">
        <f>IF(Z14="B",IF(X14&lt;=HLOOKUP(N14,Limits!#REF!,2),30,IF(X14&lt;=HLOOKUP(N14,Limits!#REF!,3),40,IF(X14&lt;=HLOOKUP(N14,Limits!#REF!,4),50,IF(X14&lt;=HLOOKUP(N14,Limits!#REF!,5),80,"Over 80%")))))</f>
        <v>#REF!</v>
      </c>
      <c r="AG14" s="122"/>
      <c r="AH14" s="122"/>
      <c r="AI14" s="85" t="e">
        <f>IF(J14&lt;=HLOOKUP(F14,Limits!#REF!,2),30,IF(J14&lt;=HLOOKUP(F14,Limits!#REF!,3),40,IF(J14&lt;=HLOOKUP(F14,Limits!#REF!,4),50,IF(J14&lt;=HLOOKUP(F14,Limits!#REF!,5),60,IF(J14&lt;=HLOOKUP(F14,Limits!#REF!,6),80,"Over 80%")))))</f>
        <v>#REF!</v>
      </c>
      <c r="AJ14" s="123" t="e">
        <f t="shared" si="0"/>
        <v>#REF!</v>
      </c>
      <c r="AK14" s="2"/>
      <c r="AL14" s="85" t="e">
        <f t="shared" si="1"/>
        <v>#REF!</v>
      </c>
    </row>
    <row r="15" spans="1:38">
      <c r="A15" s="117">
        <f>+USR!C15</f>
        <v>108</v>
      </c>
      <c r="B15" s="117"/>
      <c r="C15" s="117" t="str">
        <f>+USR!D15</f>
        <v xml:space="preserve">06/09/2020 </v>
      </c>
      <c r="D15" s="151">
        <f>DATEVALUE(TEXT(USR!L15,"mm/dd/yyyy"))</f>
        <v>43991</v>
      </c>
      <c r="E15" s="117"/>
      <c r="F15" s="121">
        <f>+USR!N15</f>
        <v>1</v>
      </c>
      <c r="G15" s="122"/>
      <c r="H15" s="122">
        <f>+USR!X15</f>
        <v>0</v>
      </c>
      <c r="I15" s="122"/>
      <c r="J15" s="146">
        <f>+USR!G15</f>
        <v>19893</v>
      </c>
      <c r="K15" s="122"/>
      <c r="L15" s="147" t="b">
        <f>IF(H15=30,HLOOKUP(F15,Limits!#REF!,2),IF(H15=40,HLOOKUP(F15,Limits!#REF!,3),IF(H15=50,HLOOKUP(F15,Limits!#REF!,4),IF(H15=60,HLOOKUP(F15,Limits!#REF!,5),IF(H15=80,HLOOKUP(F15,Limits!#REF!,6))))))</f>
        <v>0</v>
      </c>
      <c r="M15" s="148"/>
      <c r="N15" s="121">
        <f>+USR!K15</f>
        <v>1</v>
      </c>
      <c r="O15" s="122"/>
      <c r="P15" s="122">
        <f>+USR!Y15</f>
        <v>0</v>
      </c>
      <c r="Q15" s="122"/>
      <c r="R15" s="122">
        <f>+USR!H15</f>
        <v>655</v>
      </c>
      <c r="S15" s="122"/>
      <c r="T15" s="122">
        <f>+USR!J15</f>
        <v>0</v>
      </c>
      <c r="U15" s="122"/>
      <c r="V15" s="122">
        <f>IF(N15=0,Limits!$D$8,IF(N15=1,Limits!$E$8,IF(N15=2,Limits!$F$8,IF(N15=3,Limits!$G$8,IF(N15=4,Limits!$H$8,IF(N15=5,Limits!$I$8))))))</f>
        <v>45</v>
      </c>
      <c r="W15" s="122"/>
      <c r="X15" s="122">
        <f t="shared" si="2"/>
        <v>700</v>
      </c>
      <c r="Y15" s="122"/>
      <c r="Z15" s="76" t="e">
        <f>IF(D15&gt;=Limits!#REF!,"A",IF(D15&lt;=Limits!#REF!,"B",0))</f>
        <v>#REF!</v>
      </c>
      <c r="AA15" s="76" t="e">
        <f>IF(Z15="A",IF(P15=30,HLOOKUP(N15,Limits!#REF!,2),IF(P15=40,HLOOKUP(N15,Limits!#REF!,3),IF(P15=50,HLOOKUP(N15,Limits!#REF!,4),IF(P15=80,HLOOKUP(N15,Limits!#REF!,5))))))</f>
        <v>#REF!</v>
      </c>
      <c r="AB15" s="76" t="e">
        <f>IF(Z15="B",IF(P15=30,HLOOKUP(N15,Limits!#REF!,2),IF(P15=40,HLOOKUP(N15,Limits!#REF!,3),IF(P15=50,HLOOKUP(N15,Limits!#REF!,4),IF(P15=80,HLOOKUP(N15,Limits!#REF!,5))))))</f>
        <v>#REF!</v>
      </c>
      <c r="AC15" s="122"/>
      <c r="AD15" s="123" t="e">
        <f t="shared" si="3"/>
        <v>#REF!</v>
      </c>
      <c r="AE15" s="76" t="e">
        <f>IF(Z15="A",IF(X15&lt;=HLOOKUP(N15,Limits!#REF!,2),30,IF(X15&lt;=HLOOKUP(N15,Limits!#REF!,3),40,IF(X15&lt;=HLOOKUP(N15,Limits!#REF!,4),50,IF(X15&lt;=HLOOKUP(N15,Limits!#REF!,5),80,"Over 80%")))))</f>
        <v>#REF!</v>
      </c>
      <c r="AF15" s="76" t="e">
        <f>IF(Z15="B",IF(X15&lt;=HLOOKUP(N15,Limits!#REF!,2),30,IF(X15&lt;=HLOOKUP(N15,Limits!#REF!,3),40,IF(X15&lt;=HLOOKUP(N15,Limits!#REF!,4),50,IF(X15&lt;=HLOOKUP(N15,Limits!#REF!,5),80,"Over 80%")))))</f>
        <v>#REF!</v>
      </c>
      <c r="AG15" s="122"/>
      <c r="AH15" s="122"/>
      <c r="AI15" s="85" t="e">
        <f>IF(J15&lt;=HLOOKUP(F15,Limits!#REF!,2),30,IF(J15&lt;=HLOOKUP(F15,Limits!#REF!,3),40,IF(J15&lt;=HLOOKUP(F15,Limits!#REF!,4),50,IF(J15&lt;=HLOOKUP(F15,Limits!#REF!,5),60,IF(J15&lt;=HLOOKUP(F15,Limits!#REF!,6),80,"Over 80%")))))</f>
        <v>#REF!</v>
      </c>
      <c r="AJ15" s="123" t="e">
        <f t="shared" si="0"/>
        <v>#REF!</v>
      </c>
      <c r="AK15" s="2"/>
      <c r="AL15" s="85" t="e">
        <f t="shared" si="1"/>
        <v>#REF!</v>
      </c>
    </row>
    <row r="16" spans="1:38">
      <c r="A16" s="117">
        <f>+USR!C16</f>
        <v>109</v>
      </c>
      <c r="B16" s="117"/>
      <c r="C16" s="117" t="str">
        <f>+USR!D16</f>
        <v xml:space="preserve">06/30/2016 </v>
      </c>
      <c r="D16" s="151">
        <f>DATEVALUE(TEXT(USR!L16,"mm/dd/yyyy"))</f>
        <v>44012</v>
      </c>
      <c r="E16" s="117"/>
      <c r="F16" s="121">
        <f>+USR!N16</f>
        <v>2</v>
      </c>
      <c r="G16" s="122"/>
      <c r="H16" s="122">
        <f>+USR!X16</f>
        <v>0</v>
      </c>
      <c r="I16" s="122"/>
      <c r="J16" s="146">
        <f>+USR!G16</f>
        <v>9857</v>
      </c>
      <c r="K16" s="122"/>
      <c r="L16" s="147" t="b">
        <f>IF(H16=30,HLOOKUP(F16,Limits!#REF!,2),IF(H16=40,HLOOKUP(F16,Limits!#REF!,3),IF(H16=50,HLOOKUP(F16,Limits!#REF!,4),IF(H16=60,HLOOKUP(F16,Limits!#REF!,5),IF(H16=80,HLOOKUP(F16,Limits!#REF!,6))))))</f>
        <v>0</v>
      </c>
      <c r="M16" s="148"/>
      <c r="N16" s="121">
        <f>+USR!K16</f>
        <v>3</v>
      </c>
      <c r="O16" s="122"/>
      <c r="P16" s="122">
        <f>+USR!Y16</f>
        <v>0</v>
      </c>
      <c r="Q16" s="122"/>
      <c r="R16" s="122">
        <f>+USR!H16</f>
        <v>419</v>
      </c>
      <c r="S16" s="122"/>
      <c r="T16" s="122">
        <f>+USR!J16</f>
        <v>0</v>
      </c>
      <c r="U16" s="122"/>
      <c r="V16" s="122">
        <f>IF(N16=0,Limits!$D$8,IF(N16=1,Limits!$E$8,IF(N16=2,Limits!$F$8,IF(N16=3,Limits!$G$8,IF(N16=4,Limits!$H$8,IF(N16=5,Limits!$I$8))))))</f>
        <v>57</v>
      </c>
      <c r="W16" s="122"/>
      <c r="X16" s="122">
        <f t="shared" si="2"/>
        <v>476</v>
      </c>
      <c r="Y16" s="122"/>
      <c r="Z16" s="76" t="e">
        <f>IF(D16&gt;=Limits!#REF!,"A",IF(D16&lt;=Limits!#REF!,"B",0))</f>
        <v>#REF!</v>
      </c>
      <c r="AA16" s="76" t="e">
        <f>IF(Z16="A",IF(P16=30,HLOOKUP(N16,Limits!#REF!,2),IF(P16=40,HLOOKUP(N16,Limits!#REF!,3),IF(P16=50,HLOOKUP(N16,Limits!#REF!,4),IF(P16=80,HLOOKUP(N16,Limits!#REF!,5))))))</f>
        <v>#REF!</v>
      </c>
      <c r="AB16" s="76" t="e">
        <f>IF(Z16="B",IF(P16=30,HLOOKUP(N16,Limits!#REF!,2),IF(P16=40,HLOOKUP(N16,Limits!#REF!,3),IF(P16=50,HLOOKUP(N16,Limits!#REF!,4),IF(P16=80,HLOOKUP(N16,Limits!#REF!,5))))))</f>
        <v>#REF!</v>
      </c>
      <c r="AC16" s="122"/>
      <c r="AD16" s="123" t="e">
        <f t="shared" si="3"/>
        <v>#REF!</v>
      </c>
      <c r="AE16" s="76" t="e">
        <f>IF(Z16="A",IF(X16&lt;=HLOOKUP(N16,Limits!#REF!,2),30,IF(X16&lt;=HLOOKUP(N16,Limits!#REF!,3),40,IF(X16&lt;=HLOOKUP(N16,Limits!#REF!,4),50,IF(X16&lt;=HLOOKUP(N16,Limits!#REF!,5),80,"Over 80%")))))</f>
        <v>#REF!</v>
      </c>
      <c r="AF16" s="76" t="e">
        <f>IF(Z16="B",IF(X16&lt;=HLOOKUP(N16,Limits!#REF!,2),30,IF(X16&lt;=HLOOKUP(N16,Limits!#REF!,3),40,IF(X16&lt;=HLOOKUP(N16,Limits!#REF!,4),50,IF(X16&lt;=HLOOKUP(N16,Limits!#REF!,5),80,"Over 80%")))))</f>
        <v>#REF!</v>
      </c>
      <c r="AG16" s="122"/>
      <c r="AH16" s="122"/>
      <c r="AI16" s="85" t="e">
        <f>IF(J16&lt;=HLOOKUP(F16,Limits!#REF!,2),30,IF(J16&lt;=HLOOKUP(F16,Limits!#REF!,3),40,IF(J16&lt;=HLOOKUP(F16,Limits!#REF!,4),50,IF(J16&lt;=HLOOKUP(F16,Limits!#REF!,5),60,IF(J16&lt;=HLOOKUP(F16,Limits!#REF!,6),80,"Over 80%")))))</f>
        <v>#REF!</v>
      </c>
      <c r="AJ16" s="123" t="e">
        <f t="shared" si="0"/>
        <v>#REF!</v>
      </c>
      <c r="AK16" s="2"/>
      <c r="AL16" s="85" t="e">
        <f t="shared" si="1"/>
        <v>#REF!</v>
      </c>
    </row>
    <row r="17" spans="1:38">
      <c r="A17" s="117">
        <f>+USR!C17</f>
        <v>110</v>
      </c>
      <c r="B17" s="117"/>
      <c r="C17" s="117" t="str">
        <f>+USR!D17</f>
        <v xml:space="preserve">02/27/2017 </v>
      </c>
      <c r="D17" s="151">
        <f>DATEVALUE(TEXT(USR!L17,"mm/dd/yyyy"))</f>
        <v>43523</v>
      </c>
      <c r="E17" s="117"/>
      <c r="F17" s="121">
        <f>+USR!N17</f>
        <v>5</v>
      </c>
      <c r="G17" s="122"/>
      <c r="H17" s="122">
        <f>+USR!X17</f>
        <v>0</v>
      </c>
      <c r="I17" s="122"/>
      <c r="J17" s="146">
        <f>+USR!G17</f>
        <v>0.1</v>
      </c>
      <c r="K17" s="122"/>
      <c r="L17" s="147" t="b">
        <f>IF(H17=30,HLOOKUP(F17,Limits!#REF!,2),IF(H17=40,HLOOKUP(F17,Limits!#REF!,3),IF(H17=50,HLOOKUP(F17,Limits!#REF!,4),IF(H17=60,HLOOKUP(F17,Limits!#REF!,5),IF(H17=80,HLOOKUP(F17,Limits!#REF!,6))))))</f>
        <v>0</v>
      </c>
      <c r="M17" s="148"/>
      <c r="N17" s="121">
        <f>+USR!K17</f>
        <v>3</v>
      </c>
      <c r="O17" s="122"/>
      <c r="P17" s="122">
        <f>+USR!Y17</f>
        <v>0</v>
      </c>
      <c r="Q17" s="122"/>
      <c r="R17" s="122">
        <f>+USR!H17</f>
        <v>207</v>
      </c>
      <c r="S17" s="122"/>
      <c r="T17" s="122">
        <f>+USR!J17</f>
        <v>601</v>
      </c>
      <c r="U17" s="122"/>
      <c r="V17" s="122">
        <f>IF(N17=0,Limits!$D$8,IF(N17=1,Limits!$E$8,IF(N17=2,Limits!$F$8,IF(N17=3,Limits!$G$8,IF(N17=4,Limits!$H$8,IF(N17=5,Limits!$I$8))))))</f>
        <v>57</v>
      </c>
      <c r="W17" s="122"/>
      <c r="X17" s="122">
        <f t="shared" si="2"/>
        <v>865</v>
      </c>
      <c r="Y17" s="122"/>
      <c r="Z17" s="76" t="e">
        <f>IF(D17&gt;=Limits!#REF!,"A",IF(D17&lt;=Limits!#REF!,"B",0))</f>
        <v>#REF!</v>
      </c>
      <c r="AA17" s="76" t="e">
        <f>IF(Z17="A",IF(P17=30,HLOOKUP(N17,Limits!#REF!,2),IF(P17=40,HLOOKUP(N17,Limits!#REF!,3),IF(P17=50,HLOOKUP(N17,Limits!#REF!,4),IF(P17=80,HLOOKUP(N17,Limits!#REF!,5))))))</f>
        <v>#REF!</v>
      </c>
      <c r="AB17" s="76" t="e">
        <f>IF(Z17="B",IF(P17=30,HLOOKUP(N17,Limits!#REF!,2),IF(P17=40,HLOOKUP(N17,Limits!#REF!,3),IF(P17=50,HLOOKUP(N17,Limits!#REF!,4),IF(P17=80,HLOOKUP(N17,Limits!#REF!,5))))))</f>
        <v>#REF!</v>
      </c>
      <c r="AC17" s="122"/>
      <c r="AD17" s="123" t="e">
        <f t="shared" si="3"/>
        <v>#REF!</v>
      </c>
      <c r="AE17" s="76" t="e">
        <f>IF(Z17="A",IF(X17&lt;=HLOOKUP(N17,Limits!#REF!,2),30,IF(X17&lt;=HLOOKUP(N17,Limits!#REF!,3),40,IF(X17&lt;=HLOOKUP(N17,Limits!#REF!,4),50,IF(X17&lt;=HLOOKUP(N17,Limits!#REF!,5),80,"Over 80%")))))</f>
        <v>#REF!</v>
      </c>
      <c r="AF17" s="76" t="e">
        <f>IF(Z17="B",IF(X17&lt;=HLOOKUP(N17,Limits!#REF!,2),30,IF(X17&lt;=HLOOKUP(N17,Limits!#REF!,3),40,IF(X17&lt;=HLOOKUP(N17,Limits!#REF!,4),50,IF(X17&lt;=HLOOKUP(N17,Limits!#REF!,5),80,"Over 80%")))))</f>
        <v>#REF!</v>
      </c>
      <c r="AG17" s="122"/>
      <c r="AH17" s="122"/>
      <c r="AI17" s="85" t="e">
        <f>IF(J17&lt;=HLOOKUP(F17,Limits!#REF!,2),30,IF(J17&lt;=HLOOKUP(F17,Limits!#REF!,3),40,IF(J17&lt;=HLOOKUP(F17,Limits!#REF!,4),50,IF(J17&lt;=HLOOKUP(F17,Limits!#REF!,5),60,IF(J17&lt;=HLOOKUP(F17,Limits!#REF!,6),80,"Over 80%")))))</f>
        <v>#REF!</v>
      </c>
      <c r="AJ17" s="123" t="e">
        <f t="shared" si="0"/>
        <v>#REF!</v>
      </c>
      <c r="AK17" s="2"/>
      <c r="AL17" s="85" t="e">
        <f t="shared" si="1"/>
        <v>#REF!</v>
      </c>
    </row>
    <row r="18" spans="1:38">
      <c r="A18" s="117">
        <f>+USR!C18</f>
        <v>111</v>
      </c>
      <c r="B18" s="117"/>
      <c r="C18" s="117" t="str">
        <f>+USR!D18</f>
        <v xml:space="preserve">07/22/2019 </v>
      </c>
      <c r="D18" s="151">
        <f>DATEVALUE(TEXT(USR!L18,"mm/dd/yyyy"))</f>
        <v>43668</v>
      </c>
      <c r="E18" s="117"/>
      <c r="F18" s="121">
        <f>+USR!N18</f>
        <v>4</v>
      </c>
      <c r="G18" s="122"/>
      <c r="H18" s="122">
        <f>+USR!X18</f>
        <v>0</v>
      </c>
      <c r="I18" s="122"/>
      <c r="J18" s="146">
        <f>+USR!G18</f>
        <v>25474</v>
      </c>
      <c r="K18" s="122"/>
      <c r="L18" s="147" t="b">
        <f>IF(H18=30,HLOOKUP(F18,Limits!#REF!,2),IF(H18=40,HLOOKUP(F18,Limits!#REF!,3),IF(H18=50,HLOOKUP(F18,Limits!#REF!,4),IF(H18=60,HLOOKUP(F18,Limits!#REF!,5),IF(H18=80,HLOOKUP(F18,Limits!#REF!,6))))))</f>
        <v>0</v>
      </c>
      <c r="M18" s="148"/>
      <c r="N18" s="121">
        <f>+USR!K18</f>
        <v>2</v>
      </c>
      <c r="O18" s="122"/>
      <c r="P18" s="122">
        <f>+USR!Y18</f>
        <v>0</v>
      </c>
      <c r="Q18" s="122"/>
      <c r="R18" s="122">
        <f>+USR!H18</f>
        <v>685</v>
      </c>
      <c r="S18" s="122"/>
      <c r="T18" s="122">
        <f>+USR!J18</f>
        <v>0</v>
      </c>
      <c r="U18" s="122"/>
      <c r="V18" s="122">
        <f>IF(N18=0,Limits!$D$8,IF(N18=1,Limits!$E$8,IF(N18=2,Limits!$F$8,IF(N18=3,Limits!$G$8,IF(N18=4,Limits!$H$8,IF(N18=5,Limits!$I$8))))))</f>
        <v>51</v>
      </c>
      <c r="W18" s="122"/>
      <c r="X18" s="122">
        <f t="shared" si="2"/>
        <v>736</v>
      </c>
      <c r="Y18" s="122"/>
      <c r="Z18" s="76" t="e">
        <f>IF(D18&gt;=Limits!#REF!,"A",IF(D18&lt;=Limits!#REF!,"B",0))</f>
        <v>#REF!</v>
      </c>
      <c r="AA18" s="76" t="e">
        <f>IF(Z18="A",IF(P18=30,HLOOKUP(N18,Limits!#REF!,2),IF(P18=40,HLOOKUP(N18,Limits!#REF!,3),IF(P18=50,HLOOKUP(N18,Limits!#REF!,4),IF(P18=80,HLOOKUP(N18,Limits!#REF!,5))))))</f>
        <v>#REF!</v>
      </c>
      <c r="AB18" s="76" t="e">
        <f>IF(Z18="B",IF(P18=30,HLOOKUP(N18,Limits!#REF!,2),IF(P18=40,HLOOKUP(N18,Limits!#REF!,3),IF(P18=50,HLOOKUP(N18,Limits!#REF!,4),IF(P18=80,HLOOKUP(N18,Limits!#REF!,5))))))</f>
        <v>#REF!</v>
      </c>
      <c r="AC18" s="122"/>
      <c r="AD18" s="123" t="e">
        <f t="shared" si="3"/>
        <v>#REF!</v>
      </c>
      <c r="AE18" s="76" t="e">
        <f>IF(Z18="A",IF(X18&lt;=HLOOKUP(N18,Limits!#REF!,2),30,IF(X18&lt;=HLOOKUP(N18,Limits!#REF!,3),40,IF(X18&lt;=HLOOKUP(N18,Limits!#REF!,4),50,IF(X18&lt;=HLOOKUP(N18,Limits!#REF!,5),80,"Over 80%")))))</f>
        <v>#REF!</v>
      </c>
      <c r="AF18" s="76" t="e">
        <f>IF(Z18="B",IF(X18&lt;=HLOOKUP(N18,Limits!#REF!,2),30,IF(X18&lt;=HLOOKUP(N18,Limits!#REF!,3),40,IF(X18&lt;=HLOOKUP(N18,Limits!#REF!,4),50,IF(X18&lt;=HLOOKUP(N18,Limits!#REF!,5),80,"Over 80%")))))</f>
        <v>#REF!</v>
      </c>
      <c r="AG18" s="122"/>
      <c r="AH18" s="122"/>
      <c r="AI18" s="85" t="e">
        <f>IF(J18&lt;=HLOOKUP(F18,Limits!#REF!,2),30,IF(J18&lt;=HLOOKUP(F18,Limits!#REF!,3),40,IF(J18&lt;=HLOOKUP(F18,Limits!#REF!,4),50,IF(J18&lt;=HLOOKUP(F18,Limits!#REF!,5),60,IF(J18&lt;=HLOOKUP(F18,Limits!#REF!,6),80,"Over 80%")))))</f>
        <v>#REF!</v>
      </c>
      <c r="AJ18" s="123" t="e">
        <f t="shared" si="0"/>
        <v>#REF!</v>
      </c>
      <c r="AK18" s="2"/>
      <c r="AL18" s="85" t="e">
        <f t="shared" si="1"/>
        <v>#REF!</v>
      </c>
    </row>
    <row r="19" spans="1:38">
      <c r="A19" s="117">
        <f>+USR!C19</f>
        <v>112</v>
      </c>
      <c r="B19" s="117"/>
      <c r="C19" s="117" t="str">
        <f>+USR!D19</f>
        <v xml:space="preserve">02/15/2019 </v>
      </c>
      <c r="D19" s="151">
        <f>DATEVALUE(TEXT(USR!L19,"mm/dd/yyyy"))</f>
        <v>43876</v>
      </c>
      <c r="E19" s="117"/>
      <c r="F19" s="121">
        <f>+USR!N19</f>
        <v>2</v>
      </c>
      <c r="G19" s="122"/>
      <c r="H19" s="122">
        <f>+USR!X19</f>
        <v>0</v>
      </c>
      <c r="I19" s="122"/>
      <c r="J19" s="146">
        <f>+USR!G19</f>
        <v>26772</v>
      </c>
      <c r="K19" s="122"/>
      <c r="L19" s="147" t="b">
        <f>IF(H19=30,HLOOKUP(F19,Limits!#REF!,2),IF(H19=40,HLOOKUP(F19,Limits!#REF!,3),IF(H19=50,HLOOKUP(F19,Limits!#REF!,4),IF(H19=60,HLOOKUP(F19,Limits!#REF!,5),IF(H19=80,HLOOKUP(F19,Limits!#REF!,6))))))</f>
        <v>0</v>
      </c>
      <c r="M19" s="148"/>
      <c r="N19" s="121">
        <f>+USR!K19</f>
        <v>2</v>
      </c>
      <c r="O19" s="122"/>
      <c r="P19" s="122">
        <f>+USR!Y19</f>
        <v>0</v>
      </c>
      <c r="Q19" s="122"/>
      <c r="R19" s="122">
        <f>+USR!H19</f>
        <v>705</v>
      </c>
      <c r="S19" s="122"/>
      <c r="T19" s="122">
        <f>+USR!J19</f>
        <v>0</v>
      </c>
      <c r="U19" s="122"/>
      <c r="V19" s="122">
        <f>IF(N19=0,Limits!$D$8,IF(N19=1,Limits!$E$8,IF(N19=2,Limits!$F$8,IF(N19=3,Limits!$G$8,IF(N19=4,Limits!$H$8,IF(N19=5,Limits!$I$8))))))</f>
        <v>51</v>
      </c>
      <c r="W19" s="122"/>
      <c r="X19" s="122">
        <f t="shared" si="2"/>
        <v>756</v>
      </c>
      <c r="Y19" s="122"/>
      <c r="Z19" s="76" t="e">
        <f>IF(D19&gt;=Limits!#REF!,"A",IF(D19&lt;=Limits!#REF!,"B",0))</f>
        <v>#REF!</v>
      </c>
      <c r="AA19" s="76" t="e">
        <f>IF(Z19="A",IF(P19=30,HLOOKUP(N19,Limits!#REF!,2),IF(P19=40,HLOOKUP(N19,Limits!#REF!,3),IF(P19=50,HLOOKUP(N19,Limits!#REF!,4),IF(P19=80,HLOOKUP(N19,Limits!#REF!,5))))))</f>
        <v>#REF!</v>
      </c>
      <c r="AB19" s="76" t="e">
        <f>IF(Z19="B",IF(P19=30,HLOOKUP(N19,Limits!#REF!,2),IF(P19=40,HLOOKUP(N19,Limits!#REF!,3),IF(P19=50,HLOOKUP(N19,Limits!#REF!,4),IF(P19=80,HLOOKUP(N19,Limits!#REF!,5))))))</f>
        <v>#REF!</v>
      </c>
      <c r="AC19" s="122"/>
      <c r="AD19" s="123" t="e">
        <f t="shared" si="3"/>
        <v>#REF!</v>
      </c>
      <c r="AE19" s="76" t="e">
        <f>IF(Z19="A",IF(X19&lt;=HLOOKUP(N19,Limits!#REF!,2),30,IF(X19&lt;=HLOOKUP(N19,Limits!#REF!,3),40,IF(X19&lt;=HLOOKUP(N19,Limits!#REF!,4),50,IF(X19&lt;=HLOOKUP(N19,Limits!#REF!,5),80,"Over 80%")))))</f>
        <v>#REF!</v>
      </c>
      <c r="AF19" s="76" t="e">
        <f>IF(Z19="B",IF(X19&lt;=HLOOKUP(N19,Limits!#REF!,2),30,IF(X19&lt;=HLOOKUP(N19,Limits!#REF!,3),40,IF(X19&lt;=HLOOKUP(N19,Limits!#REF!,4),50,IF(X19&lt;=HLOOKUP(N19,Limits!#REF!,5),80,"Over 80%")))))</f>
        <v>#REF!</v>
      </c>
      <c r="AG19" s="122"/>
      <c r="AH19" s="122"/>
      <c r="AI19" s="85" t="e">
        <f>IF(J19&lt;=HLOOKUP(F19,Limits!#REF!,2),30,IF(J19&lt;=HLOOKUP(F19,Limits!#REF!,3),40,IF(J19&lt;=HLOOKUP(F19,Limits!#REF!,4),50,IF(J19&lt;=HLOOKUP(F19,Limits!#REF!,5),60,IF(J19&lt;=HLOOKUP(F19,Limits!#REF!,6),80,"Over 80%")))))</f>
        <v>#REF!</v>
      </c>
      <c r="AJ19" s="123" t="e">
        <f t="shared" si="0"/>
        <v>#REF!</v>
      </c>
      <c r="AK19" s="2"/>
      <c r="AL19" s="85" t="e">
        <f t="shared" si="1"/>
        <v>#REF!</v>
      </c>
    </row>
    <row r="20" spans="1:38">
      <c r="A20" s="117">
        <f>+USR!C20</f>
        <v>113</v>
      </c>
      <c r="B20" s="117"/>
      <c r="C20" s="117" t="str">
        <f>+USR!D20</f>
        <v xml:space="preserve">02/11/2020 </v>
      </c>
      <c r="D20" s="151">
        <f>DATEVALUE(TEXT(USR!L20,"mm/dd/yyyy"))</f>
        <v>43872</v>
      </c>
      <c r="E20" s="117"/>
      <c r="F20" s="121">
        <f>+USR!N20</f>
        <v>5</v>
      </c>
      <c r="G20" s="122"/>
      <c r="H20" s="122">
        <f>+USR!X20</f>
        <v>0</v>
      </c>
      <c r="I20" s="122"/>
      <c r="J20" s="146">
        <f>+USR!G20</f>
        <v>36720</v>
      </c>
      <c r="K20" s="122"/>
      <c r="L20" s="147" t="b">
        <f>IF(H20=30,HLOOKUP(F20,Limits!#REF!,2),IF(H20=40,HLOOKUP(F20,Limits!#REF!,3),IF(H20=50,HLOOKUP(F20,Limits!#REF!,4),IF(H20=60,HLOOKUP(F20,Limits!#REF!,5),IF(H20=80,HLOOKUP(F20,Limits!#REF!,6))))))</f>
        <v>0</v>
      </c>
      <c r="M20" s="148"/>
      <c r="N20" s="121">
        <f>+USR!K20</f>
        <v>3</v>
      </c>
      <c r="O20" s="122"/>
      <c r="P20" s="122">
        <f>+USR!Y20</f>
        <v>0</v>
      </c>
      <c r="Q20" s="122"/>
      <c r="R20" s="122">
        <f>+USR!H20</f>
        <v>815</v>
      </c>
      <c r="S20" s="122"/>
      <c r="T20" s="122">
        <f>+USR!J20</f>
        <v>0</v>
      </c>
      <c r="U20" s="122"/>
      <c r="V20" s="122">
        <f>IF(N20=0,Limits!$D$8,IF(N20=1,Limits!$E$8,IF(N20=2,Limits!$F$8,IF(N20=3,Limits!$G$8,IF(N20=4,Limits!$H$8,IF(N20=5,Limits!$I$8))))))</f>
        <v>57</v>
      </c>
      <c r="W20" s="122"/>
      <c r="X20" s="122">
        <f t="shared" si="2"/>
        <v>872</v>
      </c>
      <c r="Y20" s="122"/>
      <c r="Z20" s="76" t="e">
        <f>IF(D20&gt;=Limits!#REF!,"A",IF(D20&lt;=Limits!#REF!,"B",0))</f>
        <v>#REF!</v>
      </c>
      <c r="AA20" s="76" t="e">
        <f>IF(Z20="A",IF(P20=30,HLOOKUP(N20,Limits!#REF!,2),IF(P20=40,HLOOKUP(N20,Limits!#REF!,3),IF(P20=50,HLOOKUP(N20,Limits!#REF!,4),IF(P20=80,HLOOKUP(N20,Limits!#REF!,5))))))</f>
        <v>#REF!</v>
      </c>
      <c r="AB20" s="76" t="e">
        <f>IF(Z20="B",IF(P20=30,HLOOKUP(N20,Limits!#REF!,2),IF(P20=40,HLOOKUP(N20,Limits!#REF!,3),IF(P20=50,HLOOKUP(N20,Limits!#REF!,4),IF(P20=80,HLOOKUP(N20,Limits!#REF!,5))))))</f>
        <v>#REF!</v>
      </c>
      <c r="AC20" s="122"/>
      <c r="AD20" s="123" t="e">
        <f t="shared" si="3"/>
        <v>#REF!</v>
      </c>
      <c r="AE20" s="76" t="e">
        <f>IF(Z20="A",IF(X20&lt;=HLOOKUP(N20,Limits!#REF!,2),30,IF(X20&lt;=HLOOKUP(N20,Limits!#REF!,3),40,IF(X20&lt;=HLOOKUP(N20,Limits!#REF!,4),50,IF(X20&lt;=HLOOKUP(N20,Limits!#REF!,5),80,"Over 80%")))))</f>
        <v>#REF!</v>
      </c>
      <c r="AF20" s="76" t="e">
        <f>IF(Z20="B",IF(X20&lt;=HLOOKUP(N20,Limits!#REF!,2),30,IF(X20&lt;=HLOOKUP(N20,Limits!#REF!,3),40,IF(X20&lt;=HLOOKUP(N20,Limits!#REF!,4),50,IF(X20&lt;=HLOOKUP(N20,Limits!#REF!,5),80,"Over 80%")))))</f>
        <v>#REF!</v>
      </c>
      <c r="AG20" s="122"/>
      <c r="AH20" s="122"/>
      <c r="AI20" s="85" t="e">
        <f>IF(J20&lt;=HLOOKUP(F20,Limits!#REF!,2),30,IF(J20&lt;=HLOOKUP(F20,Limits!#REF!,3),40,IF(J20&lt;=HLOOKUP(F20,Limits!#REF!,4),50,IF(J20&lt;=HLOOKUP(F20,Limits!#REF!,5),60,IF(J20&lt;=HLOOKUP(F20,Limits!#REF!,6),80,"Over 80%")))))</f>
        <v>#REF!</v>
      </c>
      <c r="AJ20" s="123" t="e">
        <f t="shared" si="0"/>
        <v>#REF!</v>
      </c>
      <c r="AK20" s="2"/>
      <c r="AL20" s="85" t="e">
        <f t="shared" si="1"/>
        <v>#REF!</v>
      </c>
    </row>
    <row r="21" spans="1:38">
      <c r="A21" s="117">
        <f>+USR!C21</f>
        <v>114</v>
      </c>
      <c r="B21" s="117"/>
      <c r="C21" s="117" t="str">
        <f>+USR!D21</f>
        <v xml:space="preserve">06/02/2020 </v>
      </c>
      <c r="D21" s="151">
        <f>DATEVALUE(TEXT(USR!L21,"mm/dd/yyyy"))</f>
        <v>43984</v>
      </c>
      <c r="E21" s="117"/>
      <c r="F21" s="121">
        <f>+USR!N21</f>
        <v>4</v>
      </c>
      <c r="G21" s="122"/>
      <c r="H21" s="122">
        <f>+USR!X21</f>
        <v>0</v>
      </c>
      <c r="I21" s="122"/>
      <c r="J21" s="146">
        <f>+USR!G21</f>
        <v>38080</v>
      </c>
      <c r="K21" s="122"/>
      <c r="L21" s="147" t="b">
        <f>IF(H21=30,HLOOKUP(F21,Limits!#REF!,2),IF(H21=40,HLOOKUP(F21,Limits!#REF!,3),IF(H21=50,HLOOKUP(F21,Limits!#REF!,4),IF(H21=60,HLOOKUP(F21,Limits!#REF!,5),IF(H21=80,HLOOKUP(F21,Limits!#REF!,6))))))</f>
        <v>0</v>
      </c>
      <c r="M21" s="148"/>
      <c r="N21" s="121">
        <f>+USR!K21</f>
        <v>3</v>
      </c>
      <c r="O21" s="122"/>
      <c r="P21" s="122">
        <f>+USR!Y21</f>
        <v>0</v>
      </c>
      <c r="Q21" s="122"/>
      <c r="R21" s="122">
        <f>+USR!H21</f>
        <v>990</v>
      </c>
      <c r="S21" s="122"/>
      <c r="T21" s="122">
        <f>+USR!J21</f>
        <v>0</v>
      </c>
      <c r="U21" s="122"/>
      <c r="V21" s="122">
        <f>IF(N21=0,Limits!$D$8,IF(N21=1,Limits!$E$8,IF(N21=2,Limits!$F$8,IF(N21=3,Limits!$G$8,IF(N21=4,Limits!$H$8,IF(N21=5,Limits!$I$8))))))</f>
        <v>57</v>
      </c>
      <c r="W21" s="122"/>
      <c r="X21" s="122">
        <f t="shared" si="2"/>
        <v>1047</v>
      </c>
      <c r="Y21" s="122"/>
      <c r="Z21" s="76" t="e">
        <f>IF(D21&gt;=Limits!#REF!,"A",IF(D21&lt;=Limits!#REF!,"B",0))</f>
        <v>#REF!</v>
      </c>
      <c r="AA21" s="76" t="e">
        <f>IF(Z21="A",IF(P21=30,HLOOKUP(N21,Limits!#REF!,2),IF(P21=40,HLOOKUP(N21,Limits!#REF!,3),IF(P21=50,HLOOKUP(N21,Limits!#REF!,4),IF(P21=80,HLOOKUP(N21,Limits!#REF!,5))))))</f>
        <v>#REF!</v>
      </c>
      <c r="AB21" s="76" t="e">
        <f>IF(Z21="B",IF(P21=30,HLOOKUP(N21,Limits!#REF!,2),IF(P21=40,HLOOKUP(N21,Limits!#REF!,3),IF(P21=50,HLOOKUP(N21,Limits!#REF!,4),IF(P21=80,HLOOKUP(N21,Limits!#REF!,5))))))</f>
        <v>#REF!</v>
      </c>
      <c r="AC21" s="122"/>
      <c r="AD21" s="123" t="e">
        <f t="shared" si="3"/>
        <v>#REF!</v>
      </c>
      <c r="AE21" s="76" t="e">
        <f>IF(Z21="A",IF(X21&lt;=HLOOKUP(N21,Limits!#REF!,2),30,IF(X21&lt;=HLOOKUP(N21,Limits!#REF!,3),40,IF(X21&lt;=HLOOKUP(N21,Limits!#REF!,4),50,IF(X21&lt;=HLOOKUP(N21,Limits!#REF!,5),80,"Over 80%")))))</f>
        <v>#REF!</v>
      </c>
      <c r="AF21" s="76" t="e">
        <f>IF(Z21="B",IF(X21&lt;=HLOOKUP(N21,Limits!#REF!,2),30,IF(X21&lt;=HLOOKUP(N21,Limits!#REF!,3),40,IF(X21&lt;=HLOOKUP(N21,Limits!#REF!,4),50,IF(X21&lt;=HLOOKUP(N21,Limits!#REF!,5),80,"Over 80%")))))</f>
        <v>#REF!</v>
      </c>
      <c r="AG21" s="122"/>
      <c r="AH21" s="122"/>
      <c r="AI21" s="85" t="e">
        <f>IF(J21&lt;=HLOOKUP(F21,Limits!#REF!,2),30,IF(J21&lt;=HLOOKUP(F21,Limits!#REF!,3),40,IF(J21&lt;=HLOOKUP(F21,Limits!#REF!,4),50,IF(J21&lt;=HLOOKUP(F21,Limits!#REF!,5),60,IF(J21&lt;=HLOOKUP(F21,Limits!#REF!,6),80,"Over 80%")))))</f>
        <v>#REF!</v>
      </c>
      <c r="AJ21" s="123" t="e">
        <f t="shared" si="0"/>
        <v>#REF!</v>
      </c>
      <c r="AK21" s="2"/>
      <c r="AL21" s="85" t="e">
        <f t="shared" si="1"/>
        <v>#REF!</v>
      </c>
    </row>
    <row r="22" spans="1:38">
      <c r="A22" s="117">
        <f>+USR!C22</f>
        <v>115</v>
      </c>
      <c r="B22" s="117"/>
      <c r="C22" s="117" t="str">
        <f>+USR!D22</f>
        <v xml:space="preserve">02/01/2018 </v>
      </c>
      <c r="D22" s="151">
        <f>DATEVALUE(TEXT(USR!L22,"mm/dd/yyyy"))</f>
        <v>43132</v>
      </c>
      <c r="E22" s="117"/>
      <c r="F22" s="121">
        <f>+USR!N22</f>
        <v>2</v>
      </c>
      <c r="G22" s="122"/>
      <c r="H22" s="122">
        <f>+USR!X22</f>
        <v>0</v>
      </c>
      <c r="I22" s="122"/>
      <c r="J22" s="146">
        <f>+USR!G22</f>
        <v>0.01</v>
      </c>
      <c r="K22" s="122"/>
      <c r="L22" s="147" t="b">
        <f>IF(H22=30,HLOOKUP(F22,Limits!#REF!,2),IF(H22=40,HLOOKUP(F22,Limits!#REF!,3),IF(H22=50,HLOOKUP(F22,Limits!#REF!,4),IF(H22=60,HLOOKUP(F22,Limits!#REF!,5),IF(H22=80,HLOOKUP(F22,Limits!#REF!,6))))))</f>
        <v>0</v>
      </c>
      <c r="M22" s="148"/>
      <c r="N22" s="121">
        <f>+USR!K22</f>
        <v>2</v>
      </c>
      <c r="O22" s="122"/>
      <c r="P22" s="122">
        <f>+USR!Y22</f>
        <v>0</v>
      </c>
      <c r="Q22" s="122"/>
      <c r="R22" s="122">
        <f>+USR!H22</f>
        <v>172</v>
      </c>
      <c r="S22" s="122"/>
      <c r="T22" s="122">
        <f>+USR!J22</f>
        <v>508</v>
      </c>
      <c r="U22" s="122"/>
      <c r="V22" s="122">
        <f>IF(N22=0,Limits!$D$8,IF(N22=1,Limits!$E$8,IF(N22=2,Limits!$F$8,IF(N22=3,Limits!$G$8,IF(N22=4,Limits!$H$8,IF(N22=5,Limits!$I$8))))))</f>
        <v>51</v>
      </c>
      <c r="W22" s="122"/>
      <c r="X22" s="122">
        <f t="shared" si="2"/>
        <v>731</v>
      </c>
      <c r="Y22" s="122"/>
      <c r="Z22" s="76" t="e">
        <f>IF(D22&gt;=Limits!#REF!,"A",IF(D22&lt;=Limits!#REF!,"B",0))</f>
        <v>#REF!</v>
      </c>
      <c r="AA22" s="76" t="e">
        <f>IF(Z22="A",IF(P22=30,HLOOKUP(N22,Limits!#REF!,2),IF(P22=40,HLOOKUP(N22,Limits!#REF!,3),IF(P22=50,HLOOKUP(N22,Limits!#REF!,4),IF(P22=80,HLOOKUP(N22,Limits!#REF!,5))))))</f>
        <v>#REF!</v>
      </c>
      <c r="AB22" s="76" t="e">
        <f>IF(Z22="B",IF(P22=30,HLOOKUP(N22,Limits!#REF!,2),IF(P22=40,HLOOKUP(N22,Limits!#REF!,3),IF(P22=50,HLOOKUP(N22,Limits!#REF!,4),IF(P22=80,HLOOKUP(N22,Limits!#REF!,5))))))</f>
        <v>#REF!</v>
      </c>
      <c r="AC22" s="122"/>
      <c r="AD22" s="123" t="e">
        <f t="shared" si="3"/>
        <v>#REF!</v>
      </c>
      <c r="AE22" s="76" t="e">
        <f>IF(Z22="A",IF(X22&lt;=HLOOKUP(N22,Limits!#REF!,2),30,IF(X22&lt;=HLOOKUP(N22,Limits!#REF!,3),40,IF(X22&lt;=HLOOKUP(N22,Limits!#REF!,4),50,IF(X22&lt;=HLOOKUP(N22,Limits!#REF!,5),80,"Over 80%")))))</f>
        <v>#REF!</v>
      </c>
      <c r="AF22" s="76" t="e">
        <f>IF(Z22="B",IF(X22&lt;=HLOOKUP(N22,Limits!#REF!,2),30,IF(X22&lt;=HLOOKUP(N22,Limits!#REF!,3),40,IF(X22&lt;=HLOOKUP(N22,Limits!#REF!,4),50,IF(X22&lt;=HLOOKUP(N22,Limits!#REF!,5),80,"Over 80%")))))</f>
        <v>#REF!</v>
      </c>
      <c r="AG22" s="122"/>
      <c r="AH22" s="122"/>
      <c r="AI22" s="85" t="e">
        <f>IF(J22&lt;=HLOOKUP(F22,Limits!#REF!,2),30,IF(J22&lt;=HLOOKUP(F22,Limits!#REF!,3),40,IF(J22&lt;=HLOOKUP(F22,Limits!#REF!,4),50,IF(J22&lt;=HLOOKUP(F22,Limits!#REF!,5),60,IF(J22&lt;=HLOOKUP(F22,Limits!#REF!,6),80,"Over 80%")))))</f>
        <v>#REF!</v>
      </c>
      <c r="AJ22" s="123" t="e">
        <f t="shared" si="0"/>
        <v>#REF!</v>
      </c>
      <c r="AK22" s="2"/>
      <c r="AL22" s="85" t="e">
        <f t="shared" si="1"/>
        <v>#REF!</v>
      </c>
    </row>
    <row r="23" spans="1:38">
      <c r="A23" s="117">
        <f>+USR!C23</f>
        <v>116</v>
      </c>
      <c r="B23" s="117"/>
      <c r="C23" s="117" t="str">
        <f>+USR!D23</f>
        <v xml:space="preserve">03/01/2016 </v>
      </c>
      <c r="D23" s="151">
        <f>DATEVALUE(TEXT(USR!L23,"mm/dd/yyyy"))</f>
        <v>43891</v>
      </c>
      <c r="E23" s="117"/>
      <c r="F23" s="121">
        <f>+USR!N23</f>
        <v>1</v>
      </c>
      <c r="G23" s="122"/>
      <c r="H23" s="122">
        <f>+USR!X23</f>
        <v>0</v>
      </c>
      <c r="I23" s="122"/>
      <c r="J23" s="146">
        <f>+USR!G23</f>
        <v>10034</v>
      </c>
      <c r="K23" s="122"/>
      <c r="L23" s="147" t="b">
        <f>IF(H23=30,HLOOKUP(F23,Limits!#REF!,2),IF(H23=40,HLOOKUP(F23,Limits!#REF!,3),IF(H23=50,HLOOKUP(F23,Limits!#REF!,4),IF(H23=60,HLOOKUP(F23,Limits!#REF!,5),IF(H23=80,HLOOKUP(F23,Limits!#REF!,6))))))</f>
        <v>0</v>
      </c>
      <c r="M23" s="148"/>
      <c r="N23" s="121">
        <f>+USR!K23</f>
        <v>2</v>
      </c>
      <c r="O23" s="122"/>
      <c r="P23" s="122">
        <f>+USR!Y23</f>
        <v>0</v>
      </c>
      <c r="Q23" s="122"/>
      <c r="R23" s="122">
        <f>+USR!H23</f>
        <v>318</v>
      </c>
      <c r="S23" s="122"/>
      <c r="T23" s="122">
        <f>+USR!J23</f>
        <v>0</v>
      </c>
      <c r="U23" s="122"/>
      <c r="V23" s="122">
        <f>IF(N23=0,Limits!$D$8,IF(N23=1,Limits!$E$8,IF(N23=2,Limits!$F$8,IF(N23=3,Limits!$G$8,IF(N23=4,Limits!$H$8,IF(N23=5,Limits!$I$8))))))</f>
        <v>51</v>
      </c>
      <c r="W23" s="122"/>
      <c r="X23" s="122">
        <f t="shared" si="2"/>
        <v>369</v>
      </c>
      <c r="Y23" s="122"/>
      <c r="Z23" s="76" t="e">
        <f>IF(D23&gt;=Limits!#REF!,"A",IF(D23&lt;=Limits!#REF!,"B",0))</f>
        <v>#REF!</v>
      </c>
      <c r="AA23" s="76" t="e">
        <f>IF(Z23="A",IF(P23=30,HLOOKUP(N23,Limits!#REF!,2),IF(P23=40,HLOOKUP(N23,Limits!#REF!,3),IF(P23=50,HLOOKUP(N23,Limits!#REF!,4),IF(P23=80,HLOOKUP(N23,Limits!#REF!,5))))))</f>
        <v>#REF!</v>
      </c>
      <c r="AB23" s="76" t="e">
        <f>IF(Z23="B",IF(P23=30,HLOOKUP(N23,Limits!#REF!,2),IF(P23=40,HLOOKUP(N23,Limits!#REF!,3),IF(P23=50,HLOOKUP(N23,Limits!#REF!,4),IF(P23=80,HLOOKUP(N23,Limits!#REF!,5))))))</f>
        <v>#REF!</v>
      </c>
      <c r="AC23" s="122"/>
      <c r="AD23" s="123" t="e">
        <f t="shared" si="3"/>
        <v>#REF!</v>
      </c>
      <c r="AE23" s="76" t="e">
        <f>IF(Z23="A",IF(X23&lt;=HLOOKUP(N23,Limits!#REF!,2),30,IF(X23&lt;=HLOOKUP(N23,Limits!#REF!,3),40,IF(X23&lt;=HLOOKUP(N23,Limits!#REF!,4),50,IF(X23&lt;=HLOOKUP(N23,Limits!#REF!,5),80,"Over 80%")))))</f>
        <v>#REF!</v>
      </c>
      <c r="AF23" s="76" t="e">
        <f>IF(Z23="B",IF(X23&lt;=HLOOKUP(N23,Limits!#REF!,2),30,IF(X23&lt;=HLOOKUP(N23,Limits!#REF!,3),40,IF(X23&lt;=HLOOKUP(N23,Limits!#REF!,4),50,IF(X23&lt;=HLOOKUP(N23,Limits!#REF!,5),80,"Over 80%")))))</f>
        <v>#REF!</v>
      </c>
      <c r="AG23" s="122"/>
      <c r="AH23" s="122"/>
      <c r="AI23" s="85" t="e">
        <f>IF(J23&lt;=HLOOKUP(F23,Limits!#REF!,2),30,IF(J23&lt;=HLOOKUP(F23,Limits!#REF!,3),40,IF(J23&lt;=HLOOKUP(F23,Limits!#REF!,4),50,IF(J23&lt;=HLOOKUP(F23,Limits!#REF!,5),60,IF(J23&lt;=HLOOKUP(F23,Limits!#REF!,6),80,"Over 80%")))))</f>
        <v>#REF!</v>
      </c>
      <c r="AJ23" s="123" t="e">
        <f t="shared" si="0"/>
        <v>#REF!</v>
      </c>
      <c r="AK23" s="2"/>
      <c r="AL23" s="85" t="e">
        <f t="shared" si="1"/>
        <v>#REF!</v>
      </c>
    </row>
    <row r="24" spans="1:38">
      <c r="A24" s="117">
        <f>+USR!C24</f>
        <v>201</v>
      </c>
      <c r="B24" s="117"/>
      <c r="C24" s="117" t="str">
        <f>+USR!D24</f>
        <v xml:space="preserve">11/13/2014 </v>
      </c>
      <c r="D24" s="151">
        <f>DATEVALUE(TEXT(USR!L24,"mm/dd/yyyy"))</f>
        <v>43782</v>
      </c>
      <c r="E24" s="117"/>
      <c r="F24" s="121">
        <f>+USR!N24</f>
        <v>3</v>
      </c>
      <c r="G24" s="122"/>
      <c r="H24" s="122">
        <f>+USR!X24</f>
        <v>0</v>
      </c>
      <c r="I24" s="122"/>
      <c r="J24" s="146">
        <f>+USR!G24</f>
        <v>1</v>
      </c>
      <c r="K24" s="122"/>
      <c r="L24" s="147" t="b">
        <f>IF(H24=30,HLOOKUP(F24,Limits!#REF!,2),IF(H24=40,HLOOKUP(F24,Limits!#REF!,3),IF(H24=50,HLOOKUP(F24,Limits!#REF!,4),IF(H24=60,HLOOKUP(F24,Limits!#REF!,5),IF(H24=80,HLOOKUP(F24,Limits!#REF!,6))))))</f>
        <v>0</v>
      </c>
      <c r="M24" s="148"/>
      <c r="N24" s="121">
        <f>+USR!K24</f>
        <v>2</v>
      </c>
      <c r="O24" s="122"/>
      <c r="P24" s="122">
        <f>+USR!Y24</f>
        <v>0</v>
      </c>
      <c r="Q24" s="122"/>
      <c r="R24" s="122">
        <f>+USR!H24</f>
        <v>0</v>
      </c>
      <c r="S24" s="122"/>
      <c r="T24" s="122">
        <f>+USR!J24</f>
        <v>733</v>
      </c>
      <c r="U24" s="122"/>
      <c r="V24" s="122">
        <f>IF(N24=0,Limits!$D$8,IF(N24=1,Limits!$E$8,IF(N24=2,Limits!$F$8,IF(N24=3,Limits!$G$8,IF(N24=4,Limits!$H$8,IF(N24=5,Limits!$I$8))))))</f>
        <v>51</v>
      </c>
      <c r="W24" s="122"/>
      <c r="X24" s="122">
        <f t="shared" si="2"/>
        <v>784</v>
      </c>
      <c r="Y24" s="122"/>
      <c r="Z24" s="76" t="e">
        <f>IF(D24&gt;=Limits!#REF!,"A",IF(D24&lt;=Limits!#REF!,"B",0))</f>
        <v>#REF!</v>
      </c>
      <c r="AA24" s="76" t="e">
        <f>IF(Z24="A",IF(P24=30,HLOOKUP(N24,Limits!#REF!,2),IF(P24=40,HLOOKUP(N24,Limits!#REF!,3),IF(P24=50,HLOOKUP(N24,Limits!#REF!,4),IF(P24=80,HLOOKUP(N24,Limits!#REF!,5))))))</f>
        <v>#REF!</v>
      </c>
      <c r="AB24" s="76" t="e">
        <f>IF(Z24="B",IF(P24=30,HLOOKUP(N24,Limits!#REF!,2),IF(P24=40,HLOOKUP(N24,Limits!#REF!,3),IF(P24=50,HLOOKUP(N24,Limits!#REF!,4),IF(P24=80,HLOOKUP(N24,Limits!#REF!,5))))))</f>
        <v>#REF!</v>
      </c>
      <c r="AC24" s="122"/>
      <c r="AD24" s="123" t="e">
        <f t="shared" si="3"/>
        <v>#REF!</v>
      </c>
      <c r="AE24" s="76" t="e">
        <f>IF(Z24="A",IF(X24&lt;=HLOOKUP(N24,Limits!#REF!,2),30,IF(X24&lt;=HLOOKUP(N24,Limits!#REF!,3),40,IF(X24&lt;=HLOOKUP(N24,Limits!#REF!,4),50,IF(X24&lt;=HLOOKUP(N24,Limits!#REF!,5),80,"Over 80%")))))</f>
        <v>#REF!</v>
      </c>
      <c r="AF24" s="76" t="e">
        <f>IF(Z24="B",IF(X24&lt;=HLOOKUP(N24,Limits!#REF!,2),30,IF(X24&lt;=HLOOKUP(N24,Limits!#REF!,3),40,IF(X24&lt;=HLOOKUP(N24,Limits!#REF!,4),50,IF(X24&lt;=HLOOKUP(N24,Limits!#REF!,5),80,"Over 80%")))))</f>
        <v>#REF!</v>
      </c>
      <c r="AG24" s="122"/>
      <c r="AH24" s="122"/>
      <c r="AI24" s="85" t="e">
        <f>IF(J24&lt;=HLOOKUP(F24,Limits!#REF!,2),30,IF(J24&lt;=HLOOKUP(F24,Limits!#REF!,3),40,IF(J24&lt;=HLOOKUP(F24,Limits!#REF!,4),50,IF(J24&lt;=HLOOKUP(F24,Limits!#REF!,5),60,IF(J24&lt;=HLOOKUP(F24,Limits!#REF!,6),80,"Over 80%")))))</f>
        <v>#REF!</v>
      </c>
      <c r="AJ24" s="123" t="e">
        <f t="shared" si="0"/>
        <v>#REF!</v>
      </c>
      <c r="AK24" s="2"/>
      <c r="AL24" s="85" t="e">
        <f t="shared" si="1"/>
        <v>#REF!</v>
      </c>
    </row>
    <row r="25" spans="1:38">
      <c r="A25" s="117">
        <f>+USR!C25</f>
        <v>202</v>
      </c>
      <c r="B25" s="117"/>
      <c r="C25" s="117" t="str">
        <f>+USR!D25</f>
        <v xml:space="preserve">07/14/2017 </v>
      </c>
      <c r="D25" s="151">
        <f>DATEVALUE(TEXT(USR!L25,"mm/dd/yyyy"))</f>
        <v>43660</v>
      </c>
      <c r="E25" s="117"/>
      <c r="F25" s="121">
        <f>+USR!N25</f>
        <v>3</v>
      </c>
      <c r="G25" s="122"/>
      <c r="H25" s="122">
        <f>+USR!X25</f>
        <v>0</v>
      </c>
      <c r="I25" s="122"/>
      <c r="J25" s="146">
        <f>+USR!G25</f>
        <v>12759</v>
      </c>
      <c r="K25" s="122"/>
      <c r="L25" s="147" t="b">
        <f>IF(H25=30,HLOOKUP(F25,Limits!#REF!,2),IF(H25=40,HLOOKUP(F25,Limits!#REF!,3),IF(H25=50,HLOOKUP(F25,Limits!#REF!,4),IF(H25=60,HLOOKUP(F25,Limits!#REF!,5),IF(H25=80,HLOOKUP(F25,Limits!#REF!,6))))))</f>
        <v>0</v>
      </c>
      <c r="M25" s="148"/>
      <c r="N25" s="121">
        <f>+USR!K25</f>
        <v>2</v>
      </c>
      <c r="O25" s="122"/>
      <c r="P25" s="122">
        <f>+USR!Y25</f>
        <v>0</v>
      </c>
      <c r="Q25" s="122"/>
      <c r="R25" s="122">
        <f>+USR!H25</f>
        <v>310</v>
      </c>
      <c r="S25" s="122"/>
      <c r="T25" s="122">
        <f>+USR!J25</f>
        <v>0</v>
      </c>
      <c r="U25" s="122"/>
      <c r="V25" s="122">
        <f>IF(N25=0,Limits!$D$8,IF(N25=1,Limits!$E$8,IF(N25=2,Limits!$F$8,IF(N25=3,Limits!$G$8,IF(N25=4,Limits!$H$8,IF(N25=5,Limits!$I$8))))))</f>
        <v>51</v>
      </c>
      <c r="W25" s="122"/>
      <c r="X25" s="122">
        <f t="shared" si="2"/>
        <v>361</v>
      </c>
      <c r="Y25" s="122"/>
      <c r="Z25" s="76" t="e">
        <f>IF(D25&gt;=Limits!#REF!,"A",IF(D25&lt;=Limits!#REF!,"B",0))</f>
        <v>#REF!</v>
      </c>
      <c r="AA25" s="76" t="e">
        <f>IF(Z25="A",IF(P25=30,HLOOKUP(N25,Limits!#REF!,2),IF(P25=40,HLOOKUP(N25,Limits!#REF!,3),IF(P25=50,HLOOKUP(N25,Limits!#REF!,4),IF(P25=80,HLOOKUP(N25,Limits!#REF!,5))))))</f>
        <v>#REF!</v>
      </c>
      <c r="AB25" s="76" t="e">
        <f>IF(Z25="B",IF(P25=30,HLOOKUP(N25,Limits!#REF!,2),IF(P25=40,HLOOKUP(N25,Limits!#REF!,3),IF(P25=50,HLOOKUP(N25,Limits!#REF!,4),IF(P25=80,HLOOKUP(N25,Limits!#REF!,5))))))</f>
        <v>#REF!</v>
      </c>
      <c r="AC25" s="122"/>
      <c r="AD25" s="123" t="e">
        <f t="shared" si="3"/>
        <v>#REF!</v>
      </c>
      <c r="AE25" s="76" t="e">
        <f>IF(Z25="A",IF(X25&lt;=HLOOKUP(N25,Limits!#REF!,2),30,IF(X25&lt;=HLOOKUP(N25,Limits!#REF!,3),40,IF(X25&lt;=HLOOKUP(N25,Limits!#REF!,4),50,IF(X25&lt;=HLOOKUP(N25,Limits!#REF!,5),80,"Over 80%")))))</f>
        <v>#REF!</v>
      </c>
      <c r="AF25" s="76" t="e">
        <f>IF(Z25="B",IF(X25&lt;=HLOOKUP(N25,Limits!#REF!,2),30,IF(X25&lt;=HLOOKUP(N25,Limits!#REF!,3),40,IF(X25&lt;=HLOOKUP(N25,Limits!#REF!,4),50,IF(X25&lt;=HLOOKUP(N25,Limits!#REF!,5),80,"Over 80%")))))</f>
        <v>#REF!</v>
      </c>
      <c r="AG25" s="122"/>
      <c r="AH25" s="122"/>
      <c r="AI25" s="85" t="e">
        <f>IF(J25&lt;=HLOOKUP(F25,Limits!#REF!,2),30,IF(J25&lt;=HLOOKUP(F25,Limits!#REF!,3),40,IF(J25&lt;=HLOOKUP(F25,Limits!#REF!,4),50,IF(J25&lt;=HLOOKUP(F25,Limits!#REF!,5),60,IF(J25&lt;=HLOOKUP(F25,Limits!#REF!,6),80,"Over 80%")))))</f>
        <v>#REF!</v>
      </c>
      <c r="AJ25" s="123" t="e">
        <f t="shared" si="0"/>
        <v>#REF!</v>
      </c>
      <c r="AK25" s="2"/>
      <c r="AL25" s="85" t="e">
        <f t="shared" si="1"/>
        <v>#REF!</v>
      </c>
    </row>
    <row r="26" spans="1:38">
      <c r="A26" s="117">
        <f>+USR!C26</f>
        <v>203</v>
      </c>
      <c r="B26" s="117"/>
      <c r="C26" s="117" t="str">
        <f>+USR!D26</f>
        <v xml:space="preserve">09/02/2016 </v>
      </c>
      <c r="D26" s="151">
        <f>DATEVALUE(TEXT(USR!L26,"mm/dd/yyyy"))</f>
        <v>43710</v>
      </c>
      <c r="E26" s="117"/>
      <c r="F26" s="121">
        <f>+USR!N26</f>
        <v>5</v>
      </c>
      <c r="G26" s="122"/>
      <c r="H26" s="122">
        <f>+USR!X26</f>
        <v>0</v>
      </c>
      <c r="I26" s="122"/>
      <c r="J26" s="146">
        <f>+USR!G26</f>
        <v>35100</v>
      </c>
      <c r="K26" s="122"/>
      <c r="L26" s="147" t="b">
        <f>IF(H26=30,HLOOKUP(F26,Limits!#REF!,2),IF(H26=40,HLOOKUP(F26,Limits!#REF!,3),IF(H26=50,HLOOKUP(F26,Limits!#REF!,4),IF(H26=60,HLOOKUP(F26,Limits!#REF!,5),IF(H26=80,HLOOKUP(F26,Limits!#REF!,6))))))</f>
        <v>0</v>
      </c>
      <c r="M26" s="148"/>
      <c r="N26" s="121">
        <f>+USR!K26</f>
        <v>3</v>
      </c>
      <c r="O26" s="122"/>
      <c r="P26" s="122">
        <f>+USR!Y26</f>
        <v>0</v>
      </c>
      <c r="Q26" s="122"/>
      <c r="R26" s="122">
        <f>+USR!H26</f>
        <v>808</v>
      </c>
      <c r="S26" s="122"/>
      <c r="T26" s="122">
        <f>+USR!J26</f>
        <v>0</v>
      </c>
      <c r="U26" s="122"/>
      <c r="V26" s="122">
        <f>IF(N26=0,Limits!$D$8,IF(N26=1,Limits!$E$8,IF(N26=2,Limits!$F$8,IF(N26=3,Limits!$G$8,IF(N26=4,Limits!$H$8,IF(N26=5,Limits!$I$8))))))</f>
        <v>57</v>
      </c>
      <c r="W26" s="122"/>
      <c r="X26" s="122">
        <f t="shared" si="2"/>
        <v>865</v>
      </c>
      <c r="Y26" s="122"/>
      <c r="Z26" s="76" t="e">
        <f>IF(D26&gt;=Limits!#REF!,"A",IF(D26&lt;=Limits!#REF!,"B",0))</f>
        <v>#REF!</v>
      </c>
      <c r="AA26" s="76" t="e">
        <f>IF(Z26="A",IF(P26=30,HLOOKUP(N26,Limits!#REF!,2),IF(P26=40,HLOOKUP(N26,Limits!#REF!,3),IF(P26=50,HLOOKUP(N26,Limits!#REF!,4),IF(P26=80,HLOOKUP(N26,Limits!#REF!,5))))))</f>
        <v>#REF!</v>
      </c>
      <c r="AB26" s="76" t="e">
        <f>IF(Z26="B",IF(P26=30,HLOOKUP(N26,Limits!#REF!,2),IF(P26=40,HLOOKUP(N26,Limits!#REF!,3),IF(P26=50,HLOOKUP(N26,Limits!#REF!,4),IF(P26=80,HLOOKUP(N26,Limits!#REF!,5))))))</f>
        <v>#REF!</v>
      </c>
      <c r="AC26" s="122"/>
      <c r="AD26" s="123" t="e">
        <f t="shared" si="3"/>
        <v>#REF!</v>
      </c>
      <c r="AE26" s="76" t="e">
        <f>IF(Z26="A",IF(X26&lt;=HLOOKUP(N26,Limits!#REF!,2),30,IF(X26&lt;=HLOOKUP(N26,Limits!#REF!,3),40,IF(X26&lt;=HLOOKUP(N26,Limits!#REF!,4),50,IF(X26&lt;=HLOOKUP(N26,Limits!#REF!,5),80,"Over 80%")))))</f>
        <v>#REF!</v>
      </c>
      <c r="AF26" s="76" t="e">
        <f>IF(Z26="B",IF(X26&lt;=HLOOKUP(N26,Limits!#REF!,2),30,IF(X26&lt;=HLOOKUP(N26,Limits!#REF!,3),40,IF(X26&lt;=HLOOKUP(N26,Limits!#REF!,4),50,IF(X26&lt;=HLOOKUP(N26,Limits!#REF!,5),80,"Over 80%")))))</f>
        <v>#REF!</v>
      </c>
      <c r="AG26" s="122"/>
      <c r="AH26" s="122"/>
      <c r="AI26" s="85" t="e">
        <f>IF(J26&lt;=HLOOKUP(F26,Limits!#REF!,2),30,IF(J26&lt;=HLOOKUP(F26,Limits!#REF!,3),40,IF(J26&lt;=HLOOKUP(F26,Limits!#REF!,4),50,IF(J26&lt;=HLOOKUP(F26,Limits!#REF!,5),60,IF(J26&lt;=HLOOKUP(F26,Limits!#REF!,6),80,"Over 80%")))))</f>
        <v>#REF!</v>
      </c>
      <c r="AJ26" s="123" t="e">
        <f t="shared" si="0"/>
        <v>#REF!</v>
      </c>
      <c r="AK26" s="2"/>
      <c r="AL26" s="85" t="e">
        <f t="shared" si="1"/>
        <v>#REF!</v>
      </c>
    </row>
    <row r="27" spans="1:38">
      <c r="A27" s="117">
        <f>+USR!C27</f>
        <v>204</v>
      </c>
      <c r="B27" s="117"/>
      <c r="C27" s="117" t="str">
        <f>+USR!D27</f>
        <v xml:space="preserve">10/10/2019 </v>
      </c>
      <c r="D27" s="151">
        <f>DATEVALUE(TEXT(USR!L27,"mm/dd/yyyy"))</f>
        <v>43748</v>
      </c>
      <c r="E27" s="117"/>
      <c r="F27" s="121">
        <f>+USR!N27</f>
        <v>4</v>
      </c>
      <c r="G27" s="122"/>
      <c r="H27" s="122">
        <f>+USR!X27</f>
        <v>0</v>
      </c>
      <c r="I27" s="122"/>
      <c r="J27" s="146">
        <f>+USR!G27</f>
        <v>34330</v>
      </c>
      <c r="K27" s="122"/>
      <c r="L27" s="147" t="b">
        <f>IF(H27=30,HLOOKUP(F27,Limits!#REF!,2),IF(H27=40,HLOOKUP(F27,Limits!#REF!,3),IF(H27=50,HLOOKUP(F27,Limits!#REF!,4),IF(H27=60,HLOOKUP(F27,Limits!#REF!,5),IF(H27=80,HLOOKUP(F27,Limits!#REF!,6))))))</f>
        <v>0</v>
      </c>
      <c r="M27" s="148"/>
      <c r="N27" s="121">
        <f>+USR!K27</f>
        <v>3</v>
      </c>
      <c r="O27" s="122"/>
      <c r="P27" s="122">
        <f>+USR!Y27</f>
        <v>0</v>
      </c>
      <c r="Q27" s="122"/>
      <c r="R27" s="122">
        <f>+USR!H27</f>
        <v>754</v>
      </c>
      <c r="S27" s="122"/>
      <c r="T27" s="122">
        <f>+USR!J27</f>
        <v>0</v>
      </c>
      <c r="U27" s="122"/>
      <c r="V27" s="122">
        <f>IF(N27=0,Limits!$D$8,IF(N27=1,Limits!$E$8,IF(N27=2,Limits!$F$8,IF(N27=3,Limits!$G$8,IF(N27=4,Limits!$H$8,IF(N27=5,Limits!$I$8))))))</f>
        <v>57</v>
      </c>
      <c r="W27" s="122"/>
      <c r="X27" s="122">
        <f t="shared" si="2"/>
        <v>811</v>
      </c>
      <c r="Y27" s="122"/>
      <c r="Z27" s="76" t="e">
        <f>IF(D27&gt;=Limits!#REF!,"A",IF(D27&lt;=Limits!#REF!,"B",0))</f>
        <v>#REF!</v>
      </c>
      <c r="AA27" s="76" t="e">
        <f>IF(Z27="A",IF(P27=30,HLOOKUP(N27,Limits!#REF!,2),IF(P27=40,HLOOKUP(N27,Limits!#REF!,3),IF(P27=50,HLOOKUP(N27,Limits!#REF!,4),IF(P27=80,HLOOKUP(N27,Limits!#REF!,5))))))</f>
        <v>#REF!</v>
      </c>
      <c r="AB27" s="76" t="e">
        <f>IF(Z27="B",IF(P27=30,HLOOKUP(N27,Limits!#REF!,2),IF(P27=40,HLOOKUP(N27,Limits!#REF!,3),IF(P27=50,HLOOKUP(N27,Limits!#REF!,4),IF(P27=80,HLOOKUP(N27,Limits!#REF!,5))))))</f>
        <v>#REF!</v>
      </c>
      <c r="AC27" s="122"/>
      <c r="AD27" s="123" t="e">
        <f t="shared" si="3"/>
        <v>#REF!</v>
      </c>
      <c r="AE27" s="76" t="e">
        <f>IF(Z27="A",IF(X27&lt;=HLOOKUP(N27,Limits!#REF!,2),30,IF(X27&lt;=HLOOKUP(N27,Limits!#REF!,3),40,IF(X27&lt;=HLOOKUP(N27,Limits!#REF!,4),50,IF(X27&lt;=HLOOKUP(N27,Limits!#REF!,5),80,"Over 80%")))))</f>
        <v>#REF!</v>
      </c>
      <c r="AF27" s="76" t="e">
        <f>IF(Z27="B",IF(X27&lt;=HLOOKUP(N27,Limits!#REF!,2),30,IF(X27&lt;=HLOOKUP(N27,Limits!#REF!,3),40,IF(X27&lt;=HLOOKUP(N27,Limits!#REF!,4),50,IF(X27&lt;=HLOOKUP(N27,Limits!#REF!,5),80,"Over 80%")))))</f>
        <v>#REF!</v>
      </c>
      <c r="AG27" s="122"/>
      <c r="AH27" s="122"/>
      <c r="AI27" s="85" t="e">
        <f>IF(J27&lt;=HLOOKUP(F27,Limits!#REF!,2),30,IF(J27&lt;=HLOOKUP(F27,Limits!#REF!,3),40,IF(J27&lt;=HLOOKUP(F27,Limits!#REF!,4),50,IF(J27&lt;=HLOOKUP(F27,Limits!#REF!,5),60,IF(J27&lt;=HLOOKUP(F27,Limits!#REF!,6),80,"Over 80%")))))</f>
        <v>#REF!</v>
      </c>
      <c r="AJ27" s="123" t="e">
        <f t="shared" si="0"/>
        <v>#REF!</v>
      </c>
      <c r="AK27" s="2"/>
      <c r="AL27" s="85" t="e">
        <f t="shared" si="1"/>
        <v>#REF!</v>
      </c>
    </row>
    <row r="28" spans="1:38">
      <c r="A28" s="117">
        <f>+USR!C28</f>
        <v>205</v>
      </c>
      <c r="B28" s="117"/>
      <c r="C28" s="117" t="str">
        <f>+USR!D28</f>
        <v xml:space="preserve">10/10/2019 </v>
      </c>
      <c r="D28" s="151">
        <f>DATEVALUE(TEXT(USR!L28,"mm/dd/yyyy"))</f>
        <v>43748</v>
      </c>
      <c r="E28" s="117"/>
      <c r="F28" s="121">
        <f>+USR!N28</f>
        <v>4</v>
      </c>
      <c r="G28" s="122"/>
      <c r="H28" s="122">
        <f>+USR!X28</f>
        <v>0</v>
      </c>
      <c r="I28" s="122"/>
      <c r="J28" s="146">
        <f>+USR!G28</f>
        <v>3433</v>
      </c>
      <c r="K28" s="122"/>
      <c r="L28" s="147" t="b">
        <f>IF(H28=30,HLOOKUP(F28,Limits!#REF!,2),IF(H28=40,HLOOKUP(F28,Limits!#REF!,3),IF(H28=50,HLOOKUP(F28,Limits!#REF!,4),IF(H28=60,HLOOKUP(F28,Limits!#REF!,5),IF(H28=80,HLOOKUP(F28,Limits!#REF!,6))))))</f>
        <v>0</v>
      </c>
      <c r="M28" s="148"/>
      <c r="N28" s="121">
        <f>+USR!K28</f>
        <v>2</v>
      </c>
      <c r="O28" s="122"/>
      <c r="P28" s="122">
        <f>+USR!Y28</f>
        <v>0</v>
      </c>
      <c r="Q28" s="122"/>
      <c r="R28" s="122">
        <f>+USR!H28</f>
        <v>672</v>
      </c>
      <c r="S28" s="122"/>
      <c r="T28" s="122">
        <f>+USR!J28</f>
        <v>0</v>
      </c>
      <c r="U28" s="122"/>
      <c r="V28" s="122">
        <f>IF(N28=0,Limits!$D$8,IF(N28=1,Limits!$E$8,IF(N28=2,Limits!$F$8,IF(N28=3,Limits!$G$8,IF(N28=4,Limits!$H$8,IF(N28=5,Limits!$I$8))))))</f>
        <v>51</v>
      </c>
      <c r="W28" s="122"/>
      <c r="X28" s="122">
        <f t="shared" si="2"/>
        <v>723</v>
      </c>
      <c r="Y28" s="122"/>
      <c r="Z28" s="76" t="e">
        <f>IF(D28&gt;=Limits!#REF!,"A",IF(D28&lt;=Limits!#REF!,"B",0))</f>
        <v>#REF!</v>
      </c>
      <c r="AA28" s="76" t="e">
        <f>IF(Z28="A",IF(P28=30,HLOOKUP(N28,Limits!#REF!,2),IF(P28=40,HLOOKUP(N28,Limits!#REF!,3),IF(P28=50,HLOOKUP(N28,Limits!#REF!,4),IF(P28=80,HLOOKUP(N28,Limits!#REF!,5))))))</f>
        <v>#REF!</v>
      </c>
      <c r="AB28" s="76" t="e">
        <f>IF(Z28="B",IF(P28=30,HLOOKUP(N28,Limits!#REF!,2),IF(P28=40,HLOOKUP(N28,Limits!#REF!,3),IF(P28=50,HLOOKUP(N28,Limits!#REF!,4),IF(P28=80,HLOOKUP(N28,Limits!#REF!,5))))))</f>
        <v>#REF!</v>
      </c>
      <c r="AC28" s="122"/>
      <c r="AD28" s="123" t="e">
        <f t="shared" si="3"/>
        <v>#REF!</v>
      </c>
      <c r="AE28" s="76" t="e">
        <f>IF(Z28="A",IF(X28&lt;=HLOOKUP(N28,Limits!#REF!,2),30,IF(X28&lt;=HLOOKUP(N28,Limits!#REF!,3),40,IF(X28&lt;=HLOOKUP(N28,Limits!#REF!,4),50,IF(X28&lt;=HLOOKUP(N28,Limits!#REF!,5),80,"Over 80%")))))</f>
        <v>#REF!</v>
      </c>
      <c r="AF28" s="76" t="e">
        <f>IF(Z28="B",IF(X28&lt;=HLOOKUP(N28,Limits!#REF!,2),30,IF(X28&lt;=HLOOKUP(N28,Limits!#REF!,3),40,IF(X28&lt;=HLOOKUP(N28,Limits!#REF!,4),50,IF(X28&lt;=HLOOKUP(N28,Limits!#REF!,5),80,"Over 80%")))))</f>
        <v>#REF!</v>
      </c>
      <c r="AG28" s="122"/>
      <c r="AH28" s="122"/>
      <c r="AI28" s="85" t="e">
        <f>IF(J28&lt;=HLOOKUP(F28,Limits!#REF!,2),30,IF(J28&lt;=HLOOKUP(F28,Limits!#REF!,3),40,IF(J28&lt;=HLOOKUP(F28,Limits!#REF!,4),50,IF(J28&lt;=HLOOKUP(F28,Limits!#REF!,5),60,IF(J28&lt;=HLOOKUP(F28,Limits!#REF!,6),80,"Over 80%")))))</f>
        <v>#REF!</v>
      </c>
      <c r="AJ28" s="123" t="e">
        <f t="shared" si="0"/>
        <v>#REF!</v>
      </c>
      <c r="AK28" s="2"/>
      <c r="AL28" s="85" t="e">
        <f t="shared" si="1"/>
        <v>#REF!</v>
      </c>
    </row>
    <row r="29" spans="1:38">
      <c r="A29" s="117">
        <f>+USR!C29</f>
        <v>206</v>
      </c>
      <c r="B29" s="117"/>
      <c r="C29" s="117" t="str">
        <f>+USR!D29</f>
        <v xml:space="preserve">03/20/2020 </v>
      </c>
      <c r="D29" s="151">
        <f>DATEVALUE(TEXT(USR!L29,"mm/dd/yyyy"))</f>
        <v>43910</v>
      </c>
      <c r="E29" s="117"/>
      <c r="F29" s="121">
        <f>+USR!N29</f>
        <v>1</v>
      </c>
      <c r="G29" s="122"/>
      <c r="H29" s="122">
        <f>+USR!X29</f>
        <v>0</v>
      </c>
      <c r="I29" s="122"/>
      <c r="J29" s="146">
        <f>+USR!G29</f>
        <v>24535.16</v>
      </c>
      <c r="K29" s="122"/>
      <c r="L29" s="147" t="b">
        <f>IF(H29=30,HLOOKUP(F29,Limits!#REF!,2),IF(H29=40,HLOOKUP(F29,Limits!#REF!,3),IF(H29=50,HLOOKUP(F29,Limits!#REF!,4),IF(H29=60,HLOOKUP(F29,Limits!#REF!,5),IF(H29=80,HLOOKUP(F29,Limits!#REF!,6))))))</f>
        <v>0</v>
      </c>
      <c r="M29" s="148"/>
      <c r="N29" s="121">
        <f>+USR!K29</f>
        <v>2</v>
      </c>
      <c r="O29" s="122"/>
      <c r="P29" s="122">
        <f>+USR!Y29</f>
        <v>0</v>
      </c>
      <c r="Q29" s="122"/>
      <c r="R29" s="122">
        <f>+USR!H29</f>
        <v>685</v>
      </c>
      <c r="S29" s="122"/>
      <c r="T29" s="122">
        <f>+USR!J29</f>
        <v>0</v>
      </c>
      <c r="U29" s="122"/>
      <c r="V29" s="122">
        <f>IF(N29=0,Limits!$D$8,IF(N29=1,Limits!$E$8,IF(N29=2,Limits!$F$8,IF(N29=3,Limits!$G$8,IF(N29=4,Limits!$H$8,IF(N29=5,Limits!$I$8))))))</f>
        <v>51</v>
      </c>
      <c r="W29" s="122"/>
      <c r="X29" s="122">
        <f t="shared" si="2"/>
        <v>736</v>
      </c>
      <c r="Y29" s="122"/>
      <c r="Z29" s="76" t="e">
        <f>IF(D29&gt;=Limits!#REF!,"A",IF(D29&lt;=Limits!#REF!,"B",0))</f>
        <v>#REF!</v>
      </c>
      <c r="AA29" s="76" t="e">
        <f>IF(Z29="A",IF(P29=30,HLOOKUP(N29,Limits!#REF!,2),IF(P29=40,HLOOKUP(N29,Limits!#REF!,3),IF(P29=50,HLOOKUP(N29,Limits!#REF!,4),IF(P29=80,HLOOKUP(N29,Limits!#REF!,5))))))</f>
        <v>#REF!</v>
      </c>
      <c r="AB29" s="76" t="e">
        <f>IF(Z29="B",IF(P29=30,HLOOKUP(N29,Limits!#REF!,2),IF(P29=40,HLOOKUP(N29,Limits!#REF!,3),IF(P29=50,HLOOKUP(N29,Limits!#REF!,4),IF(P29=80,HLOOKUP(N29,Limits!#REF!,5))))))</f>
        <v>#REF!</v>
      </c>
      <c r="AC29" s="122"/>
      <c r="AD29" s="123" t="e">
        <f t="shared" si="3"/>
        <v>#REF!</v>
      </c>
      <c r="AE29" s="76" t="e">
        <f>IF(Z29="A",IF(X29&lt;=HLOOKUP(N29,Limits!#REF!,2),30,IF(X29&lt;=HLOOKUP(N29,Limits!#REF!,3),40,IF(X29&lt;=HLOOKUP(N29,Limits!#REF!,4),50,IF(X29&lt;=HLOOKUP(N29,Limits!#REF!,5),80,"Over 80%")))))</f>
        <v>#REF!</v>
      </c>
      <c r="AF29" s="76" t="e">
        <f>IF(Z29="B",IF(X29&lt;=HLOOKUP(N29,Limits!#REF!,2),30,IF(X29&lt;=HLOOKUP(N29,Limits!#REF!,3),40,IF(X29&lt;=HLOOKUP(N29,Limits!#REF!,4),50,IF(X29&lt;=HLOOKUP(N29,Limits!#REF!,5),80,"Over 80%")))))</f>
        <v>#REF!</v>
      </c>
      <c r="AG29" s="122"/>
      <c r="AH29" s="122"/>
      <c r="AI29" s="85" t="e">
        <f>IF(J29&lt;=HLOOKUP(F29,Limits!#REF!,2),30,IF(J29&lt;=HLOOKUP(F29,Limits!#REF!,3),40,IF(J29&lt;=HLOOKUP(F29,Limits!#REF!,4),50,IF(J29&lt;=HLOOKUP(F29,Limits!#REF!,5),60,IF(J29&lt;=HLOOKUP(F29,Limits!#REF!,6),80,"Over 80%")))))</f>
        <v>#REF!</v>
      </c>
      <c r="AJ29" s="123" t="e">
        <f t="shared" si="0"/>
        <v>#REF!</v>
      </c>
      <c r="AK29" s="2"/>
      <c r="AL29" s="85" t="e">
        <f t="shared" si="1"/>
        <v>#REF!</v>
      </c>
    </row>
    <row r="30" spans="1:38">
      <c r="A30" s="117">
        <f>+USR!C30</f>
        <v>207</v>
      </c>
      <c r="B30" s="117"/>
      <c r="C30" s="117" t="str">
        <f>+USR!D30</f>
        <v xml:space="preserve">09/30/2019 </v>
      </c>
      <c r="D30" s="151">
        <f>DATEVALUE(TEXT(USR!L30,"mm/dd/yyyy"))</f>
        <v>43738</v>
      </c>
      <c r="E30" s="117"/>
      <c r="F30" s="121">
        <f>+USR!N30</f>
        <v>3</v>
      </c>
      <c r="G30" s="122"/>
      <c r="H30" s="122">
        <f>+USR!X30</f>
        <v>0</v>
      </c>
      <c r="I30" s="122"/>
      <c r="J30" s="146">
        <f>+USR!G30</f>
        <v>27040</v>
      </c>
      <c r="K30" s="122"/>
      <c r="L30" s="147" t="b">
        <f>IF(H30=30,HLOOKUP(F30,Limits!#REF!,2),IF(H30=40,HLOOKUP(F30,Limits!#REF!,3),IF(H30=50,HLOOKUP(F30,Limits!#REF!,4),IF(H30=60,HLOOKUP(F30,Limits!#REF!,5),IF(H30=80,HLOOKUP(F30,Limits!#REF!,6))))))</f>
        <v>0</v>
      </c>
      <c r="M30" s="148"/>
      <c r="N30" s="121">
        <f>+USR!K30</f>
        <v>3</v>
      </c>
      <c r="O30" s="122"/>
      <c r="P30" s="122">
        <f>+USR!Y30</f>
        <v>0</v>
      </c>
      <c r="Q30" s="122"/>
      <c r="R30" s="122">
        <f>+USR!H30</f>
        <v>842</v>
      </c>
      <c r="S30" s="122"/>
      <c r="T30" s="122">
        <f>+USR!J30</f>
        <v>0</v>
      </c>
      <c r="U30" s="122"/>
      <c r="V30" s="122">
        <f>IF(N30=0,Limits!$D$8,IF(N30=1,Limits!$E$8,IF(N30=2,Limits!$F$8,IF(N30=3,Limits!$G$8,IF(N30=4,Limits!$H$8,IF(N30=5,Limits!$I$8))))))</f>
        <v>57</v>
      </c>
      <c r="W30" s="122"/>
      <c r="X30" s="122">
        <f t="shared" si="2"/>
        <v>899</v>
      </c>
      <c r="Y30" s="122"/>
      <c r="Z30" s="76" t="e">
        <f>IF(D30&gt;=Limits!#REF!,"A",IF(D30&lt;=Limits!#REF!,"B",0))</f>
        <v>#REF!</v>
      </c>
      <c r="AA30" s="76" t="e">
        <f>IF(Z30="A",IF(P30=30,HLOOKUP(N30,Limits!#REF!,2),IF(P30=40,HLOOKUP(N30,Limits!#REF!,3),IF(P30=50,HLOOKUP(N30,Limits!#REF!,4),IF(P30=80,HLOOKUP(N30,Limits!#REF!,5))))))</f>
        <v>#REF!</v>
      </c>
      <c r="AB30" s="76" t="e">
        <f>IF(Z30="B",IF(P30=30,HLOOKUP(N30,Limits!#REF!,2),IF(P30=40,HLOOKUP(N30,Limits!#REF!,3),IF(P30=50,HLOOKUP(N30,Limits!#REF!,4),IF(P30=80,HLOOKUP(N30,Limits!#REF!,5))))))</f>
        <v>#REF!</v>
      </c>
      <c r="AC30" s="122"/>
      <c r="AD30" s="123" t="e">
        <f t="shared" si="3"/>
        <v>#REF!</v>
      </c>
      <c r="AE30" s="76" t="e">
        <f>IF(Z30="A",IF(X30&lt;=HLOOKUP(N30,Limits!#REF!,2),30,IF(X30&lt;=HLOOKUP(N30,Limits!#REF!,3),40,IF(X30&lt;=HLOOKUP(N30,Limits!#REF!,4),50,IF(X30&lt;=HLOOKUP(N30,Limits!#REF!,5),80,"Over 80%")))))</f>
        <v>#REF!</v>
      </c>
      <c r="AF30" s="76" t="e">
        <f>IF(Z30="B",IF(X30&lt;=HLOOKUP(N30,Limits!#REF!,2),30,IF(X30&lt;=HLOOKUP(N30,Limits!#REF!,3),40,IF(X30&lt;=HLOOKUP(N30,Limits!#REF!,4),50,IF(X30&lt;=HLOOKUP(N30,Limits!#REF!,5),80,"Over 80%")))))</f>
        <v>#REF!</v>
      </c>
      <c r="AG30" s="122"/>
      <c r="AH30" s="122"/>
      <c r="AI30" s="85" t="e">
        <f>IF(J30&lt;=HLOOKUP(F30,Limits!#REF!,2),30,IF(J30&lt;=HLOOKUP(F30,Limits!#REF!,3),40,IF(J30&lt;=HLOOKUP(F30,Limits!#REF!,4),50,IF(J30&lt;=HLOOKUP(F30,Limits!#REF!,5),60,IF(J30&lt;=HLOOKUP(F30,Limits!#REF!,6),80,"Over 80%")))))</f>
        <v>#REF!</v>
      </c>
      <c r="AJ30" s="123" t="e">
        <f t="shared" si="0"/>
        <v>#REF!</v>
      </c>
      <c r="AK30" s="2"/>
      <c r="AL30" s="85" t="e">
        <f t="shared" si="1"/>
        <v>#REF!</v>
      </c>
    </row>
    <row r="31" spans="1:38">
      <c r="A31" s="117">
        <f>+USR!C31</f>
        <v>208</v>
      </c>
      <c r="B31" s="117"/>
      <c r="C31" s="117" t="str">
        <f>+USR!D31</f>
        <v xml:space="preserve">03/08/2018 </v>
      </c>
      <c r="D31" s="151">
        <f>DATEVALUE(TEXT(USR!L31,"mm/dd/yyyy"))</f>
        <v>43898</v>
      </c>
      <c r="E31" s="117"/>
      <c r="F31" s="121">
        <f>+USR!N31</f>
        <v>3</v>
      </c>
      <c r="G31" s="122"/>
      <c r="H31" s="122">
        <f>+USR!X31</f>
        <v>0</v>
      </c>
      <c r="I31" s="122"/>
      <c r="J31" s="146">
        <f>+USR!G31</f>
        <v>22289</v>
      </c>
      <c r="K31" s="122"/>
      <c r="L31" s="147" t="b">
        <f>IF(H31=30,HLOOKUP(F31,Limits!#REF!,2),IF(H31=40,HLOOKUP(F31,Limits!#REF!,3),IF(H31=50,HLOOKUP(F31,Limits!#REF!,4),IF(H31=60,HLOOKUP(F31,Limits!#REF!,5),IF(H31=80,HLOOKUP(F31,Limits!#REF!,6))))))</f>
        <v>0</v>
      </c>
      <c r="M31" s="148"/>
      <c r="N31" s="121">
        <f>+USR!K31</f>
        <v>3</v>
      </c>
      <c r="O31" s="122"/>
      <c r="P31" s="122">
        <f>+USR!Y31</f>
        <v>0</v>
      </c>
      <c r="Q31" s="122"/>
      <c r="R31" s="122">
        <f>+USR!H31</f>
        <v>815</v>
      </c>
      <c r="S31" s="122"/>
      <c r="T31" s="122">
        <f>+USR!J31</f>
        <v>0</v>
      </c>
      <c r="U31" s="122"/>
      <c r="V31" s="122">
        <f>IF(N31=0,Limits!$D$8,IF(N31=1,Limits!$E$8,IF(N31=2,Limits!$F$8,IF(N31=3,Limits!$G$8,IF(N31=4,Limits!$H$8,IF(N31=5,Limits!$I$8))))))</f>
        <v>57</v>
      </c>
      <c r="W31" s="122"/>
      <c r="X31" s="122">
        <f t="shared" si="2"/>
        <v>872</v>
      </c>
      <c r="Y31" s="122"/>
      <c r="Z31" s="76" t="e">
        <f>IF(D31&gt;=Limits!#REF!,"A",IF(D31&lt;=Limits!#REF!,"B",0))</f>
        <v>#REF!</v>
      </c>
      <c r="AA31" s="76" t="e">
        <f>IF(Z31="A",IF(P31=30,HLOOKUP(N31,Limits!#REF!,2),IF(P31=40,HLOOKUP(N31,Limits!#REF!,3),IF(P31=50,HLOOKUP(N31,Limits!#REF!,4),IF(P31=80,HLOOKUP(N31,Limits!#REF!,5))))))</f>
        <v>#REF!</v>
      </c>
      <c r="AB31" s="76" t="e">
        <f>IF(Z31="B",IF(P31=30,HLOOKUP(N31,Limits!#REF!,2),IF(P31=40,HLOOKUP(N31,Limits!#REF!,3),IF(P31=50,HLOOKUP(N31,Limits!#REF!,4),IF(P31=80,HLOOKUP(N31,Limits!#REF!,5))))))</f>
        <v>#REF!</v>
      </c>
      <c r="AC31" s="122"/>
      <c r="AD31" s="123" t="e">
        <f t="shared" si="3"/>
        <v>#REF!</v>
      </c>
      <c r="AE31" s="76" t="e">
        <f>IF(Z31="A",IF(X31&lt;=HLOOKUP(N31,Limits!#REF!,2),30,IF(X31&lt;=HLOOKUP(N31,Limits!#REF!,3),40,IF(X31&lt;=HLOOKUP(N31,Limits!#REF!,4),50,IF(X31&lt;=HLOOKUP(N31,Limits!#REF!,5),80,"Over 80%")))))</f>
        <v>#REF!</v>
      </c>
      <c r="AF31" s="76" t="e">
        <f>IF(Z31="B",IF(X31&lt;=HLOOKUP(N31,Limits!#REF!,2),30,IF(X31&lt;=HLOOKUP(N31,Limits!#REF!,3),40,IF(X31&lt;=HLOOKUP(N31,Limits!#REF!,4),50,IF(X31&lt;=HLOOKUP(N31,Limits!#REF!,5),80,"Over 80%")))))</f>
        <v>#REF!</v>
      </c>
      <c r="AG31" s="122"/>
      <c r="AH31" s="122"/>
      <c r="AI31" s="85" t="e">
        <f>IF(J31&lt;=HLOOKUP(F31,Limits!#REF!,2),30,IF(J31&lt;=HLOOKUP(F31,Limits!#REF!,3),40,IF(J31&lt;=HLOOKUP(F31,Limits!#REF!,4),50,IF(J31&lt;=HLOOKUP(F31,Limits!#REF!,5),60,IF(J31&lt;=HLOOKUP(F31,Limits!#REF!,6),80,"Over 80%")))))</f>
        <v>#REF!</v>
      </c>
      <c r="AJ31" s="123" t="e">
        <f t="shared" si="0"/>
        <v>#REF!</v>
      </c>
      <c r="AK31" s="2"/>
      <c r="AL31" s="85" t="e">
        <f t="shared" si="1"/>
        <v>#REF!</v>
      </c>
    </row>
    <row r="32" spans="1:38">
      <c r="A32" s="117">
        <f>+USR!C32</f>
        <v>209</v>
      </c>
      <c r="B32" s="117"/>
      <c r="C32" s="117" t="str">
        <f>+USR!D32</f>
        <v xml:space="preserve">07/23/2018 </v>
      </c>
      <c r="D32" s="151">
        <f>DATEVALUE(TEXT(USR!L32,"mm/dd/yyyy"))</f>
        <v>43669</v>
      </c>
      <c r="E32" s="117"/>
      <c r="F32" s="121">
        <f>+USR!N32</f>
        <v>1</v>
      </c>
      <c r="G32" s="122"/>
      <c r="H32" s="122">
        <f>+USR!X32</f>
        <v>0</v>
      </c>
      <c r="I32" s="122"/>
      <c r="J32" s="146">
        <f>+USR!G32</f>
        <v>11249</v>
      </c>
      <c r="K32" s="122"/>
      <c r="L32" s="147" t="b">
        <f>IF(H32=30,HLOOKUP(F32,Limits!#REF!,2),IF(H32=40,HLOOKUP(F32,Limits!#REF!,3),IF(H32=50,HLOOKUP(F32,Limits!#REF!,4),IF(H32=60,HLOOKUP(F32,Limits!#REF!,5),IF(H32=80,HLOOKUP(F32,Limits!#REF!,6))))))</f>
        <v>0</v>
      </c>
      <c r="M32" s="148"/>
      <c r="N32" s="121">
        <f>+USR!K32</f>
        <v>1</v>
      </c>
      <c r="O32" s="122"/>
      <c r="P32" s="122">
        <f>+USR!Y32</f>
        <v>0</v>
      </c>
      <c r="Q32" s="122"/>
      <c r="R32" s="122">
        <f>+USR!H32</f>
        <v>275</v>
      </c>
      <c r="S32" s="122"/>
      <c r="T32" s="122">
        <f>+USR!J32</f>
        <v>0</v>
      </c>
      <c r="U32" s="122"/>
      <c r="V32" s="122">
        <f>IF(N32=0,Limits!$D$8,IF(N32=1,Limits!$E$8,IF(N32=2,Limits!$F$8,IF(N32=3,Limits!$G$8,IF(N32=4,Limits!$H$8,IF(N32=5,Limits!$I$8))))))</f>
        <v>45</v>
      </c>
      <c r="W32" s="122"/>
      <c r="X32" s="122">
        <f t="shared" si="2"/>
        <v>320</v>
      </c>
      <c r="Y32" s="122"/>
      <c r="Z32" s="76" t="e">
        <f>IF(D32&gt;=Limits!#REF!,"A",IF(D32&lt;=Limits!#REF!,"B",0))</f>
        <v>#REF!</v>
      </c>
      <c r="AA32" s="76" t="e">
        <f>IF(Z32="A",IF(P32=30,HLOOKUP(N32,Limits!#REF!,2),IF(P32=40,HLOOKUP(N32,Limits!#REF!,3),IF(P32=50,HLOOKUP(N32,Limits!#REF!,4),IF(P32=80,HLOOKUP(N32,Limits!#REF!,5))))))</f>
        <v>#REF!</v>
      </c>
      <c r="AB32" s="76" t="e">
        <f>IF(Z32="B",IF(P32=30,HLOOKUP(N32,Limits!#REF!,2),IF(P32=40,HLOOKUP(N32,Limits!#REF!,3),IF(P32=50,HLOOKUP(N32,Limits!#REF!,4),IF(P32=80,HLOOKUP(N32,Limits!#REF!,5))))))</f>
        <v>#REF!</v>
      </c>
      <c r="AC32" s="122"/>
      <c r="AD32" s="123" t="e">
        <f t="shared" si="3"/>
        <v>#REF!</v>
      </c>
      <c r="AE32" s="76" t="e">
        <f>IF(Z32="A",IF(X32&lt;=HLOOKUP(N32,Limits!#REF!,2),30,IF(X32&lt;=HLOOKUP(N32,Limits!#REF!,3),40,IF(X32&lt;=HLOOKUP(N32,Limits!#REF!,4),50,IF(X32&lt;=HLOOKUP(N32,Limits!#REF!,5),80,"Over 80%")))))</f>
        <v>#REF!</v>
      </c>
      <c r="AF32" s="76" t="e">
        <f>IF(Z32="B",IF(X32&lt;=HLOOKUP(N32,Limits!#REF!,2),30,IF(X32&lt;=HLOOKUP(N32,Limits!#REF!,3),40,IF(X32&lt;=HLOOKUP(N32,Limits!#REF!,4),50,IF(X32&lt;=HLOOKUP(N32,Limits!#REF!,5),80,"Over 80%")))))</f>
        <v>#REF!</v>
      </c>
      <c r="AG32" s="122"/>
      <c r="AH32" s="122"/>
      <c r="AI32" s="85" t="e">
        <f>IF(J32&lt;=HLOOKUP(F32,Limits!#REF!,2),30,IF(J32&lt;=HLOOKUP(F32,Limits!#REF!,3),40,IF(J32&lt;=HLOOKUP(F32,Limits!#REF!,4),50,IF(J32&lt;=HLOOKUP(F32,Limits!#REF!,5),60,IF(J32&lt;=HLOOKUP(F32,Limits!#REF!,6),80,"Over 80%")))))</f>
        <v>#REF!</v>
      </c>
      <c r="AJ32" s="123" t="e">
        <f t="shared" si="0"/>
        <v>#REF!</v>
      </c>
      <c r="AK32" s="2"/>
      <c r="AL32" s="85" t="e">
        <f t="shared" si="1"/>
        <v>#REF!</v>
      </c>
    </row>
    <row r="33" spans="1:38">
      <c r="A33" s="117">
        <f>+USR!C33</f>
        <v>210</v>
      </c>
      <c r="B33" s="117"/>
      <c r="C33" s="117" t="str">
        <f>+USR!D33</f>
        <v xml:space="preserve">02/26/2019 </v>
      </c>
      <c r="D33" s="151">
        <f>DATEVALUE(TEXT(USR!L33,"mm/dd/yyyy"))</f>
        <v>43887</v>
      </c>
      <c r="E33" s="117"/>
      <c r="F33" s="121">
        <f>+USR!N33</f>
        <v>1</v>
      </c>
      <c r="G33" s="122"/>
      <c r="H33" s="122">
        <f>+USR!X33</f>
        <v>0</v>
      </c>
      <c r="I33" s="122"/>
      <c r="J33" s="146">
        <f>+USR!G33</f>
        <v>9432</v>
      </c>
      <c r="K33" s="122"/>
      <c r="L33" s="147" t="b">
        <f>IF(H33=30,HLOOKUP(F33,Limits!#REF!,2),IF(H33=40,HLOOKUP(F33,Limits!#REF!,3),IF(H33=50,HLOOKUP(F33,Limits!#REF!,4),IF(H33=60,HLOOKUP(F33,Limits!#REF!,5),IF(H33=80,HLOOKUP(F33,Limits!#REF!,6))))))</f>
        <v>0</v>
      </c>
      <c r="M33" s="148"/>
      <c r="N33" s="121">
        <f>+USR!K33</f>
        <v>1</v>
      </c>
      <c r="O33" s="122"/>
      <c r="P33" s="122">
        <f>+USR!Y33</f>
        <v>0</v>
      </c>
      <c r="Q33" s="122"/>
      <c r="R33" s="122">
        <f>+USR!H33</f>
        <v>287</v>
      </c>
      <c r="S33" s="122"/>
      <c r="T33" s="122">
        <f>+USR!J33</f>
        <v>0</v>
      </c>
      <c r="U33" s="122"/>
      <c r="V33" s="122">
        <f>IF(N33=0,Limits!$D$8,IF(N33=1,Limits!$E$8,IF(N33=2,Limits!$F$8,IF(N33=3,Limits!$G$8,IF(N33=4,Limits!$H$8,IF(N33=5,Limits!$I$8))))))</f>
        <v>45</v>
      </c>
      <c r="W33" s="122"/>
      <c r="X33" s="122">
        <f t="shared" si="2"/>
        <v>332</v>
      </c>
      <c r="Y33" s="122"/>
      <c r="Z33" s="76" t="e">
        <f>IF(D33&gt;=Limits!#REF!,"A",IF(D33&lt;=Limits!#REF!,"B",0))</f>
        <v>#REF!</v>
      </c>
      <c r="AA33" s="76" t="e">
        <f>IF(Z33="A",IF(P33=30,HLOOKUP(N33,Limits!#REF!,2),IF(P33=40,HLOOKUP(N33,Limits!#REF!,3),IF(P33=50,HLOOKUP(N33,Limits!#REF!,4),IF(P33=80,HLOOKUP(N33,Limits!#REF!,5))))))</f>
        <v>#REF!</v>
      </c>
      <c r="AB33" s="76" t="e">
        <f>IF(Z33="B",IF(P33=30,HLOOKUP(N33,Limits!#REF!,2),IF(P33=40,HLOOKUP(N33,Limits!#REF!,3),IF(P33=50,HLOOKUP(N33,Limits!#REF!,4),IF(P33=80,HLOOKUP(N33,Limits!#REF!,5))))))</f>
        <v>#REF!</v>
      </c>
      <c r="AC33" s="122"/>
      <c r="AD33" s="123" t="e">
        <f t="shared" si="3"/>
        <v>#REF!</v>
      </c>
      <c r="AE33" s="76" t="e">
        <f>IF(Z33="A",IF(X33&lt;=HLOOKUP(N33,Limits!#REF!,2),30,IF(X33&lt;=HLOOKUP(N33,Limits!#REF!,3),40,IF(X33&lt;=HLOOKUP(N33,Limits!#REF!,4),50,IF(X33&lt;=HLOOKUP(N33,Limits!#REF!,5),80,"Over 80%")))))</f>
        <v>#REF!</v>
      </c>
      <c r="AF33" s="76" t="e">
        <f>IF(Z33="B",IF(X33&lt;=HLOOKUP(N33,Limits!#REF!,2),30,IF(X33&lt;=HLOOKUP(N33,Limits!#REF!,3),40,IF(X33&lt;=HLOOKUP(N33,Limits!#REF!,4),50,IF(X33&lt;=HLOOKUP(N33,Limits!#REF!,5),80,"Over 80%")))))</f>
        <v>#REF!</v>
      </c>
      <c r="AG33" s="122"/>
      <c r="AH33" s="122"/>
      <c r="AI33" s="85" t="e">
        <f>IF(J33&lt;=HLOOKUP(F33,Limits!#REF!,2),30,IF(J33&lt;=HLOOKUP(F33,Limits!#REF!,3),40,IF(J33&lt;=HLOOKUP(F33,Limits!#REF!,4),50,IF(J33&lt;=HLOOKUP(F33,Limits!#REF!,5),60,IF(J33&lt;=HLOOKUP(F33,Limits!#REF!,6),80,"Over 80%")))))</f>
        <v>#REF!</v>
      </c>
      <c r="AJ33" s="123" t="e">
        <f t="shared" si="0"/>
        <v>#REF!</v>
      </c>
      <c r="AK33" s="2"/>
      <c r="AL33" s="85" t="e">
        <f t="shared" si="1"/>
        <v>#REF!</v>
      </c>
    </row>
    <row r="34" spans="1:38">
      <c r="A34" s="117">
        <f>+USR!C34</f>
        <v>211</v>
      </c>
      <c r="B34" s="117"/>
      <c r="C34" s="117" t="str">
        <f>+USR!D34</f>
        <v xml:space="preserve">01/04/2019 </v>
      </c>
      <c r="D34" s="151">
        <f>DATEVALUE(TEXT(USR!L34,"mm/dd/yyyy"))</f>
        <v>43742</v>
      </c>
      <c r="E34" s="117"/>
      <c r="F34" s="121">
        <f>+USR!N34</f>
        <v>3</v>
      </c>
      <c r="G34" s="122"/>
      <c r="H34" s="122">
        <f>+USR!X34</f>
        <v>0</v>
      </c>
      <c r="I34" s="122"/>
      <c r="J34" s="146">
        <f>+USR!G34</f>
        <v>17954.400000000001</v>
      </c>
      <c r="K34" s="122"/>
      <c r="L34" s="147" t="b">
        <f>IF(H34=30,HLOOKUP(F34,Limits!#REF!,2),IF(H34=40,HLOOKUP(F34,Limits!#REF!,3),IF(H34=50,HLOOKUP(F34,Limits!#REF!,4),IF(H34=60,HLOOKUP(F34,Limits!#REF!,5),IF(H34=80,HLOOKUP(F34,Limits!#REF!,6))))))</f>
        <v>0</v>
      </c>
      <c r="M34" s="148"/>
      <c r="N34" s="121">
        <f>+USR!K34</f>
        <v>2</v>
      </c>
      <c r="O34" s="122"/>
      <c r="P34" s="122">
        <f>+USR!Y34</f>
        <v>0</v>
      </c>
      <c r="Q34" s="122"/>
      <c r="R34" s="122">
        <f>+USR!H34</f>
        <v>672</v>
      </c>
      <c r="S34" s="122"/>
      <c r="T34" s="122">
        <f>+USR!J34</f>
        <v>0</v>
      </c>
      <c r="U34" s="122"/>
      <c r="V34" s="122">
        <f>IF(N34=0,Limits!$D$8,IF(N34=1,Limits!$E$8,IF(N34=2,Limits!$F$8,IF(N34=3,Limits!$G$8,IF(N34=4,Limits!$H$8,IF(N34=5,Limits!$I$8))))))</f>
        <v>51</v>
      </c>
      <c r="W34" s="122"/>
      <c r="X34" s="122">
        <f t="shared" si="2"/>
        <v>723</v>
      </c>
      <c r="Y34" s="122"/>
      <c r="Z34" s="76" t="e">
        <f>IF(D34&gt;=Limits!#REF!,"A",IF(D34&lt;=Limits!#REF!,"B",0))</f>
        <v>#REF!</v>
      </c>
      <c r="AA34" s="76" t="e">
        <f>IF(Z34="A",IF(P34=30,HLOOKUP(N34,Limits!#REF!,2),IF(P34=40,HLOOKUP(N34,Limits!#REF!,3),IF(P34=50,HLOOKUP(N34,Limits!#REF!,4),IF(P34=80,HLOOKUP(N34,Limits!#REF!,5))))))</f>
        <v>#REF!</v>
      </c>
      <c r="AB34" s="76" t="e">
        <f>IF(Z34="B",IF(P34=30,HLOOKUP(N34,Limits!#REF!,2),IF(P34=40,HLOOKUP(N34,Limits!#REF!,3),IF(P34=50,HLOOKUP(N34,Limits!#REF!,4),IF(P34=80,HLOOKUP(N34,Limits!#REF!,5))))))</f>
        <v>#REF!</v>
      </c>
      <c r="AC34" s="122"/>
      <c r="AD34" s="123" t="e">
        <f t="shared" si="3"/>
        <v>#REF!</v>
      </c>
      <c r="AE34" s="76" t="e">
        <f>IF(Z34="A",IF(X34&lt;=HLOOKUP(N34,Limits!#REF!,2),30,IF(X34&lt;=HLOOKUP(N34,Limits!#REF!,3),40,IF(X34&lt;=HLOOKUP(N34,Limits!#REF!,4),50,IF(X34&lt;=HLOOKUP(N34,Limits!#REF!,5),80,"Over 80%")))))</f>
        <v>#REF!</v>
      </c>
      <c r="AF34" s="76" t="e">
        <f>IF(Z34="B",IF(X34&lt;=HLOOKUP(N34,Limits!#REF!,2),30,IF(X34&lt;=HLOOKUP(N34,Limits!#REF!,3),40,IF(X34&lt;=HLOOKUP(N34,Limits!#REF!,4),50,IF(X34&lt;=HLOOKUP(N34,Limits!#REF!,5),80,"Over 80%")))))</f>
        <v>#REF!</v>
      </c>
      <c r="AG34" s="122"/>
      <c r="AH34" s="122"/>
      <c r="AI34" s="85" t="e">
        <f>IF(J34&lt;=HLOOKUP(F34,Limits!#REF!,2),30,IF(J34&lt;=HLOOKUP(F34,Limits!#REF!,3),40,IF(J34&lt;=HLOOKUP(F34,Limits!#REF!,4),50,IF(J34&lt;=HLOOKUP(F34,Limits!#REF!,5),60,IF(J34&lt;=HLOOKUP(F34,Limits!#REF!,6),80,"Over 80%")))))</f>
        <v>#REF!</v>
      </c>
      <c r="AJ34" s="123" t="e">
        <f t="shared" si="0"/>
        <v>#REF!</v>
      </c>
      <c r="AK34" s="2"/>
      <c r="AL34" s="85" t="e">
        <f t="shared" si="1"/>
        <v>#REF!</v>
      </c>
    </row>
    <row r="35" spans="1:38">
      <c r="A35" s="117">
        <f>+USR!C35</f>
        <v>212</v>
      </c>
      <c r="B35" s="117"/>
      <c r="C35" s="117" t="str">
        <f>+USR!D35</f>
        <v xml:space="preserve">09/23/2019 </v>
      </c>
      <c r="D35" s="151">
        <f>DATEVALUE(TEXT(USR!L35,"mm/dd/yyyy"))</f>
        <v>43731</v>
      </c>
      <c r="E35" s="117"/>
      <c r="F35" s="121">
        <f>+USR!N35</f>
        <v>3</v>
      </c>
      <c r="G35" s="122"/>
      <c r="H35" s="122">
        <f>+USR!X35</f>
        <v>0</v>
      </c>
      <c r="I35" s="122"/>
      <c r="J35" s="146">
        <f>+USR!G35</f>
        <v>29197</v>
      </c>
      <c r="K35" s="122"/>
      <c r="L35" s="147" t="b">
        <f>IF(H35=30,HLOOKUP(F35,Limits!#REF!,2),IF(H35=40,HLOOKUP(F35,Limits!#REF!,3),IF(H35=50,HLOOKUP(F35,Limits!#REF!,4),IF(H35=60,HLOOKUP(F35,Limits!#REF!,5),IF(H35=80,HLOOKUP(F35,Limits!#REF!,6))))))</f>
        <v>0</v>
      </c>
      <c r="M35" s="148"/>
      <c r="N35" s="121">
        <f>+USR!K35</f>
        <v>2</v>
      </c>
      <c r="O35" s="122"/>
      <c r="P35" s="122">
        <f>+USR!Y35</f>
        <v>0</v>
      </c>
      <c r="Q35" s="122"/>
      <c r="R35" s="122">
        <f>+USR!H35</f>
        <v>672</v>
      </c>
      <c r="S35" s="122"/>
      <c r="T35" s="122">
        <f>+USR!J35</f>
        <v>0</v>
      </c>
      <c r="U35" s="122"/>
      <c r="V35" s="122">
        <f>IF(N35=0,Limits!$D$8,IF(N35=1,Limits!$E$8,IF(N35=2,Limits!$F$8,IF(N35=3,Limits!$G$8,IF(N35=4,Limits!$H$8,IF(N35=5,Limits!$I$8))))))</f>
        <v>51</v>
      </c>
      <c r="W35" s="122"/>
      <c r="X35" s="122">
        <f t="shared" si="2"/>
        <v>723</v>
      </c>
      <c r="Y35" s="122"/>
      <c r="Z35" s="76" t="e">
        <f>IF(D35&gt;=Limits!#REF!,"A",IF(D35&lt;=Limits!#REF!,"B",0))</f>
        <v>#REF!</v>
      </c>
      <c r="AA35" s="76" t="e">
        <f>IF(Z35="A",IF(P35=30,HLOOKUP(N35,Limits!#REF!,2),IF(P35=40,HLOOKUP(N35,Limits!#REF!,3),IF(P35=50,HLOOKUP(N35,Limits!#REF!,4),IF(P35=80,HLOOKUP(N35,Limits!#REF!,5))))))</f>
        <v>#REF!</v>
      </c>
      <c r="AB35" s="76" t="e">
        <f>IF(Z35="B",IF(P35=30,HLOOKUP(N35,Limits!#REF!,2),IF(P35=40,HLOOKUP(N35,Limits!#REF!,3),IF(P35=50,HLOOKUP(N35,Limits!#REF!,4),IF(P35=80,HLOOKUP(N35,Limits!#REF!,5))))))</f>
        <v>#REF!</v>
      </c>
      <c r="AC35" s="122"/>
      <c r="AD35" s="123" t="e">
        <f t="shared" si="3"/>
        <v>#REF!</v>
      </c>
      <c r="AE35" s="76" t="e">
        <f>IF(Z35="A",IF(X35&lt;=HLOOKUP(N35,Limits!#REF!,2),30,IF(X35&lt;=HLOOKUP(N35,Limits!#REF!,3),40,IF(X35&lt;=HLOOKUP(N35,Limits!#REF!,4),50,IF(X35&lt;=HLOOKUP(N35,Limits!#REF!,5),80,"Over 80%")))))</f>
        <v>#REF!</v>
      </c>
      <c r="AF35" s="76" t="e">
        <f>IF(Z35="B",IF(X35&lt;=HLOOKUP(N35,Limits!#REF!,2),30,IF(X35&lt;=HLOOKUP(N35,Limits!#REF!,3),40,IF(X35&lt;=HLOOKUP(N35,Limits!#REF!,4),50,IF(X35&lt;=HLOOKUP(N35,Limits!#REF!,5),80,"Over 80%")))))</f>
        <v>#REF!</v>
      </c>
      <c r="AG35" s="122"/>
      <c r="AH35" s="122"/>
      <c r="AI35" s="85" t="e">
        <f>IF(J35&lt;=HLOOKUP(F35,Limits!#REF!,2),30,IF(J35&lt;=HLOOKUP(F35,Limits!#REF!,3),40,IF(J35&lt;=HLOOKUP(F35,Limits!#REF!,4),50,IF(J35&lt;=HLOOKUP(F35,Limits!#REF!,5),60,IF(J35&lt;=HLOOKUP(F35,Limits!#REF!,6),80,"Over 80%")))))</f>
        <v>#REF!</v>
      </c>
      <c r="AJ35" s="123" t="e">
        <f t="shared" si="0"/>
        <v>#REF!</v>
      </c>
      <c r="AK35" s="2"/>
      <c r="AL35" s="85" t="e">
        <f t="shared" si="1"/>
        <v>#REF!</v>
      </c>
    </row>
    <row r="36" spans="1:38">
      <c r="A36" s="117">
        <f>+USR!C36</f>
        <v>213</v>
      </c>
      <c r="B36" s="117"/>
      <c r="C36" s="117" t="str">
        <f>+USR!D36</f>
        <v xml:space="preserve">07/01/2020 </v>
      </c>
      <c r="D36" s="151">
        <f>DATEVALUE(TEXT(USR!L36,"mm/dd/yyyy"))</f>
        <v>44013</v>
      </c>
      <c r="E36" s="117"/>
      <c r="F36" s="121">
        <f>+USR!N36</f>
        <v>1</v>
      </c>
      <c r="G36" s="122"/>
      <c r="H36" s="122">
        <f>+USR!X36</f>
        <v>0</v>
      </c>
      <c r="I36" s="122"/>
      <c r="J36" s="146">
        <f>+USR!G36</f>
        <v>24440</v>
      </c>
      <c r="K36" s="122"/>
      <c r="L36" s="147" t="b">
        <f>IF(H36=30,HLOOKUP(F36,Limits!#REF!,2),IF(H36=40,HLOOKUP(F36,Limits!#REF!,3),IF(H36=50,HLOOKUP(F36,Limits!#REF!,4),IF(H36=60,HLOOKUP(F36,Limits!#REF!,5),IF(H36=80,HLOOKUP(F36,Limits!#REF!,6))))))</f>
        <v>0</v>
      </c>
      <c r="M36" s="148"/>
      <c r="N36" s="121">
        <f>+USR!K36</f>
        <v>1</v>
      </c>
      <c r="O36" s="122"/>
      <c r="P36" s="122">
        <f>+USR!Y36</f>
        <v>0</v>
      </c>
      <c r="Q36" s="122"/>
      <c r="R36" s="122">
        <f>+USR!H36</f>
        <v>655</v>
      </c>
      <c r="S36" s="122"/>
      <c r="T36" s="122">
        <f>+USR!J36</f>
        <v>0</v>
      </c>
      <c r="U36" s="122"/>
      <c r="V36" s="122">
        <f>IF(N36=0,Limits!$D$8,IF(N36=1,Limits!$E$8,IF(N36=2,Limits!$F$8,IF(N36=3,Limits!$G$8,IF(N36=4,Limits!$H$8,IF(N36=5,Limits!$I$8))))))</f>
        <v>45</v>
      </c>
      <c r="W36" s="122"/>
      <c r="X36" s="122">
        <f t="shared" si="2"/>
        <v>700</v>
      </c>
      <c r="Y36" s="122"/>
      <c r="Z36" s="76" t="e">
        <f>IF(D36&gt;=Limits!#REF!,"A",IF(D36&lt;=Limits!#REF!,"B",0))</f>
        <v>#REF!</v>
      </c>
      <c r="AA36" s="76" t="e">
        <f>IF(Z36="A",IF(P36=30,HLOOKUP(N36,Limits!#REF!,2),IF(P36=40,HLOOKUP(N36,Limits!#REF!,3),IF(P36=50,HLOOKUP(N36,Limits!#REF!,4),IF(P36=80,HLOOKUP(N36,Limits!#REF!,5))))))</f>
        <v>#REF!</v>
      </c>
      <c r="AB36" s="76" t="e">
        <f>IF(Z36="B",IF(P36=30,HLOOKUP(N36,Limits!#REF!,2),IF(P36=40,HLOOKUP(N36,Limits!#REF!,3),IF(P36=50,HLOOKUP(N36,Limits!#REF!,4),IF(P36=80,HLOOKUP(N36,Limits!#REF!,5))))))</f>
        <v>#REF!</v>
      </c>
      <c r="AC36" s="122"/>
      <c r="AD36" s="123" t="e">
        <f t="shared" si="3"/>
        <v>#REF!</v>
      </c>
      <c r="AE36" s="76" t="e">
        <f>IF(Z36="A",IF(X36&lt;=HLOOKUP(N36,Limits!#REF!,2),30,IF(X36&lt;=HLOOKUP(N36,Limits!#REF!,3),40,IF(X36&lt;=HLOOKUP(N36,Limits!#REF!,4),50,IF(X36&lt;=HLOOKUP(N36,Limits!#REF!,5),80,"Over 80%")))))</f>
        <v>#REF!</v>
      </c>
      <c r="AF36" s="76" t="e">
        <f>IF(Z36="B",IF(X36&lt;=HLOOKUP(N36,Limits!#REF!,2),30,IF(X36&lt;=HLOOKUP(N36,Limits!#REF!,3),40,IF(X36&lt;=HLOOKUP(N36,Limits!#REF!,4),50,IF(X36&lt;=HLOOKUP(N36,Limits!#REF!,5),80,"Over 80%")))))</f>
        <v>#REF!</v>
      </c>
      <c r="AG36" s="122"/>
      <c r="AH36" s="122"/>
      <c r="AI36" s="85" t="e">
        <f>IF(J36&lt;=HLOOKUP(F36,Limits!#REF!,2),30,IF(J36&lt;=HLOOKUP(F36,Limits!#REF!,3),40,IF(J36&lt;=HLOOKUP(F36,Limits!#REF!,4),50,IF(J36&lt;=HLOOKUP(F36,Limits!#REF!,5),60,IF(J36&lt;=HLOOKUP(F36,Limits!#REF!,6),80,"Over 80%")))))</f>
        <v>#REF!</v>
      </c>
      <c r="AJ36" s="123" t="e">
        <f t="shared" si="0"/>
        <v>#REF!</v>
      </c>
      <c r="AK36" s="2"/>
      <c r="AL36" s="85" t="e">
        <f t="shared" si="1"/>
        <v>#REF!</v>
      </c>
    </row>
    <row r="37" spans="1:38">
      <c r="A37" s="117">
        <f>+USR!C37</f>
        <v>214</v>
      </c>
      <c r="B37" s="117"/>
      <c r="C37" s="117" t="str">
        <f>+USR!D37</f>
        <v xml:space="preserve">08/23/2019 </v>
      </c>
      <c r="D37" s="151">
        <f>DATEVALUE(TEXT(USR!L37,"mm/dd/yyyy"))</f>
        <v>43700</v>
      </c>
      <c r="E37" s="117"/>
      <c r="F37" s="121">
        <f>+USR!N37</f>
        <v>1</v>
      </c>
      <c r="G37" s="122"/>
      <c r="H37" s="122">
        <f>+USR!X37</f>
        <v>0</v>
      </c>
      <c r="I37" s="122"/>
      <c r="J37" s="146">
        <f>+USR!G37</f>
        <v>23680</v>
      </c>
      <c r="K37" s="122"/>
      <c r="L37" s="147" t="b">
        <f>IF(H37=30,HLOOKUP(F37,Limits!#REF!,2),IF(H37=40,HLOOKUP(F37,Limits!#REF!,3),IF(H37=50,HLOOKUP(F37,Limits!#REF!,4),IF(H37=60,HLOOKUP(F37,Limits!#REF!,5),IF(H37=80,HLOOKUP(F37,Limits!#REF!,6))))))</f>
        <v>0</v>
      </c>
      <c r="M37" s="148"/>
      <c r="N37" s="121">
        <f>+USR!K37</f>
        <v>1</v>
      </c>
      <c r="O37" s="122"/>
      <c r="P37" s="122">
        <f>+USR!Y37</f>
        <v>0</v>
      </c>
      <c r="Q37" s="122"/>
      <c r="R37" s="122">
        <f>+USR!H37</f>
        <v>616</v>
      </c>
      <c r="S37" s="122"/>
      <c r="T37" s="122">
        <f>+USR!J37</f>
        <v>0</v>
      </c>
      <c r="U37" s="122"/>
      <c r="V37" s="122">
        <f>IF(N37=0,Limits!$D$8,IF(N37=1,Limits!$E$8,IF(N37=2,Limits!$F$8,IF(N37=3,Limits!$G$8,IF(N37=4,Limits!$H$8,IF(N37=5,Limits!$I$8))))))</f>
        <v>45</v>
      </c>
      <c r="W37" s="122"/>
      <c r="X37" s="122">
        <f t="shared" si="2"/>
        <v>661</v>
      </c>
      <c r="Y37" s="122"/>
      <c r="Z37" s="76" t="e">
        <f>IF(D37&gt;=Limits!#REF!,"A",IF(D37&lt;=Limits!#REF!,"B",0))</f>
        <v>#REF!</v>
      </c>
      <c r="AA37" s="76" t="e">
        <f>IF(Z37="A",IF(P37=30,HLOOKUP(N37,Limits!#REF!,2),IF(P37=40,HLOOKUP(N37,Limits!#REF!,3),IF(P37=50,HLOOKUP(N37,Limits!#REF!,4),IF(P37=80,HLOOKUP(N37,Limits!#REF!,5))))))</f>
        <v>#REF!</v>
      </c>
      <c r="AB37" s="76" t="e">
        <f>IF(Z37="B",IF(P37=30,HLOOKUP(N37,Limits!#REF!,2),IF(P37=40,HLOOKUP(N37,Limits!#REF!,3),IF(P37=50,HLOOKUP(N37,Limits!#REF!,4),IF(P37=80,HLOOKUP(N37,Limits!#REF!,5))))))</f>
        <v>#REF!</v>
      </c>
      <c r="AC37" s="122"/>
      <c r="AD37" s="123" t="e">
        <f t="shared" si="3"/>
        <v>#REF!</v>
      </c>
      <c r="AE37" s="76" t="e">
        <f>IF(Z37="A",IF(X37&lt;=HLOOKUP(N37,Limits!#REF!,2),30,IF(X37&lt;=HLOOKUP(N37,Limits!#REF!,3),40,IF(X37&lt;=HLOOKUP(N37,Limits!#REF!,4),50,IF(X37&lt;=HLOOKUP(N37,Limits!#REF!,5),80,"Over 80%")))))</f>
        <v>#REF!</v>
      </c>
      <c r="AF37" s="76" t="e">
        <f>IF(Z37="B",IF(X37&lt;=HLOOKUP(N37,Limits!#REF!,2),30,IF(X37&lt;=HLOOKUP(N37,Limits!#REF!,3),40,IF(X37&lt;=HLOOKUP(N37,Limits!#REF!,4),50,IF(X37&lt;=HLOOKUP(N37,Limits!#REF!,5),80,"Over 80%")))))</f>
        <v>#REF!</v>
      </c>
      <c r="AG37" s="122"/>
      <c r="AH37" s="122"/>
      <c r="AI37" s="85" t="e">
        <f>IF(J37&lt;=HLOOKUP(F37,Limits!#REF!,2),30,IF(J37&lt;=HLOOKUP(F37,Limits!#REF!,3),40,IF(J37&lt;=HLOOKUP(F37,Limits!#REF!,4),50,IF(J37&lt;=HLOOKUP(F37,Limits!#REF!,5),60,IF(J37&lt;=HLOOKUP(F37,Limits!#REF!,6),80,"Over 80%")))))</f>
        <v>#REF!</v>
      </c>
      <c r="AJ37" s="123" t="e">
        <f t="shared" si="0"/>
        <v>#REF!</v>
      </c>
      <c r="AK37" s="2"/>
      <c r="AL37" s="85" t="e">
        <f t="shared" si="1"/>
        <v>#REF!</v>
      </c>
    </row>
    <row r="38" spans="1:38">
      <c r="A38" s="117">
        <f>+USR!C38</f>
        <v>215</v>
      </c>
      <c r="B38" s="117"/>
      <c r="C38" s="117" t="str">
        <f>+USR!D38</f>
        <v xml:space="preserve">09/20/2019 </v>
      </c>
      <c r="D38" s="151">
        <f>DATEVALUE(TEXT(USR!L38,"mm/dd/yyyy"))</f>
        <v>43728</v>
      </c>
      <c r="E38" s="117"/>
      <c r="F38" s="121">
        <f>+USR!N38</f>
        <v>4</v>
      </c>
      <c r="G38" s="122"/>
      <c r="H38" s="122">
        <f>+USR!X38</f>
        <v>0</v>
      </c>
      <c r="I38" s="122"/>
      <c r="J38" s="146">
        <f>+USR!G38</f>
        <v>18720</v>
      </c>
      <c r="K38" s="122"/>
      <c r="L38" s="147" t="b">
        <f>IF(H38=30,HLOOKUP(F38,Limits!#REF!,2),IF(H38=40,HLOOKUP(F38,Limits!#REF!,3),IF(H38=50,HLOOKUP(F38,Limits!#REF!,4),IF(H38=60,HLOOKUP(F38,Limits!#REF!,5),IF(H38=80,HLOOKUP(F38,Limits!#REF!,6))))))</f>
        <v>0</v>
      </c>
      <c r="M38" s="148"/>
      <c r="N38" s="121">
        <f>+USR!K38</f>
        <v>2</v>
      </c>
      <c r="O38" s="122"/>
      <c r="P38" s="122">
        <f>+USR!Y38</f>
        <v>0</v>
      </c>
      <c r="Q38" s="122"/>
      <c r="R38" s="122">
        <f>+USR!H38</f>
        <v>672</v>
      </c>
      <c r="S38" s="122"/>
      <c r="T38" s="122">
        <f>+USR!J38</f>
        <v>0</v>
      </c>
      <c r="U38" s="122"/>
      <c r="V38" s="122">
        <f>IF(N38=0,Limits!$D$8,IF(N38=1,Limits!$E$8,IF(N38=2,Limits!$F$8,IF(N38=3,Limits!$G$8,IF(N38=4,Limits!$H$8,IF(N38=5,Limits!$I$8))))))</f>
        <v>51</v>
      </c>
      <c r="W38" s="122"/>
      <c r="X38" s="122">
        <f t="shared" si="2"/>
        <v>723</v>
      </c>
      <c r="Y38" s="122"/>
      <c r="Z38" s="76" t="e">
        <f>IF(D38&gt;=Limits!#REF!,"A",IF(D38&lt;=Limits!#REF!,"B",0))</f>
        <v>#REF!</v>
      </c>
      <c r="AA38" s="76" t="e">
        <f>IF(Z38="A",IF(P38=30,HLOOKUP(N38,Limits!#REF!,2),IF(P38=40,HLOOKUP(N38,Limits!#REF!,3),IF(P38=50,HLOOKUP(N38,Limits!#REF!,4),IF(P38=80,HLOOKUP(N38,Limits!#REF!,5))))))</f>
        <v>#REF!</v>
      </c>
      <c r="AB38" s="76" t="e">
        <f>IF(Z38="B",IF(P38=30,HLOOKUP(N38,Limits!#REF!,2),IF(P38=40,HLOOKUP(N38,Limits!#REF!,3),IF(P38=50,HLOOKUP(N38,Limits!#REF!,4),IF(P38=80,HLOOKUP(N38,Limits!#REF!,5))))))</f>
        <v>#REF!</v>
      </c>
      <c r="AC38" s="122"/>
      <c r="AD38" s="123" t="e">
        <f t="shared" si="3"/>
        <v>#REF!</v>
      </c>
      <c r="AE38" s="76" t="e">
        <f>IF(Z38="A",IF(X38&lt;=HLOOKUP(N38,Limits!#REF!,2),30,IF(X38&lt;=HLOOKUP(N38,Limits!#REF!,3),40,IF(X38&lt;=HLOOKUP(N38,Limits!#REF!,4),50,IF(X38&lt;=HLOOKUP(N38,Limits!#REF!,5),80,"Over 80%")))))</f>
        <v>#REF!</v>
      </c>
      <c r="AF38" s="76" t="e">
        <f>IF(Z38="B",IF(X38&lt;=HLOOKUP(N38,Limits!#REF!,2),30,IF(X38&lt;=HLOOKUP(N38,Limits!#REF!,3),40,IF(X38&lt;=HLOOKUP(N38,Limits!#REF!,4),50,IF(X38&lt;=HLOOKUP(N38,Limits!#REF!,5),80,"Over 80%")))))</f>
        <v>#REF!</v>
      </c>
      <c r="AG38" s="122"/>
      <c r="AH38" s="122"/>
      <c r="AI38" s="85" t="e">
        <f>IF(J38&lt;=HLOOKUP(F38,Limits!#REF!,2),30,IF(J38&lt;=HLOOKUP(F38,Limits!#REF!,3),40,IF(J38&lt;=HLOOKUP(F38,Limits!#REF!,4),50,IF(J38&lt;=HLOOKUP(F38,Limits!#REF!,5),60,IF(J38&lt;=HLOOKUP(F38,Limits!#REF!,6),80,"Over 80%")))))</f>
        <v>#REF!</v>
      </c>
      <c r="AJ38" s="123" t="e">
        <f t="shared" si="0"/>
        <v>#REF!</v>
      </c>
      <c r="AK38" s="2"/>
      <c r="AL38" s="85" t="e">
        <f t="shared" si="1"/>
        <v>#REF!</v>
      </c>
    </row>
    <row r="39" spans="1:38">
      <c r="A39" s="117">
        <f>+USR!C39</f>
        <v>216</v>
      </c>
      <c r="B39" s="117"/>
      <c r="C39" s="117" t="str">
        <f>+USR!D39</f>
        <v xml:space="preserve">06/27/2020 </v>
      </c>
      <c r="D39" s="151">
        <f>DATEVALUE(TEXT(USR!L39,"mm/dd/yyyy"))</f>
        <v>44009</v>
      </c>
      <c r="E39" s="117"/>
      <c r="F39" s="121">
        <f>+USR!N39</f>
        <v>2</v>
      </c>
      <c r="G39" s="122"/>
      <c r="H39" s="122">
        <f>+USR!X39</f>
        <v>0</v>
      </c>
      <c r="I39" s="122"/>
      <c r="J39" s="146">
        <f>+USR!G39</f>
        <v>23280</v>
      </c>
      <c r="K39" s="122"/>
      <c r="L39" s="147" t="b">
        <f>IF(H39=30,HLOOKUP(F39,Limits!#REF!,2),IF(H39=40,HLOOKUP(F39,Limits!#REF!,3),IF(H39=50,HLOOKUP(F39,Limits!#REF!,4),IF(H39=60,HLOOKUP(F39,Limits!#REF!,5),IF(H39=80,HLOOKUP(F39,Limits!#REF!,6))))))</f>
        <v>0</v>
      </c>
      <c r="M39" s="148"/>
      <c r="N39" s="121">
        <f>+USR!K39</f>
        <v>2</v>
      </c>
      <c r="O39" s="122"/>
      <c r="P39" s="122">
        <f>+USR!Y39</f>
        <v>0</v>
      </c>
      <c r="Q39" s="122"/>
      <c r="R39" s="122">
        <f>+USR!H39</f>
        <v>750</v>
      </c>
      <c r="S39" s="122"/>
      <c r="T39" s="122">
        <f>+USR!J39</f>
        <v>0</v>
      </c>
      <c r="U39" s="122"/>
      <c r="V39" s="122">
        <f>IF(N39=0,Limits!$D$8,IF(N39=1,Limits!$E$8,IF(N39=2,Limits!$F$8,IF(N39=3,Limits!$G$8,IF(N39=4,Limits!$H$8,IF(N39=5,Limits!$I$8))))))</f>
        <v>51</v>
      </c>
      <c r="W39" s="122"/>
      <c r="X39" s="122">
        <f t="shared" si="2"/>
        <v>801</v>
      </c>
      <c r="Y39" s="122"/>
      <c r="Z39" s="76" t="e">
        <f>IF(D39&gt;=Limits!#REF!,"A",IF(D39&lt;=Limits!#REF!,"B",0))</f>
        <v>#REF!</v>
      </c>
      <c r="AA39" s="76" t="e">
        <f>IF(Z39="A",IF(P39=30,HLOOKUP(N39,Limits!#REF!,2),IF(P39=40,HLOOKUP(N39,Limits!#REF!,3),IF(P39=50,HLOOKUP(N39,Limits!#REF!,4),IF(P39=80,HLOOKUP(N39,Limits!#REF!,5))))))</f>
        <v>#REF!</v>
      </c>
      <c r="AB39" s="76" t="e">
        <f>IF(Z39="B",IF(P39=30,HLOOKUP(N39,Limits!#REF!,2),IF(P39=40,HLOOKUP(N39,Limits!#REF!,3),IF(P39=50,HLOOKUP(N39,Limits!#REF!,4),IF(P39=80,HLOOKUP(N39,Limits!#REF!,5))))))</f>
        <v>#REF!</v>
      </c>
      <c r="AC39" s="122"/>
      <c r="AD39" s="123" t="e">
        <f t="shared" si="3"/>
        <v>#REF!</v>
      </c>
      <c r="AE39" s="76" t="e">
        <f>IF(Z39="A",IF(X39&lt;=HLOOKUP(N39,Limits!#REF!,2),30,IF(X39&lt;=HLOOKUP(N39,Limits!#REF!,3),40,IF(X39&lt;=HLOOKUP(N39,Limits!#REF!,4),50,IF(X39&lt;=HLOOKUP(N39,Limits!#REF!,5),80,"Over 80%")))))</f>
        <v>#REF!</v>
      </c>
      <c r="AF39" s="76" t="e">
        <f>IF(Z39="B",IF(X39&lt;=HLOOKUP(N39,Limits!#REF!,2),30,IF(X39&lt;=HLOOKUP(N39,Limits!#REF!,3),40,IF(X39&lt;=HLOOKUP(N39,Limits!#REF!,4),50,IF(X39&lt;=HLOOKUP(N39,Limits!#REF!,5),80,"Over 80%")))))</f>
        <v>#REF!</v>
      </c>
      <c r="AG39" s="122"/>
      <c r="AH39" s="122"/>
      <c r="AI39" s="85" t="e">
        <f>IF(J39&lt;=HLOOKUP(F39,Limits!#REF!,2),30,IF(J39&lt;=HLOOKUP(F39,Limits!#REF!,3),40,IF(J39&lt;=HLOOKUP(F39,Limits!#REF!,4),50,IF(J39&lt;=HLOOKUP(F39,Limits!#REF!,5),60,IF(J39&lt;=HLOOKUP(F39,Limits!#REF!,6),80,"Over 80%")))))</f>
        <v>#REF!</v>
      </c>
      <c r="AJ39" s="123" t="e">
        <f t="shared" si="0"/>
        <v>#REF!</v>
      </c>
      <c r="AK39" s="2"/>
      <c r="AL39" s="85" t="e">
        <f t="shared" si="1"/>
        <v>#REF!</v>
      </c>
    </row>
    <row r="40" spans="1:38" ht="15" customHeight="1">
      <c r="A40" s="117">
        <f>+USR!C40</f>
        <v>301</v>
      </c>
      <c r="B40" s="117"/>
      <c r="C40" s="117" t="str">
        <f>+USR!D40</f>
        <v xml:space="preserve">10/12/2018 </v>
      </c>
      <c r="D40" s="151">
        <f>DATEVALUE(TEXT(USR!L40,"mm/dd/yyyy"))</f>
        <v>43750</v>
      </c>
      <c r="E40" s="117"/>
      <c r="F40" s="121">
        <f>+USR!N40</f>
        <v>4</v>
      </c>
      <c r="G40" s="122"/>
      <c r="H40" s="122">
        <f>+USR!X40</f>
        <v>0</v>
      </c>
      <c r="I40" s="122"/>
      <c r="J40" s="146">
        <f>+USR!G40</f>
        <v>23300</v>
      </c>
      <c r="K40" s="122"/>
      <c r="L40" s="147" t="b">
        <f>IF(H40=30,HLOOKUP(F40,Limits!#REF!,2),IF(H40=40,HLOOKUP(F40,Limits!#REF!,3),IF(H40=50,HLOOKUP(F40,Limits!#REF!,4),IF(H40=60,HLOOKUP(F40,Limits!#REF!,5),IF(H40=80,HLOOKUP(F40,Limits!#REF!,6))))))</f>
        <v>0</v>
      </c>
      <c r="M40" s="148"/>
      <c r="N40" s="121">
        <f>+USR!K40</f>
        <v>2</v>
      </c>
      <c r="O40" s="122"/>
      <c r="P40" s="122">
        <f>+USR!Y40</f>
        <v>0</v>
      </c>
      <c r="Q40" s="122"/>
      <c r="R40" s="122">
        <f>+USR!H40</f>
        <v>733</v>
      </c>
      <c r="S40" s="122"/>
      <c r="T40" s="122">
        <f>+USR!J40</f>
        <v>0</v>
      </c>
      <c r="U40" s="122"/>
      <c r="V40" s="122">
        <f>IF(N40=0,Limits!$D$8,IF(N40=1,Limits!$E$8,IF(N40=2,Limits!$F$8,IF(N40=3,Limits!$G$8,IF(N40=4,Limits!$H$8,IF(N40=5,Limits!$I$8))))))</f>
        <v>51</v>
      </c>
      <c r="W40" s="122"/>
      <c r="X40" s="122">
        <f t="shared" si="2"/>
        <v>784</v>
      </c>
      <c r="Y40" s="122"/>
      <c r="Z40" s="76" t="e">
        <f>IF(D40&gt;=Limits!#REF!,"A",IF(D40&lt;=Limits!#REF!,"B",0))</f>
        <v>#REF!</v>
      </c>
      <c r="AA40" s="76" t="e">
        <f>IF(Z40="A",IF(P40=30,HLOOKUP(N40,Limits!#REF!,2),IF(P40=40,HLOOKUP(N40,Limits!#REF!,3),IF(P40=50,HLOOKUP(N40,Limits!#REF!,4),IF(P40=80,HLOOKUP(N40,Limits!#REF!,5))))))</f>
        <v>#REF!</v>
      </c>
      <c r="AB40" s="76" t="e">
        <f>IF(Z40="B",IF(P40=30,HLOOKUP(N40,Limits!#REF!,2),IF(P40=40,HLOOKUP(N40,Limits!#REF!,3),IF(P40=50,HLOOKUP(N40,Limits!#REF!,4),IF(P40=80,HLOOKUP(N40,Limits!#REF!,5))))))</f>
        <v>#REF!</v>
      </c>
      <c r="AC40" s="122"/>
      <c r="AD40" s="123" t="e">
        <f t="shared" si="3"/>
        <v>#REF!</v>
      </c>
      <c r="AE40" s="76" t="e">
        <f>IF(Z40="A",IF(X40&lt;=HLOOKUP(N40,Limits!#REF!,2),30,IF(X40&lt;=HLOOKUP(N40,Limits!#REF!,3),40,IF(X40&lt;=HLOOKUP(N40,Limits!#REF!,4),50,IF(X40&lt;=HLOOKUP(N40,Limits!#REF!,5),80,"Over 80%")))))</f>
        <v>#REF!</v>
      </c>
      <c r="AF40" s="76" t="e">
        <f>IF(Z40="B",IF(X40&lt;=HLOOKUP(N40,Limits!#REF!,2),30,IF(X40&lt;=HLOOKUP(N40,Limits!#REF!,3),40,IF(X40&lt;=HLOOKUP(N40,Limits!#REF!,4),50,IF(X40&lt;=HLOOKUP(N40,Limits!#REF!,5),80,"Over 80%")))))</f>
        <v>#REF!</v>
      </c>
      <c r="AG40" s="122"/>
      <c r="AH40" s="122"/>
      <c r="AI40" s="85" t="e">
        <f>IF(J40&lt;=HLOOKUP(F40,Limits!#REF!,2),30,IF(J40&lt;=HLOOKUP(F40,Limits!#REF!,3),40,IF(J40&lt;=HLOOKUP(F40,Limits!#REF!,4),50,IF(J40&lt;=HLOOKUP(F40,Limits!#REF!,5),60,IF(J40&lt;=HLOOKUP(F40,Limits!#REF!,6),80,"Over 80%")))))</f>
        <v>#REF!</v>
      </c>
      <c r="AJ40" s="123" t="e">
        <f t="shared" si="0"/>
        <v>#REF!</v>
      </c>
      <c r="AK40" s="2"/>
      <c r="AL40" s="85" t="e">
        <f t="shared" si="1"/>
        <v>#REF!</v>
      </c>
    </row>
    <row r="41" spans="1:38">
      <c r="A41" s="117">
        <f>+USR!C41</f>
        <v>302</v>
      </c>
      <c r="B41" s="117"/>
      <c r="C41" s="117" t="str">
        <f>+USR!D41</f>
        <v xml:space="preserve">06/29/2016 </v>
      </c>
      <c r="D41" s="151">
        <f>DATEVALUE(TEXT(USR!L41,"mm/dd/yyyy"))</f>
        <v>43277</v>
      </c>
      <c r="E41" s="117"/>
      <c r="F41" s="121">
        <f>+USR!N41</f>
        <v>1</v>
      </c>
      <c r="G41" s="122"/>
      <c r="H41" s="122">
        <f>+USR!X41</f>
        <v>0</v>
      </c>
      <c r="I41" s="122"/>
      <c r="J41" s="146">
        <f>+USR!G41</f>
        <v>9205</v>
      </c>
      <c r="K41" s="122"/>
      <c r="L41" s="147" t="b">
        <f>IF(H41=30,HLOOKUP(F41,Limits!#REF!,2),IF(H41=40,HLOOKUP(F41,Limits!#REF!,3),IF(H41=50,HLOOKUP(F41,Limits!#REF!,4),IF(H41=60,HLOOKUP(F41,Limits!#REF!,5),IF(H41=80,HLOOKUP(F41,Limits!#REF!,6))))))</f>
        <v>0</v>
      </c>
      <c r="M41" s="148"/>
      <c r="N41" s="121">
        <f>+USR!K41</f>
        <v>2</v>
      </c>
      <c r="O41" s="122"/>
      <c r="P41" s="122">
        <f>+USR!Y41</f>
        <v>0</v>
      </c>
      <c r="Q41" s="122"/>
      <c r="R41" s="122">
        <f>+USR!H41</f>
        <v>270</v>
      </c>
      <c r="S41" s="122"/>
      <c r="T41" s="122">
        <f>+USR!J41</f>
        <v>41</v>
      </c>
      <c r="U41" s="122"/>
      <c r="V41" s="122">
        <f>IF(N41=0,Limits!$D$8,IF(N41=1,Limits!$E$8,IF(N41=2,Limits!$F$8,IF(N41=3,Limits!$G$8,IF(N41=4,Limits!$H$8,IF(N41=5,Limits!$I$8))))))</f>
        <v>51</v>
      </c>
      <c r="W41" s="122"/>
      <c r="X41" s="122">
        <f t="shared" si="2"/>
        <v>362</v>
      </c>
      <c r="Y41" s="122"/>
      <c r="Z41" s="76" t="e">
        <f>IF(D41&gt;=Limits!#REF!,"A",IF(D41&lt;=Limits!#REF!,"B",0))</f>
        <v>#REF!</v>
      </c>
      <c r="AA41" s="76" t="e">
        <f>IF(Z41="A",IF(P41=30,HLOOKUP(N41,Limits!#REF!,2),IF(P41=40,HLOOKUP(N41,Limits!#REF!,3),IF(P41=50,HLOOKUP(N41,Limits!#REF!,4),IF(P41=80,HLOOKUP(N41,Limits!#REF!,5))))))</f>
        <v>#REF!</v>
      </c>
      <c r="AB41" s="76" t="e">
        <f>IF(Z41="B",IF(P41=30,HLOOKUP(N41,Limits!#REF!,2),IF(P41=40,HLOOKUP(N41,Limits!#REF!,3),IF(P41=50,HLOOKUP(N41,Limits!#REF!,4),IF(P41=80,HLOOKUP(N41,Limits!#REF!,5))))))</f>
        <v>#REF!</v>
      </c>
      <c r="AC41" s="122"/>
      <c r="AD41" s="123" t="e">
        <f t="shared" si="3"/>
        <v>#REF!</v>
      </c>
      <c r="AE41" s="76" t="e">
        <f>IF(Z41="A",IF(X41&lt;=HLOOKUP(N41,Limits!#REF!,2),30,IF(X41&lt;=HLOOKUP(N41,Limits!#REF!,3),40,IF(X41&lt;=HLOOKUP(N41,Limits!#REF!,4),50,IF(X41&lt;=HLOOKUP(N41,Limits!#REF!,5),80,"Over 80%")))))</f>
        <v>#REF!</v>
      </c>
      <c r="AF41" s="76" t="e">
        <f>IF(Z41="B",IF(X41&lt;=HLOOKUP(N41,Limits!#REF!,2),30,IF(X41&lt;=HLOOKUP(N41,Limits!#REF!,3),40,IF(X41&lt;=HLOOKUP(N41,Limits!#REF!,4),50,IF(X41&lt;=HLOOKUP(N41,Limits!#REF!,5),80,"Over 80%")))))</f>
        <v>#REF!</v>
      </c>
      <c r="AG41" s="122"/>
      <c r="AH41" s="122"/>
      <c r="AI41" s="85" t="e">
        <f>IF(J41&lt;=HLOOKUP(F41,Limits!#REF!,2),30,IF(J41&lt;=HLOOKUP(F41,Limits!#REF!,3),40,IF(J41&lt;=HLOOKUP(F41,Limits!#REF!,4),50,IF(J41&lt;=HLOOKUP(F41,Limits!#REF!,5),60,IF(J41&lt;=HLOOKUP(F41,Limits!#REF!,6),80,"Over 80%")))))</f>
        <v>#REF!</v>
      </c>
      <c r="AJ41" s="123" t="e">
        <f t="shared" si="0"/>
        <v>#REF!</v>
      </c>
      <c r="AK41" s="2"/>
      <c r="AL41" s="85" t="e">
        <f t="shared" si="1"/>
        <v>#REF!</v>
      </c>
    </row>
    <row r="42" spans="1:38">
      <c r="A42" s="117">
        <f>+USR!C42</f>
        <v>303</v>
      </c>
      <c r="B42" s="117"/>
      <c r="C42" s="117" t="str">
        <f>+USR!D42</f>
        <v xml:space="preserve">09/25/2013 </v>
      </c>
      <c r="D42" s="151">
        <f>DATEVALUE(TEXT(USR!L42,"mm/dd/yyyy"))</f>
        <v>43368</v>
      </c>
      <c r="E42" s="117"/>
      <c r="F42" s="121">
        <f>+USR!N42</f>
        <v>1</v>
      </c>
      <c r="G42" s="122"/>
      <c r="H42" s="122">
        <f>+USR!X42</f>
        <v>0</v>
      </c>
      <c r="I42" s="122"/>
      <c r="J42" s="146">
        <f>+USR!G42</f>
        <v>8520</v>
      </c>
      <c r="K42" s="122"/>
      <c r="L42" s="147" t="b">
        <f>IF(H42=30,HLOOKUP(F42,Limits!#REF!,2),IF(H42=40,HLOOKUP(F42,Limits!#REF!,3),IF(H42=50,HLOOKUP(F42,Limits!#REF!,4),IF(H42=60,HLOOKUP(F42,Limits!#REF!,5),IF(H42=80,HLOOKUP(F42,Limits!#REF!,6))))))</f>
        <v>0</v>
      </c>
      <c r="M42" s="148"/>
      <c r="N42" s="121">
        <f>+USR!K42</f>
        <v>2</v>
      </c>
      <c r="O42" s="122"/>
      <c r="P42" s="122">
        <f>+USR!Y42</f>
        <v>0</v>
      </c>
      <c r="Q42" s="122"/>
      <c r="R42" s="122">
        <f>+USR!H42</f>
        <v>310</v>
      </c>
      <c r="S42" s="122"/>
      <c r="T42" s="122">
        <f>+USR!J42</f>
        <v>0</v>
      </c>
      <c r="U42" s="122"/>
      <c r="V42" s="122">
        <f>IF(N42=0,Limits!$D$8,IF(N42=1,Limits!$E$8,IF(N42=2,Limits!$F$8,IF(N42=3,Limits!$G$8,IF(N42=4,Limits!$H$8,IF(N42=5,Limits!$I$8))))))</f>
        <v>51</v>
      </c>
      <c r="W42" s="122"/>
      <c r="X42" s="122">
        <f t="shared" si="2"/>
        <v>361</v>
      </c>
      <c r="Y42" s="122"/>
      <c r="Z42" s="76" t="e">
        <f>IF(D42&gt;=Limits!#REF!,"A",IF(D42&lt;=Limits!#REF!,"B",0))</f>
        <v>#REF!</v>
      </c>
      <c r="AA42" s="76" t="e">
        <f>IF(Z42="A",IF(P42=30,HLOOKUP(N42,Limits!#REF!,2),IF(P42=40,HLOOKUP(N42,Limits!#REF!,3),IF(P42=50,HLOOKUP(N42,Limits!#REF!,4),IF(P42=80,HLOOKUP(N42,Limits!#REF!,5))))))</f>
        <v>#REF!</v>
      </c>
      <c r="AB42" s="76" t="e">
        <f>IF(Z42="B",IF(P42=30,HLOOKUP(N42,Limits!#REF!,2),IF(P42=40,HLOOKUP(N42,Limits!#REF!,3),IF(P42=50,HLOOKUP(N42,Limits!#REF!,4),IF(P42=80,HLOOKUP(N42,Limits!#REF!,5))))))</f>
        <v>#REF!</v>
      </c>
      <c r="AC42" s="122"/>
      <c r="AD42" s="123" t="e">
        <f t="shared" si="3"/>
        <v>#REF!</v>
      </c>
      <c r="AE42" s="76" t="e">
        <f>IF(Z42="A",IF(X42&lt;=HLOOKUP(N42,Limits!#REF!,2),30,IF(X42&lt;=HLOOKUP(N42,Limits!#REF!,3),40,IF(X42&lt;=HLOOKUP(N42,Limits!#REF!,4),50,IF(X42&lt;=HLOOKUP(N42,Limits!#REF!,5),80,"Over 80%")))))</f>
        <v>#REF!</v>
      </c>
      <c r="AF42" s="76" t="e">
        <f>IF(Z42="B",IF(X42&lt;=HLOOKUP(N42,Limits!#REF!,2),30,IF(X42&lt;=HLOOKUP(N42,Limits!#REF!,3),40,IF(X42&lt;=HLOOKUP(N42,Limits!#REF!,4),50,IF(X42&lt;=HLOOKUP(N42,Limits!#REF!,5),80,"Over 80%")))))</f>
        <v>#REF!</v>
      </c>
      <c r="AG42" s="122"/>
      <c r="AH42" s="122"/>
      <c r="AI42" s="85" t="e">
        <f>IF(J42&lt;=HLOOKUP(F42,Limits!#REF!,2),30,IF(J42&lt;=HLOOKUP(F42,Limits!#REF!,3),40,IF(J42&lt;=HLOOKUP(F42,Limits!#REF!,4),50,IF(J42&lt;=HLOOKUP(F42,Limits!#REF!,5),60,IF(J42&lt;=HLOOKUP(F42,Limits!#REF!,6),80,"Over 80%")))))</f>
        <v>#REF!</v>
      </c>
      <c r="AJ42" s="123" t="e">
        <f t="shared" si="0"/>
        <v>#REF!</v>
      </c>
      <c r="AK42" s="2"/>
      <c r="AL42" s="85" t="e">
        <f t="shared" si="1"/>
        <v>#REF!</v>
      </c>
    </row>
    <row r="43" spans="1:38">
      <c r="A43" s="117">
        <f>+USR!C43</f>
        <v>304</v>
      </c>
      <c r="B43" s="117"/>
      <c r="C43" s="117" t="str">
        <f>+USR!D43</f>
        <v xml:space="preserve">02/03/2017 </v>
      </c>
      <c r="D43" s="151">
        <f>DATEVALUE(TEXT(USR!L43,"mm/dd/yyyy"))</f>
        <v>43864</v>
      </c>
      <c r="E43" s="117"/>
      <c r="F43" s="121">
        <f>+USR!N43</f>
        <v>2</v>
      </c>
      <c r="G43" s="122"/>
      <c r="H43" s="122">
        <f>+USR!X43</f>
        <v>0</v>
      </c>
      <c r="I43" s="122"/>
      <c r="J43" s="146">
        <f>+USR!G43</f>
        <v>1</v>
      </c>
      <c r="K43" s="122"/>
      <c r="L43" s="147" t="b">
        <f>IF(H43=30,HLOOKUP(F43,Limits!#REF!,2),IF(H43=40,HLOOKUP(F43,Limits!#REF!,3),IF(H43=50,HLOOKUP(F43,Limits!#REF!,4),IF(H43=60,HLOOKUP(F43,Limits!#REF!,5),IF(H43=80,HLOOKUP(F43,Limits!#REF!,6))))))</f>
        <v>0</v>
      </c>
      <c r="M43" s="148"/>
      <c r="N43" s="121">
        <f>+USR!K43</f>
        <v>2</v>
      </c>
      <c r="O43" s="122"/>
      <c r="P43" s="122">
        <f>+USR!Y43</f>
        <v>0</v>
      </c>
      <c r="Q43" s="122"/>
      <c r="R43" s="122">
        <f>+USR!H43</f>
        <v>298</v>
      </c>
      <c r="S43" s="122"/>
      <c r="T43" s="122">
        <f>+USR!J43</f>
        <v>435</v>
      </c>
      <c r="U43" s="122"/>
      <c r="V43" s="122">
        <f>IF(N43=0,Limits!$D$8,IF(N43=1,Limits!$E$8,IF(N43=2,Limits!$F$8,IF(N43=3,Limits!$G$8,IF(N43=4,Limits!$H$8,IF(N43=5,Limits!$I$8))))))</f>
        <v>51</v>
      </c>
      <c r="W43" s="122"/>
      <c r="X43" s="122">
        <f t="shared" si="2"/>
        <v>784</v>
      </c>
      <c r="Y43" s="122"/>
      <c r="Z43" s="76" t="e">
        <f>IF(D43&gt;=Limits!#REF!,"A",IF(D43&lt;=Limits!#REF!,"B",0))</f>
        <v>#REF!</v>
      </c>
      <c r="AA43" s="76" t="e">
        <f>IF(Z43="A",IF(P43=30,HLOOKUP(N43,Limits!#REF!,2),IF(P43=40,HLOOKUP(N43,Limits!#REF!,3),IF(P43=50,HLOOKUP(N43,Limits!#REF!,4),IF(P43=80,HLOOKUP(N43,Limits!#REF!,5))))))</f>
        <v>#REF!</v>
      </c>
      <c r="AB43" s="76" t="e">
        <f>IF(Z43="B",IF(P43=30,HLOOKUP(N43,Limits!#REF!,2),IF(P43=40,HLOOKUP(N43,Limits!#REF!,3),IF(P43=50,HLOOKUP(N43,Limits!#REF!,4),IF(P43=80,HLOOKUP(N43,Limits!#REF!,5))))))</f>
        <v>#REF!</v>
      </c>
      <c r="AC43" s="122"/>
      <c r="AD43" s="123" t="e">
        <f t="shared" si="3"/>
        <v>#REF!</v>
      </c>
      <c r="AE43" s="76" t="e">
        <f>IF(Z43="A",IF(X43&lt;=HLOOKUP(N43,Limits!#REF!,2),30,IF(X43&lt;=HLOOKUP(N43,Limits!#REF!,3),40,IF(X43&lt;=HLOOKUP(N43,Limits!#REF!,4),50,IF(X43&lt;=HLOOKUP(N43,Limits!#REF!,5),80,"Over 80%")))))</f>
        <v>#REF!</v>
      </c>
      <c r="AF43" s="76" t="e">
        <f>IF(Z43="B",IF(X43&lt;=HLOOKUP(N43,Limits!#REF!,2),30,IF(X43&lt;=HLOOKUP(N43,Limits!#REF!,3),40,IF(X43&lt;=HLOOKUP(N43,Limits!#REF!,4),50,IF(X43&lt;=HLOOKUP(N43,Limits!#REF!,5),80,"Over 80%")))))</f>
        <v>#REF!</v>
      </c>
      <c r="AG43" s="122"/>
      <c r="AH43" s="122"/>
      <c r="AI43" s="85" t="e">
        <f>IF(J43&lt;=HLOOKUP(F43,Limits!#REF!,2),30,IF(J43&lt;=HLOOKUP(F43,Limits!#REF!,3),40,IF(J43&lt;=HLOOKUP(F43,Limits!#REF!,4),50,IF(J43&lt;=HLOOKUP(F43,Limits!#REF!,5),60,IF(J43&lt;=HLOOKUP(F43,Limits!#REF!,6),80,"Over 80%")))))</f>
        <v>#REF!</v>
      </c>
      <c r="AJ43" s="123" t="e">
        <f t="shared" si="0"/>
        <v>#REF!</v>
      </c>
      <c r="AK43" s="2"/>
      <c r="AL43" s="85" t="e">
        <f t="shared" si="1"/>
        <v>#REF!</v>
      </c>
    </row>
    <row r="44" spans="1:38">
      <c r="A44" s="117">
        <f>+USR!C44</f>
        <v>305</v>
      </c>
      <c r="B44" s="117"/>
      <c r="C44" s="117" t="str">
        <f>+USR!D44</f>
        <v xml:space="preserve">07/18/2017 </v>
      </c>
      <c r="D44" s="151">
        <f>DATEVALUE(TEXT(USR!L44,"mm/dd/yyyy"))</f>
        <v>43299</v>
      </c>
      <c r="E44" s="117"/>
      <c r="F44" s="121">
        <f>+USR!N44</f>
        <v>1</v>
      </c>
      <c r="G44" s="122"/>
      <c r="H44" s="122">
        <f>+USR!X44</f>
        <v>0</v>
      </c>
      <c r="I44" s="122"/>
      <c r="J44" s="146">
        <f>+USR!G44</f>
        <v>20580</v>
      </c>
      <c r="K44" s="122"/>
      <c r="L44" s="147" t="b">
        <f>IF(H44=30,HLOOKUP(F44,Limits!#REF!,2),IF(H44=40,HLOOKUP(F44,Limits!#REF!,3),IF(H44=50,HLOOKUP(F44,Limits!#REF!,4),IF(H44=60,HLOOKUP(F44,Limits!#REF!,5),IF(H44=80,HLOOKUP(F44,Limits!#REF!,6))))))</f>
        <v>0</v>
      </c>
      <c r="M44" s="148"/>
      <c r="N44" s="121">
        <f>+USR!K44</f>
        <v>2</v>
      </c>
      <c r="O44" s="122"/>
      <c r="P44" s="122">
        <f>+USR!Y44</f>
        <v>0</v>
      </c>
      <c r="Q44" s="122"/>
      <c r="R44" s="122">
        <f>+USR!H44</f>
        <v>688</v>
      </c>
      <c r="S44" s="122"/>
      <c r="T44" s="122">
        <f>+USR!J44</f>
        <v>0</v>
      </c>
      <c r="U44" s="122"/>
      <c r="V44" s="122">
        <f>IF(N44=0,Limits!$D$8,IF(N44=1,Limits!$E$8,IF(N44=2,Limits!$F$8,IF(N44=3,Limits!$G$8,IF(N44=4,Limits!$H$8,IF(N44=5,Limits!$I$8))))))</f>
        <v>51</v>
      </c>
      <c r="W44" s="122"/>
      <c r="X44" s="122">
        <f t="shared" si="2"/>
        <v>739</v>
      </c>
      <c r="Y44" s="122"/>
      <c r="Z44" s="76" t="e">
        <f>IF(D44&gt;=Limits!#REF!,"A",IF(D44&lt;=Limits!#REF!,"B",0))</f>
        <v>#REF!</v>
      </c>
      <c r="AA44" s="76" t="e">
        <f>IF(Z44="A",IF(P44=30,HLOOKUP(N44,Limits!#REF!,2),IF(P44=40,HLOOKUP(N44,Limits!#REF!,3),IF(P44=50,HLOOKUP(N44,Limits!#REF!,4),IF(P44=80,HLOOKUP(N44,Limits!#REF!,5))))))</f>
        <v>#REF!</v>
      </c>
      <c r="AB44" s="76" t="e">
        <f>IF(Z44="B",IF(P44=30,HLOOKUP(N44,Limits!#REF!,2),IF(P44=40,HLOOKUP(N44,Limits!#REF!,3),IF(P44=50,HLOOKUP(N44,Limits!#REF!,4),IF(P44=80,HLOOKUP(N44,Limits!#REF!,5))))))</f>
        <v>#REF!</v>
      </c>
      <c r="AC44" s="122"/>
      <c r="AD44" s="123" t="e">
        <f t="shared" si="3"/>
        <v>#REF!</v>
      </c>
      <c r="AE44" s="76" t="e">
        <f>IF(Z44="A",IF(X44&lt;=HLOOKUP(N44,Limits!#REF!,2),30,IF(X44&lt;=HLOOKUP(N44,Limits!#REF!,3),40,IF(X44&lt;=HLOOKUP(N44,Limits!#REF!,4),50,IF(X44&lt;=HLOOKUP(N44,Limits!#REF!,5),80,"Over 80%")))))</f>
        <v>#REF!</v>
      </c>
      <c r="AF44" s="76" t="e">
        <f>IF(Z44="B",IF(X44&lt;=HLOOKUP(N44,Limits!#REF!,2),30,IF(X44&lt;=HLOOKUP(N44,Limits!#REF!,3),40,IF(X44&lt;=HLOOKUP(N44,Limits!#REF!,4),50,IF(X44&lt;=HLOOKUP(N44,Limits!#REF!,5),80,"Over 80%")))))</f>
        <v>#REF!</v>
      </c>
      <c r="AG44" s="122"/>
      <c r="AH44" s="122"/>
      <c r="AI44" s="85" t="e">
        <f>IF(J44&lt;=HLOOKUP(F44,Limits!#REF!,2),30,IF(J44&lt;=HLOOKUP(F44,Limits!#REF!,3),40,IF(J44&lt;=HLOOKUP(F44,Limits!#REF!,4),50,IF(J44&lt;=HLOOKUP(F44,Limits!#REF!,5),60,IF(J44&lt;=HLOOKUP(F44,Limits!#REF!,6),80,"Over 80%")))))</f>
        <v>#REF!</v>
      </c>
      <c r="AJ44" s="123" t="e">
        <f t="shared" si="0"/>
        <v>#REF!</v>
      </c>
      <c r="AK44" s="2"/>
      <c r="AL44" s="85" t="e">
        <f t="shared" si="1"/>
        <v>#REF!</v>
      </c>
    </row>
    <row r="45" spans="1:38">
      <c r="A45" s="117">
        <f>+USR!C45</f>
        <v>306</v>
      </c>
      <c r="B45" s="117"/>
      <c r="C45" s="117" t="str">
        <f>+USR!D45</f>
        <v xml:space="preserve">08/01/2019 </v>
      </c>
      <c r="D45" s="151">
        <f>DATEVALUE(TEXT(USR!L45,"mm/dd/yyyy"))</f>
        <v>43678</v>
      </c>
      <c r="E45" s="117"/>
      <c r="F45" s="121">
        <f>+USR!N45</f>
        <v>1</v>
      </c>
      <c r="G45" s="122"/>
      <c r="H45" s="122">
        <f>+USR!X45</f>
        <v>0</v>
      </c>
      <c r="I45" s="122"/>
      <c r="J45" s="146">
        <f>+USR!G45</f>
        <v>9816</v>
      </c>
      <c r="K45" s="122"/>
      <c r="L45" s="147" t="b">
        <f>IF(H45=30,HLOOKUP(F45,Limits!#REF!,2),IF(H45=40,HLOOKUP(F45,Limits!#REF!,3),IF(H45=50,HLOOKUP(F45,Limits!#REF!,4),IF(H45=60,HLOOKUP(F45,Limits!#REF!,5),IF(H45=80,HLOOKUP(F45,Limits!#REF!,6))))))</f>
        <v>0</v>
      </c>
      <c r="M45" s="148"/>
      <c r="N45" s="121">
        <f>+USR!K45</f>
        <v>2</v>
      </c>
      <c r="O45" s="122"/>
      <c r="P45" s="122">
        <f>+USR!Y45</f>
        <v>0</v>
      </c>
      <c r="Q45" s="122"/>
      <c r="R45" s="122">
        <f>+USR!H45</f>
        <v>324</v>
      </c>
      <c r="S45" s="122"/>
      <c r="T45" s="122">
        <f>+USR!J45</f>
        <v>0</v>
      </c>
      <c r="U45" s="122"/>
      <c r="V45" s="122">
        <f>IF(N45=0,Limits!$D$8,IF(N45=1,Limits!$E$8,IF(N45=2,Limits!$F$8,IF(N45=3,Limits!$G$8,IF(N45=4,Limits!$H$8,IF(N45=5,Limits!$I$8))))))</f>
        <v>51</v>
      </c>
      <c r="W45" s="122"/>
      <c r="X45" s="122">
        <f t="shared" si="2"/>
        <v>375</v>
      </c>
      <c r="Y45" s="122"/>
      <c r="Z45" s="76" t="e">
        <f>IF(D45&gt;=Limits!#REF!,"A",IF(D45&lt;=Limits!#REF!,"B",0))</f>
        <v>#REF!</v>
      </c>
      <c r="AA45" s="76" t="e">
        <f>IF(Z45="A",IF(P45=30,HLOOKUP(N45,Limits!#REF!,2),IF(P45=40,HLOOKUP(N45,Limits!#REF!,3),IF(P45=50,HLOOKUP(N45,Limits!#REF!,4),IF(P45=80,HLOOKUP(N45,Limits!#REF!,5))))))</f>
        <v>#REF!</v>
      </c>
      <c r="AB45" s="76" t="e">
        <f>IF(Z45="B",IF(P45=30,HLOOKUP(N45,Limits!#REF!,2),IF(P45=40,HLOOKUP(N45,Limits!#REF!,3),IF(P45=50,HLOOKUP(N45,Limits!#REF!,4),IF(P45=80,HLOOKUP(N45,Limits!#REF!,5))))))</f>
        <v>#REF!</v>
      </c>
      <c r="AC45" s="122"/>
      <c r="AD45" s="123" t="e">
        <f t="shared" si="3"/>
        <v>#REF!</v>
      </c>
      <c r="AE45" s="76" t="e">
        <f>IF(Z45="A",IF(X45&lt;=HLOOKUP(N45,Limits!#REF!,2),30,IF(X45&lt;=HLOOKUP(N45,Limits!#REF!,3),40,IF(X45&lt;=HLOOKUP(N45,Limits!#REF!,4),50,IF(X45&lt;=HLOOKUP(N45,Limits!#REF!,5),80,"Over 80%")))))</f>
        <v>#REF!</v>
      </c>
      <c r="AF45" s="76" t="e">
        <f>IF(Z45="B",IF(X45&lt;=HLOOKUP(N45,Limits!#REF!,2),30,IF(X45&lt;=HLOOKUP(N45,Limits!#REF!,3),40,IF(X45&lt;=HLOOKUP(N45,Limits!#REF!,4),50,IF(X45&lt;=HLOOKUP(N45,Limits!#REF!,5),80,"Over 80%")))))</f>
        <v>#REF!</v>
      </c>
      <c r="AG45" s="122"/>
      <c r="AH45" s="122"/>
      <c r="AI45" s="85" t="e">
        <f>IF(J45&lt;=HLOOKUP(F45,Limits!#REF!,2),30,IF(J45&lt;=HLOOKUP(F45,Limits!#REF!,3),40,IF(J45&lt;=HLOOKUP(F45,Limits!#REF!,4),50,IF(J45&lt;=HLOOKUP(F45,Limits!#REF!,5),60,IF(J45&lt;=HLOOKUP(F45,Limits!#REF!,6),80,"Over 80%")))))</f>
        <v>#REF!</v>
      </c>
      <c r="AJ45" s="123" t="e">
        <f t="shared" si="0"/>
        <v>#REF!</v>
      </c>
      <c r="AK45" s="2"/>
      <c r="AL45" s="85" t="e">
        <f t="shared" si="1"/>
        <v>#REF!</v>
      </c>
    </row>
    <row r="46" spans="1:38">
      <c r="A46" s="117">
        <f>+USR!C46</f>
        <v>307</v>
      </c>
      <c r="B46" s="117"/>
      <c r="C46" s="117" t="str">
        <f>+USR!D46</f>
        <v xml:space="preserve">12/08/2017 </v>
      </c>
      <c r="D46" s="151">
        <f>DATEVALUE(TEXT(USR!L46,"mm/dd/yyyy"))</f>
        <v>43442</v>
      </c>
      <c r="E46" s="117"/>
      <c r="F46" s="121">
        <f>+USR!N46</f>
        <v>2</v>
      </c>
      <c r="G46" s="122"/>
      <c r="H46" s="122">
        <f>+USR!X46</f>
        <v>0</v>
      </c>
      <c r="I46" s="122"/>
      <c r="J46" s="146">
        <f>+USR!G46</f>
        <v>25570</v>
      </c>
      <c r="K46" s="122"/>
      <c r="L46" s="147" t="b">
        <f>IF(H46=30,HLOOKUP(F46,Limits!#REF!,2),IF(H46=40,HLOOKUP(F46,Limits!#REF!,3),IF(H46=50,HLOOKUP(F46,Limits!#REF!,4),IF(H46=60,HLOOKUP(F46,Limits!#REF!,5),IF(H46=80,HLOOKUP(F46,Limits!#REF!,6))))))</f>
        <v>0</v>
      </c>
      <c r="M46" s="148"/>
      <c r="N46" s="121">
        <f>+USR!K46</f>
        <v>2</v>
      </c>
      <c r="O46" s="122"/>
      <c r="P46" s="122">
        <f>+USR!Y46</f>
        <v>0</v>
      </c>
      <c r="Q46" s="122"/>
      <c r="R46" s="122">
        <f>+USR!H46</f>
        <v>705</v>
      </c>
      <c r="S46" s="122"/>
      <c r="T46" s="122">
        <f>+USR!J46</f>
        <v>0</v>
      </c>
      <c r="U46" s="122"/>
      <c r="V46" s="122">
        <f>IF(N46=0,Limits!$D$8,IF(N46=1,Limits!$E$8,IF(N46=2,Limits!$F$8,IF(N46=3,Limits!$G$8,IF(N46=4,Limits!$H$8,IF(N46=5,Limits!$I$8))))))</f>
        <v>51</v>
      </c>
      <c r="W46" s="122"/>
      <c r="X46" s="122">
        <f t="shared" si="2"/>
        <v>756</v>
      </c>
      <c r="Y46" s="122"/>
      <c r="Z46" s="76" t="e">
        <f>IF(D46&gt;=Limits!#REF!,"A",IF(D46&lt;=Limits!#REF!,"B",0))</f>
        <v>#REF!</v>
      </c>
      <c r="AA46" s="76" t="e">
        <f>IF(Z46="A",IF(P46=30,HLOOKUP(N46,Limits!#REF!,2),IF(P46=40,HLOOKUP(N46,Limits!#REF!,3),IF(P46=50,HLOOKUP(N46,Limits!#REF!,4),IF(P46=80,HLOOKUP(N46,Limits!#REF!,5))))))</f>
        <v>#REF!</v>
      </c>
      <c r="AB46" s="76" t="e">
        <f>IF(Z46="B",IF(P46=30,HLOOKUP(N46,Limits!#REF!,2),IF(P46=40,HLOOKUP(N46,Limits!#REF!,3),IF(P46=50,HLOOKUP(N46,Limits!#REF!,4),IF(P46=80,HLOOKUP(N46,Limits!#REF!,5))))))</f>
        <v>#REF!</v>
      </c>
      <c r="AC46" s="122"/>
      <c r="AD46" s="123" t="e">
        <f t="shared" si="3"/>
        <v>#REF!</v>
      </c>
      <c r="AE46" s="76" t="e">
        <f>IF(Z46="A",IF(X46&lt;=HLOOKUP(N46,Limits!#REF!,2),30,IF(X46&lt;=HLOOKUP(N46,Limits!#REF!,3),40,IF(X46&lt;=HLOOKUP(N46,Limits!#REF!,4),50,IF(X46&lt;=HLOOKUP(N46,Limits!#REF!,5),80,"Over 80%")))))</f>
        <v>#REF!</v>
      </c>
      <c r="AF46" s="76" t="e">
        <f>IF(Z46="B",IF(X46&lt;=HLOOKUP(N46,Limits!#REF!,2),30,IF(X46&lt;=HLOOKUP(N46,Limits!#REF!,3),40,IF(X46&lt;=HLOOKUP(N46,Limits!#REF!,4),50,IF(X46&lt;=HLOOKUP(N46,Limits!#REF!,5),80,"Over 80%")))))</f>
        <v>#REF!</v>
      </c>
      <c r="AG46" s="122"/>
      <c r="AH46" s="122"/>
      <c r="AI46" s="85" t="e">
        <f>IF(J46&lt;=HLOOKUP(F46,Limits!#REF!,2),30,IF(J46&lt;=HLOOKUP(F46,Limits!#REF!,3),40,IF(J46&lt;=HLOOKUP(F46,Limits!#REF!,4),50,IF(J46&lt;=HLOOKUP(F46,Limits!#REF!,5),60,IF(J46&lt;=HLOOKUP(F46,Limits!#REF!,6),80,"Over 80%")))))</f>
        <v>#REF!</v>
      </c>
      <c r="AJ46" s="123" t="e">
        <f t="shared" si="0"/>
        <v>#REF!</v>
      </c>
      <c r="AK46" s="2"/>
      <c r="AL46" s="85" t="e">
        <f t="shared" si="1"/>
        <v>#REF!</v>
      </c>
    </row>
    <row r="47" spans="1:38">
      <c r="A47" s="117">
        <f>+USR!C47</f>
        <v>308</v>
      </c>
      <c r="B47" s="117"/>
      <c r="C47" s="117" t="str">
        <f>+USR!D47</f>
        <v xml:space="preserve">04/16/2019 </v>
      </c>
      <c r="D47" s="151">
        <f>DATEVALUE(TEXT(USR!L47,"mm/dd/yyyy"))</f>
        <v>43937</v>
      </c>
      <c r="E47" s="117"/>
      <c r="F47" s="121">
        <f>+USR!N47</f>
        <v>3</v>
      </c>
      <c r="G47" s="122"/>
      <c r="H47" s="122">
        <f>+USR!X47</f>
        <v>0</v>
      </c>
      <c r="I47" s="122"/>
      <c r="J47" s="146">
        <f>+USR!G47</f>
        <v>14300</v>
      </c>
      <c r="K47" s="122"/>
      <c r="L47" s="147" t="b">
        <f>IF(H47=30,HLOOKUP(F47,Limits!#REF!,2),IF(H47=40,HLOOKUP(F47,Limits!#REF!,3),IF(H47=50,HLOOKUP(F47,Limits!#REF!,4),IF(H47=60,HLOOKUP(F47,Limits!#REF!,5),IF(H47=80,HLOOKUP(F47,Limits!#REF!,6))))))</f>
        <v>0</v>
      </c>
      <c r="M47" s="148"/>
      <c r="N47" s="121">
        <f>+USR!K47</f>
        <v>2</v>
      </c>
      <c r="O47" s="122"/>
      <c r="P47" s="122">
        <f>+USR!Y47</f>
        <v>0</v>
      </c>
      <c r="Q47" s="122"/>
      <c r="R47" s="122">
        <f>+USR!H47</f>
        <v>318</v>
      </c>
      <c r="S47" s="122"/>
      <c r="T47" s="122">
        <f>+USR!J47</f>
        <v>0</v>
      </c>
      <c r="U47" s="122"/>
      <c r="V47" s="122">
        <f>IF(N47=0,Limits!$D$8,IF(N47=1,Limits!$E$8,IF(N47=2,Limits!$F$8,IF(N47=3,Limits!$G$8,IF(N47=4,Limits!$H$8,IF(N47=5,Limits!$I$8))))))</f>
        <v>51</v>
      </c>
      <c r="W47" s="122"/>
      <c r="X47" s="122">
        <f t="shared" si="2"/>
        <v>369</v>
      </c>
      <c r="Y47" s="122"/>
      <c r="Z47" s="76" t="e">
        <f>IF(D47&gt;=Limits!#REF!,"A",IF(D47&lt;=Limits!#REF!,"B",0))</f>
        <v>#REF!</v>
      </c>
      <c r="AA47" s="76" t="e">
        <f>IF(Z47="A",IF(P47=30,HLOOKUP(N47,Limits!#REF!,2),IF(P47=40,HLOOKUP(N47,Limits!#REF!,3),IF(P47=50,HLOOKUP(N47,Limits!#REF!,4),IF(P47=80,HLOOKUP(N47,Limits!#REF!,5))))))</f>
        <v>#REF!</v>
      </c>
      <c r="AB47" s="76" t="e">
        <f>IF(Z47="B",IF(P47=30,HLOOKUP(N47,Limits!#REF!,2),IF(P47=40,HLOOKUP(N47,Limits!#REF!,3),IF(P47=50,HLOOKUP(N47,Limits!#REF!,4),IF(P47=80,HLOOKUP(N47,Limits!#REF!,5))))))</f>
        <v>#REF!</v>
      </c>
      <c r="AC47" s="122"/>
      <c r="AD47" s="123" t="e">
        <f t="shared" si="3"/>
        <v>#REF!</v>
      </c>
      <c r="AE47" s="76" t="e">
        <f>IF(Z47="A",IF(X47&lt;=HLOOKUP(N47,Limits!#REF!,2),30,IF(X47&lt;=HLOOKUP(N47,Limits!#REF!,3),40,IF(X47&lt;=HLOOKUP(N47,Limits!#REF!,4),50,IF(X47&lt;=HLOOKUP(N47,Limits!#REF!,5),80,"Over 80%")))))</f>
        <v>#REF!</v>
      </c>
      <c r="AF47" s="76" t="e">
        <f>IF(Z47="B",IF(X47&lt;=HLOOKUP(N47,Limits!#REF!,2),30,IF(X47&lt;=HLOOKUP(N47,Limits!#REF!,3),40,IF(X47&lt;=HLOOKUP(N47,Limits!#REF!,4),50,IF(X47&lt;=HLOOKUP(N47,Limits!#REF!,5),80,"Over 80%")))))</f>
        <v>#REF!</v>
      </c>
      <c r="AG47" s="122"/>
      <c r="AH47" s="122"/>
      <c r="AI47" s="85" t="e">
        <f>IF(J47&lt;=HLOOKUP(F47,Limits!#REF!,2),30,IF(J47&lt;=HLOOKUP(F47,Limits!#REF!,3),40,IF(J47&lt;=HLOOKUP(F47,Limits!#REF!,4),50,IF(J47&lt;=HLOOKUP(F47,Limits!#REF!,5),60,IF(J47&lt;=HLOOKUP(F47,Limits!#REF!,6),80,"Over 80%")))))</f>
        <v>#REF!</v>
      </c>
      <c r="AJ47" s="123" t="e">
        <f t="shared" si="0"/>
        <v>#REF!</v>
      </c>
      <c r="AK47" s="2"/>
      <c r="AL47" s="85" t="e">
        <f t="shared" si="1"/>
        <v>#REF!</v>
      </c>
    </row>
    <row r="48" spans="1:38">
      <c r="A48" s="117">
        <f>+USR!C48</f>
        <v>309</v>
      </c>
      <c r="B48" s="117"/>
      <c r="C48" s="117" t="str">
        <f>+USR!D48</f>
        <v xml:space="preserve">12/11/2018 </v>
      </c>
      <c r="D48" s="151">
        <f>DATEVALUE(TEXT(USR!L48,"mm/dd/yyyy"))</f>
        <v>43445</v>
      </c>
      <c r="E48" s="117"/>
      <c r="F48" s="121">
        <f>+USR!N48</f>
        <v>1</v>
      </c>
      <c r="G48" s="122"/>
      <c r="H48" s="122">
        <f>+USR!X48</f>
        <v>0</v>
      </c>
      <c r="I48" s="122"/>
      <c r="J48" s="146">
        <f>+USR!G48</f>
        <v>18000</v>
      </c>
      <c r="K48" s="122"/>
      <c r="L48" s="147" t="b">
        <f>IF(H48=30,HLOOKUP(F48,Limits!#REF!,2),IF(H48=40,HLOOKUP(F48,Limits!#REF!,3),IF(H48=50,HLOOKUP(F48,Limits!#REF!,4),IF(H48=60,HLOOKUP(F48,Limits!#REF!,5),IF(H48=80,HLOOKUP(F48,Limits!#REF!,6))))))</f>
        <v>0</v>
      </c>
      <c r="M48" s="148"/>
      <c r="N48" s="121">
        <f>+USR!K48</f>
        <v>2</v>
      </c>
      <c r="O48" s="122"/>
      <c r="P48" s="122">
        <f>+USR!Y48</f>
        <v>0</v>
      </c>
      <c r="Q48" s="122"/>
      <c r="R48" s="122">
        <f>+USR!H48</f>
        <v>705</v>
      </c>
      <c r="S48" s="122"/>
      <c r="T48" s="122">
        <f>+USR!J48</f>
        <v>0</v>
      </c>
      <c r="U48" s="122"/>
      <c r="V48" s="122">
        <f>IF(N48=0,Limits!$D$8,IF(N48=1,Limits!$E$8,IF(N48=2,Limits!$F$8,IF(N48=3,Limits!$G$8,IF(N48=4,Limits!$H$8,IF(N48=5,Limits!$I$8))))))</f>
        <v>51</v>
      </c>
      <c r="W48" s="122"/>
      <c r="X48" s="122">
        <f t="shared" si="2"/>
        <v>756</v>
      </c>
      <c r="Y48" s="122"/>
      <c r="Z48" s="76" t="e">
        <f>IF(D48&gt;=Limits!#REF!,"A",IF(D48&lt;=Limits!#REF!,"B",0))</f>
        <v>#REF!</v>
      </c>
      <c r="AA48" s="76" t="e">
        <f>IF(Z48="A",IF(P48=30,HLOOKUP(N48,Limits!#REF!,2),IF(P48=40,HLOOKUP(N48,Limits!#REF!,3),IF(P48=50,HLOOKUP(N48,Limits!#REF!,4),IF(P48=80,HLOOKUP(N48,Limits!#REF!,5))))))</f>
        <v>#REF!</v>
      </c>
      <c r="AB48" s="76" t="e">
        <f>IF(Z48="B",IF(P48=30,HLOOKUP(N48,Limits!#REF!,2),IF(P48=40,HLOOKUP(N48,Limits!#REF!,3),IF(P48=50,HLOOKUP(N48,Limits!#REF!,4),IF(P48=80,HLOOKUP(N48,Limits!#REF!,5))))))</f>
        <v>#REF!</v>
      </c>
      <c r="AC48" s="122"/>
      <c r="AD48" s="123" t="e">
        <f t="shared" si="3"/>
        <v>#REF!</v>
      </c>
      <c r="AE48" s="76" t="e">
        <f>IF(Z48="A",IF(X48&lt;=HLOOKUP(N48,Limits!#REF!,2),30,IF(X48&lt;=HLOOKUP(N48,Limits!#REF!,3),40,IF(X48&lt;=HLOOKUP(N48,Limits!#REF!,4),50,IF(X48&lt;=HLOOKUP(N48,Limits!#REF!,5),80,"Over 80%")))))</f>
        <v>#REF!</v>
      </c>
      <c r="AF48" s="76" t="e">
        <f>IF(Z48="B",IF(X48&lt;=HLOOKUP(N48,Limits!#REF!,2),30,IF(X48&lt;=HLOOKUP(N48,Limits!#REF!,3),40,IF(X48&lt;=HLOOKUP(N48,Limits!#REF!,4),50,IF(X48&lt;=HLOOKUP(N48,Limits!#REF!,5),80,"Over 80%")))))</f>
        <v>#REF!</v>
      </c>
      <c r="AG48" s="122"/>
      <c r="AH48" s="122"/>
      <c r="AI48" s="85" t="e">
        <f>IF(J48&lt;=HLOOKUP(F48,Limits!#REF!,2),30,IF(J48&lt;=HLOOKUP(F48,Limits!#REF!,3),40,IF(J48&lt;=HLOOKUP(F48,Limits!#REF!,4),50,IF(J48&lt;=HLOOKUP(F48,Limits!#REF!,5),60,IF(J48&lt;=HLOOKUP(F48,Limits!#REF!,6),80,"Over 80%")))))</f>
        <v>#REF!</v>
      </c>
      <c r="AJ48" s="123" t="e">
        <f t="shared" si="0"/>
        <v>#REF!</v>
      </c>
      <c r="AK48" s="2"/>
      <c r="AL48" s="85" t="e">
        <f t="shared" si="1"/>
        <v>#REF!</v>
      </c>
    </row>
    <row r="49" spans="1:38">
      <c r="A49" s="117">
        <f>+USR!C49</f>
        <v>310</v>
      </c>
      <c r="B49" s="117"/>
      <c r="C49" s="117" t="str">
        <f>+USR!D49</f>
        <v xml:space="preserve">02/24/2020 </v>
      </c>
      <c r="D49" s="151">
        <f>DATEVALUE(TEXT(USR!L49,"mm/dd/yyyy"))</f>
        <v>43885</v>
      </c>
      <c r="E49" s="117"/>
      <c r="F49" s="121">
        <f>+USR!N49</f>
        <v>2</v>
      </c>
      <c r="G49" s="122"/>
      <c r="H49" s="122">
        <f>+USR!X49</f>
        <v>0</v>
      </c>
      <c r="I49" s="122"/>
      <c r="J49" s="146">
        <f>+USR!G49</f>
        <v>21000</v>
      </c>
      <c r="K49" s="122"/>
      <c r="L49" s="147" t="b">
        <f>IF(H49=30,HLOOKUP(F49,Limits!#REF!,2),IF(H49=40,HLOOKUP(F49,Limits!#REF!,3),IF(H49=50,HLOOKUP(F49,Limits!#REF!,4),IF(H49=60,HLOOKUP(F49,Limits!#REF!,5),IF(H49=80,HLOOKUP(F49,Limits!#REF!,6))))))</f>
        <v>0</v>
      </c>
      <c r="M49" s="148"/>
      <c r="N49" s="121">
        <f>+USR!K49</f>
        <v>2</v>
      </c>
      <c r="O49" s="122"/>
      <c r="P49" s="122">
        <f>+USR!Y49</f>
        <v>0</v>
      </c>
      <c r="Q49" s="122"/>
      <c r="R49" s="122">
        <f>+USR!H49</f>
        <v>633</v>
      </c>
      <c r="S49" s="122"/>
      <c r="T49" s="122">
        <f>+USR!J49</f>
        <v>0</v>
      </c>
      <c r="U49" s="122"/>
      <c r="V49" s="122">
        <f>IF(N49=0,Limits!$D$8,IF(N49=1,Limits!$E$8,IF(N49=2,Limits!$F$8,IF(N49=3,Limits!$G$8,IF(N49=4,Limits!$H$8,IF(N49=5,Limits!$I$8))))))</f>
        <v>51</v>
      </c>
      <c r="W49" s="122"/>
      <c r="X49" s="122">
        <f t="shared" si="2"/>
        <v>684</v>
      </c>
      <c r="Y49" s="122"/>
      <c r="Z49" s="76" t="e">
        <f>IF(D49&gt;=Limits!#REF!,"A",IF(D49&lt;=Limits!#REF!,"B",0))</f>
        <v>#REF!</v>
      </c>
      <c r="AA49" s="76" t="e">
        <f>IF(Z49="A",IF(P49=30,HLOOKUP(N49,Limits!#REF!,2),IF(P49=40,HLOOKUP(N49,Limits!#REF!,3),IF(P49=50,HLOOKUP(N49,Limits!#REF!,4),IF(P49=80,HLOOKUP(N49,Limits!#REF!,5))))))</f>
        <v>#REF!</v>
      </c>
      <c r="AB49" s="76" t="e">
        <f>IF(Z49="B",IF(P49=30,HLOOKUP(N49,Limits!#REF!,2),IF(P49=40,HLOOKUP(N49,Limits!#REF!,3),IF(P49=50,HLOOKUP(N49,Limits!#REF!,4),IF(P49=80,HLOOKUP(N49,Limits!#REF!,5))))))</f>
        <v>#REF!</v>
      </c>
      <c r="AC49" s="122"/>
      <c r="AD49" s="123" t="e">
        <f t="shared" si="3"/>
        <v>#REF!</v>
      </c>
      <c r="AE49" s="76" t="e">
        <f>IF(Z49="A",IF(X49&lt;=HLOOKUP(N49,Limits!#REF!,2),30,IF(X49&lt;=HLOOKUP(N49,Limits!#REF!,3),40,IF(X49&lt;=HLOOKUP(N49,Limits!#REF!,4),50,IF(X49&lt;=HLOOKUP(N49,Limits!#REF!,5),80,"Over 80%")))))</f>
        <v>#REF!</v>
      </c>
      <c r="AF49" s="76" t="e">
        <f>IF(Z49="B",IF(X49&lt;=HLOOKUP(N49,Limits!#REF!,2),30,IF(X49&lt;=HLOOKUP(N49,Limits!#REF!,3),40,IF(X49&lt;=HLOOKUP(N49,Limits!#REF!,4),50,IF(X49&lt;=HLOOKUP(N49,Limits!#REF!,5),80,"Over 80%")))))</f>
        <v>#REF!</v>
      </c>
      <c r="AG49" s="122"/>
      <c r="AH49" s="122"/>
      <c r="AI49" s="85" t="e">
        <f>IF(J49&lt;=HLOOKUP(F49,Limits!#REF!,2),30,IF(J49&lt;=HLOOKUP(F49,Limits!#REF!,3),40,IF(J49&lt;=HLOOKUP(F49,Limits!#REF!,4),50,IF(J49&lt;=HLOOKUP(F49,Limits!#REF!,5),60,IF(J49&lt;=HLOOKUP(F49,Limits!#REF!,6),80,"Over 80%")))))</f>
        <v>#REF!</v>
      </c>
      <c r="AJ49" s="123" t="e">
        <f t="shared" si="0"/>
        <v>#REF!</v>
      </c>
      <c r="AK49" s="2"/>
      <c r="AL49" s="85" t="e">
        <f t="shared" si="1"/>
        <v>#REF!</v>
      </c>
    </row>
    <row r="50" spans="1:38">
      <c r="A50" s="117">
        <f>+USR!C50</f>
        <v>311</v>
      </c>
      <c r="B50" s="117"/>
      <c r="C50" s="117" t="str">
        <f>+USR!D50</f>
        <v xml:space="preserve">09/14/2018 </v>
      </c>
      <c r="D50" s="151">
        <f>DATEVALUE(TEXT(USR!L50,"mm/dd/yyyy"))</f>
        <v>43722</v>
      </c>
      <c r="E50" s="117"/>
      <c r="F50" s="121">
        <f>+USR!N50</f>
        <v>3</v>
      </c>
      <c r="G50" s="122"/>
      <c r="H50" s="122">
        <f>+USR!X50</f>
        <v>0</v>
      </c>
      <c r="I50" s="122"/>
      <c r="J50" s="146">
        <f>+USR!G50</f>
        <v>12040</v>
      </c>
      <c r="K50" s="122"/>
      <c r="L50" s="147" t="b">
        <f>IF(H50=30,HLOOKUP(F50,Limits!#REF!,2),IF(H50=40,HLOOKUP(F50,Limits!#REF!,3),IF(H50=50,HLOOKUP(F50,Limits!#REF!,4),IF(H50=60,HLOOKUP(F50,Limits!#REF!,5),IF(H50=80,HLOOKUP(F50,Limits!#REF!,6))))))</f>
        <v>0</v>
      </c>
      <c r="M50" s="148"/>
      <c r="N50" s="121">
        <f>+USR!K50</f>
        <v>2</v>
      </c>
      <c r="O50" s="122"/>
      <c r="P50" s="122">
        <f>+USR!Y50</f>
        <v>0</v>
      </c>
      <c r="Q50" s="122"/>
      <c r="R50" s="122">
        <f>+USR!H50</f>
        <v>310</v>
      </c>
      <c r="S50" s="122"/>
      <c r="T50" s="122">
        <f>+USR!J50</f>
        <v>0</v>
      </c>
      <c r="U50" s="122"/>
      <c r="V50" s="122">
        <f>IF(N50=0,Limits!$D$8,IF(N50=1,Limits!$E$8,IF(N50=2,Limits!$F$8,IF(N50=3,Limits!$G$8,IF(N50=4,Limits!$H$8,IF(N50=5,Limits!$I$8))))))</f>
        <v>51</v>
      </c>
      <c r="W50" s="122"/>
      <c r="X50" s="122">
        <f t="shared" si="2"/>
        <v>361</v>
      </c>
      <c r="Y50" s="122"/>
      <c r="Z50" s="76" t="e">
        <f>IF(D50&gt;=Limits!#REF!,"A",IF(D50&lt;=Limits!#REF!,"B",0))</f>
        <v>#REF!</v>
      </c>
      <c r="AA50" s="76" t="e">
        <f>IF(Z50="A",IF(P50=30,HLOOKUP(N50,Limits!#REF!,2),IF(P50=40,HLOOKUP(N50,Limits!#REF!,3),IF(P50=50,HLOOKUP(N50,Limits!#REF!,4),IF(P50=80,HLOOKUP(N50,Limits!#REF!,5))))))</f>
        <v>#REF!</v>
      </c>
      <c r="AB50" s="76" t="e">
        <f>IF(Z50="B",IF(P50=30,HLOOKUP(N50,Limits!#REF!,2),IF(P50=40,HLOOKUP(N50,Limits!#REF!,3),IF(P50=50,HLOOKUP(N50,Limits!#REF!,4),IF(P50=80,HLOOKUP(N50,Limits!#REF!,5))))))</f>
        <v>#REF!</v>
      </c>
      <c r="AC50" s="122"/>
      <c r="AD50" s="123" t="e">
        <f t="shared" si="3"/>
        <v>#REF!</v>
      </c>
      <c r="AE50" s="76" t="e">
        <f>IF(Z50="A",IF(X50&lt;=HLOOKUP(N50,Limits!#REF!,2),30,IF(X50&lt;=HLOOKUP(N50,Limits!#REF!,3),40,IF(X50&lt;=HLOOKUP(N50,Limits!#REF!,4),50,IF(X50&lt;=HLOOKUP(N50,Limits!#REF!,5),80,"Over 80%")))))</f>
        <v>#REF!</v>
      </c>
      <c r="AF50" s="76" t="e">
        <f>IF(Z50="B",IF(X50&lt;=HLOOKUP(N50,Limits!#REF!,2),30,IF(X50&lt;=HLOOKUP(N50,Limits!#REF!,3),40,IF(X50&lt;=HLOOKUP(N50,Limits!#REF!,4),50,IF(X50&lt;=HLOOKUP(N50,Limits!#REF!,5),80,"Over 80%")))))</f>
        <v>#REF!</v>
      </c>
      <c r="AG50" s="122"/>
      <c r="AH50" s="122"/>
      <c r="AI50" s="85" t="e">
        <f>IF(J50&lt;=HLOOKUP(F50,Limits!#REF!,2),30,IF(J50&lt;=HLOOKUP(F50,Limits!#REF!,3),40,IF(J50&lt;=HLOOKUP(F50,Limits!#REF!,4),50,IF(J50&lt;=HLOOKUP(F50,Limits!#REF!,5),60,IF(J50&lt;=HLOOKUP(F50,Limits!#REF!,6),80,"Over 80%")))))</f>
        <v>#REF!</v>
      </c>
      <c r="AJ50" s="123" t="e">
        <f t="shared" si="0"/>
        <v>#REF!</v>
      </c>
      <c r="AK50" s="2"/>
      <c r="AL50" s="85" t="e">
        <f t="shared" si="1"/>
        <v>#REF!</v>
      </c>
    </row>
    <row r="51" spans="1:38">
      <c r="A51" s="117">
        <f>+USR!C51</f>
        <v>312</v>
      </c>
      <c r="B51" s="117"/>
      <c r="C51" s="117" t="str">
        <f>+USR!D51</f>
        <v xml:space="preserve">03/15/2019 </v>
      </c>
      <c r="D51" s="151">
        <f>DATEVALUE(TEXT(USR!L51,"mm/dd/yyyy"))</f>
        <v>43905</v>
      </c>
      <c r="E51" s="117"/>
      <c r="F51" s="121">
        <f>+USR!N51</f>
        <v>2</v>
      </c>
      <c r="G51" s="122"/>
      <c r="H51" s="122">
        <f>+USR!X51</f>
        <v>0</v>
      </c>
      <c r="I51" s="122"/>
      <c r="J51" s="146">
        <f>+USR!G51</f>
        <v>19797</v>
      </c>
      <c r="K51" s="122"/>
      <c r="L51" s="147" t="b">
        <f>IF(H51=30,HLOOKUP(F51,Limits!#REF!,2),IF(H51=40,HLOOKUP(F51,Limits!#REF!,3),IF(H51=50,HLOOKUP(F51,Limits!#REF!,4),IF(H51=60,HLOOKUP(F51,Limits!#REF!,5),IF(H51=80,HLOOKUP(F51,Limits!#REF!,6))))))</f>
        <v>0</v>
      </c>
      <c r="M51" s="148"/>
      <c r="N51" s="121">
        <f>+USR!K51</f>
        <v>2</v>
      </c>
      <c r="O51" s="122"/>
      <c r="P51" s="122">
        <f>+USR!Y51</f>
        <v>0</v>
      </c>
      <c r="Q51" s="122"/>
      <c r="R51" s="122">
        <f>+USR!H51</f>
        <v>685</v>
      </c>
      <c r="S51" s="122"/>
      <c r="T51" s="122">
        <f>+USR!J51</f>
        <v>0</v>
      </c>
      <c r="U51" s="122"/>
      <c r="V51" s="122">
        <f>IF(N51=0,Limits!$D$8,IF(N51=1,Limits!$E$8,IF(N51=2,Limits!$F$8,IF(N51=3,Limits!$G$8,IF(N51=4,Limits!$H$8,IF(N51=5,Limits!$I$8))))))</f>
        <v>51</v>
      </c>
      <c r="W51" s="122"/>
      <c r="X51" s="122">
        <f t="shared" si="2"/>
        <v>736</v>
      </c>
      <c r="Y51" s="122"/>
      <c r="Z51" s="76" t="e">
        <f>IF(D51&gt;=Limits!#REF!,"A",IF(D51&lt;=Limits!#REF!,"B",0))</f>
        <v>#REF!</v>
      </c>
      <c r="AA51" s="76" t="e">
        <f>IF(Z51="A",IF(P51=30,HLOOKUP(N51,Limits!#REF!,2),IF(P51=40,HLOOKUP(N51,Limits!#REF!,3),IF(P51=50,HLOOKUP(N51,Limits!#REF!,4),IF(P51=80,HLOOKUP(N51,Limits!#REF!,5))))))</f>
        <v>#REF!</v>
      </c>
      <c r="AB51" s="76" t="e">
        <f>IF(Z51="B",IF(P51=30,HLOOKUP(N51,Limits!#REF!,2),IF(P51=40,HLOOKUP(N51,Limits!#REF!,3),IF(P51=50,HLOOKUP(N51,Limits!#REF!,4),IF(P51=80,HLOOKUP(N51,Limits!#REF!,5))))))</f>
        <v>#REF!</v>
      </c>
      <c r="AC51" s="122"/>
      <c r="AD51" s="123" t="e">
        <f t="shared" si="3"/>
        <v>#REF!</v>
      </c>
      <c r="AE51" s="76" t="e">
        <f>IF(Z51="A",IF(X51&lt;=HLOOKUP(N51,Limits!#REF!,2),30,IF(X51&lt;=HLOOKUP(N51,Limits!#REF!,3),40,IF(X51&lt;=HLOOKUP(N51,Limits!#REF!,4),50,IF(X51&lt;=HLOOKUP(N51,Limits!#REF!,5),80,"Over 80%")))))</f>
        <v>#REF!</v>
      </c>
      <c r="AF51" s="76" t="e">
        <f>IF(Z51="B",IF(X51&lt;=HLOOKUP(N51,Limits!#REF!,2),30,IF(X51&lt;=HLOOKUP(N51,Limits!#REF!,3),40,IF(X51&lt;=HLOOKUP(N51,Limits!#REF!,4),50,IF(X51&lt;=HLOOKUP(N51,Limits!#REF!,5),80,"Over 80%")))))</f>
        <v>#REF!</v>
      </c>
      <c r="AG51" s="122"/>
      <c r="AH51" s="122"/>
      <c r="AI51" s="85" t="e">
        <f>IF(J51&lt;=HLOOKUP(F51,Limits!#REF!,2),30,IF(J51&lt;=HLOOKUP(F51,Limits!#REF!,3),40,IF(J51&lt;=HLOOKUP(F51,Limits!#REF!,4),50,IF(J51&lt;=HLOOKUP(F51,Limits!#REF!,5),60,IF(J51&lt;=HLOOKUP(F51,Limits!#REF!,6),80,"Over 80%")))))</f>
        <v>#REF!</v>
      </c>
      <c r="AJ51" s="123" t="e">
        <f t="shared" si="0"/>
        <v>#REF!</v>
      </c>
      <c r="AK51" s="2"/>
      <c r="AL51" s="85" t="e">
        <f t="shared" si="1"/>
        <v>#REF!</v>
      </c>
    </row>
    <row r="52" spans="1:38">
      <c r="A52" s="117">
        <f>+USR!C52</f>
        <v>401</v>
      </c>
      <c r="B52" s="117"/>
      <c r="C52" s="117" t="str">
        <f>+USR!D52</f>
        <v xml:space="preserve">02/27/2017 </v>
      </c>
      <c r="D52" s="151">
        <f>DATEVALUE(TEXT(USR!L52,"mm/dd/yyyy"))</f>
        <v>43888</v>
      </c>
      <c r="E52" s="117"/>
      <c r="F52" s="121">
        <f>+USR!N52</f>
        <v>2</v>
      </c>
      <c r="G52" s="122"/>
      <c r="H52" s="122">
        <f>+USR!X52</f>
        <v>0</v>
      </c>
      <c r="I52" s="122"/>
      <c r="J52" s="146">
        <f>+USR!G52</f>
        <v>1</v>
      </c>
      <c r="K52" s="122"/>
      <c r="L52" s="147" t="b">
        <f>IF(H52=30,HLOOKUP(F52,Limits!#REF!,2),IF(H52=40,HLOOKUP(F52,Limits!#REF!,3),IF(H52=50,HLOOKUP(F52,Limits!#REF!,4),IF(H52=60,HLOOKUP(F52,Limits!#REF!,5),IF(H52=80,HLOOKUP(F52,Limits!#REF!,6))))))</f>
        <v>0</v>
      </c>
      <c r="M52" s="148"/>
      <c r="N52" s="121">
        <f>+USR!K52</f>
        <v>2</v>
      </c>
      <c r="O52" s="122"/>
      <c r="P52" s="122">
        <f>+USR!Y52</f>
        <v>0</v>
      </c>
      <c r="Q52" s="122"/>
      <c r="R52" s="122">
        <f>+USR!H52</f>
        <v>413</v>
      </c>
      <c r="S52" s="122"/>
      <c r="T52" s="122">
        <f>+USR!J52</f>
        <v>320</v>
      </c>
      <c r="U52" s="122"/>
      <c r="V52" s="122">
        <f>IF(N52=0,Limits!$D$8,IF(N52=1,Limits!$E$8,IF(N52=2,Limits!$F$8,IF(N52=3,Limits!$G$8,IF(N52=4,Limits!$H$8,IF(N52=5,Limits!$I$8))))))</f>
        <v>51</v>
      </c>
      <c r="W52" s="122"/>
      <c r="X52" s="122">
        <f t="shared" si="2"/>
        <v>784</v>
      </c>
      <c r="Y52" s="122"/>
      <c r="Z52" s="76" t="e">
        <f>IF(D52&gt;=Limits!#REF!,"A",IF(D52&lt;=Limits!#REF!,"B",0))</f>
        <v>#REF!</v>
      </c>
      <c r="AA52" s="76" t="e">
        <f>IF(Z52="A",IF(P52=30,HLOOKUP(N52,Limits!#REF!,2),IF(P52=40,HLOOKUP(N52,Limits!#REF!,3),IF(P52=50,HLOOKUP(N52,Limits!#REF!,4),IF(P52=80,HLOOKUP(N52,Limits!#REF!,5))))))</f>
        <v>#REF!</v>
      </c>
      <c r="AB52" s="76" t="e">
        <f>IF(Z52="B",IF(P52=30,HLOOKUP(N52,Limits!#REF!,2),IF(P52=40,HLOOKUP(N52,Limits!#REF!,3),IF(P52=50,HLOOKUP(N52,Limits!#REF!,4),IF(P52=80,HLOOKUP(N52,Limits!#REF!,5))))))</f>
        <v>#REF!</v>
      </c>
      <c r="AC52" s="122"/>
      <c r="AD52" s="123" t="e">
        <f t="shared" si="3"/>
        <v>#REF!</v>
      </c>
      <c r="AE52" s="76" t="e">
        <f>IF(Z52="A",IF(X52&lt;=HLOOKUP(N52,Limits!#REF!,2),30,IF(X52&lt;=HLOOKUP(N52,Limits!#REF!,3),40,IF(X52&lt;=HLOOKUP(N52,Limits!#REF!,4),50,IF(X52&lt;=HLOOKUP(N52,Limits!#REF!,5),80,"Over 80%")))))</f>
        <v>#REF!</v>
      </c>
      <c r="AF52" s="76" t="e">
        <f>IF(Z52="B",IF(X52&lt;=HLOOKUP(N52,Limits!#REF!,2),30,IF(X52&lt;=HLOOKUP(N52,Limits!#REF!,3),40,IF(X52&lt;=HLOOKUP(N52,Limits!#REF!,4),50,IF(X52&lt;=HLOOKUP(N52,Limits!#REF!,5),80,"Over 80%")))))</f>
        <v>#REF!</v>
      </c>
      <c r="AG52" s="122"/>
      <c r="AH52" s="122"/>
      <c r="AI52" s="85" t="e">
        <f>IF(J52&lt;=HLOOKUP(F52,Limits!#REF!,2),30,IF(J52&lt;=HLOOKUP(F52,Limits!#REF!,3),40,IF(J52&lt;=HLOOKUP(F52,Limits!#REF!,4),50,IF(J52&lt;=HLOOKUP(F52,Limits!#REF!,5),60,IF(J52&lt;=HLOOKUP(F52,Limits!#REF!,6),80,"Over 80%")))))</f>
        <v>#REF!</v>
      </c>
      <c r="AJ52" s="123" t="e">
        <f t="shared" si="0"/>
        <v>#REF!</v>
      </c>
      <c r="AK52" s="2"/>
      <c r="AL52" s="85" t="e">
        <f t="shared" si="1"/>
        <v>#REF!</v>
      </c>
    </row>
    <row r="53" spans="1:38">
      <c r="A53" s="117">
        <f>+USR!C53</f>
        <v>402</v>
      </c>
      <c r="B53" s="117"/>
      <c r="C53" s="117" t="str">
        <f>+USR!D53</f>
        <v xml:space="preserve">04/08/2016 </v>
      </c>
      <c r="D53" s="151">
        <f>DATEVALUE(TEXT(USR!L53,"mm/dd/yyyy"))</f>
        <v>43198</v>
      </c>
      <c r="E53" s="117"/>
      <c r="F53" s="121">
        <f>+USR!N53</f>
        <v>2</v>
      </c>
      <c r="G53" s="122"/>
      <c r="H53" s="122">
        <f>+USR!X53</f>
        <v>0</v>
      </c>
      <c r="I53" s="122"/>
      <c r="J53" s="146">
        <f>+USR!G53</f>
        <v>21600</v>
      </c>
      <c r="K53" s="122"/>
      <c r="L53" s="147" t="b">
        <f>IF(H53=30,HLOOKUP(F53,Limits!#REF!,2),IF(H53=40,HLOOKUP(F53,Limits!#REF!,3),IF(H53=50,HLOOKUP(F53,Limits!#REF!,4),IF(H53=60,HLOOKUP(F53,Limits!#REF!,5),IF(H53=80,HLOOKUP(F53,Limits!#REF!,6))))))</f>
        <v>0</v>
      </c>
      <c r="M53" s="148"/>
      <c r="N53" s="121">
        <f>+USR!K53</f>
        <v>2</v>
      </c>
      <c r="O53" s="122"/>
      <c r="P53" s="122">
        <f>+USR!Y53</f>
        <v>0</v>
      </c>
      <c r="Q53" s="122"/>
      <c r="R53" s="122">
        <f>+USR!H53</f>
        <v>688</v>
      </c>
      <c r="S53" s="122"/>
      <c r="T53" s="122">
        <f>+USR!J53</f>
        <v>0</v>
      </c>
      <c r="U53" s="122"/>
      <c r="V53" s="122">
        <f>IF(N53=0,Limits!$D$8,IF(N53=1,Limits!$E$8,IF(N53=2,Limits!$F$8,IF(N53=3,Limits!$G$8,IF(N53=4,Limits!$H$8,IF(N53=5,Limits!$I$8))))))</f>
        <v>51</v>
      </c>
      <c r="W53" s="122"/>
      <c r="X53" s="122">
        <f t="shared" si="2"/>
        <v>739</v>
      </c>
      <c r="Y53" s="122"/>
      <c r="Z53" s="76" t="e">
        <f>IF(D53&gt;=Limits!#REF!,"A",IF(D53&lt;=Limits!#REF!,"B",0))</f>
        <v>#REF!</v>
      </c>
      <c r="AA53" s="76" t="e">
        <f>IF(Z53="A",IF(P53=30,HLOOKUP(N53,Limits!#REF!,2),IF(P53=40,HLOOKUP(N53,Limits!#REF!,3),IF(P53=50,HLOOKUP(N53,Limits!#REF!,4),IF(P53=80,HLOOKUP(N53,Limits!#REF!,5))))))</f>
        <v>#REF!</v>
      </c>
      <c r="AB53" s="76" t="e">
        <f>IF(Z53="B",IF(P53=30,HLOOKUP(N53,Limits!#REF!,2),IF(P53=40,HLOOKUP(N53,Limits!#REF!,3),IF(P53=50,HLOOKUP(N53,Limits!#REF!,4),IF(P53=80,HLOOKUP(N53,Limits!#REF!,5))))))</f>
        <v>#REF!</v>
      </c>
      <c r="AC53" s="122"/>
      <c r="AD53" s="123" t="e">
        <f t="shared" si="3"/>
        <v>#REF!</v>
      </c>
      <c r="AE53" s="76" t="e">
        <f>IF(Z53="A",IF(X53&lt;=HLOOKUP(N53,Limits!#REF!,2),30,IF(X53&lt;=HLOOKUP(N53,Limits!#REF!,3),40,IF(X53&lt;=HLOOKUP(N53,Limits!#REF!,4),50,IF(X53&lt;=HLOOKUP(N53,Limits!#REF!,5),80,"Over 80%")))))</f>
        <v>#REF!</v>
      </c>
      <c r="AF53" s="76" t="e">
        <f>IF(Z53="B",IF(X53&lt;=HLOOKUP(N53,Limits!#REF!,2),30,IF(X53&lt;=HLOOKUP(N53,Limits!#REF!,3),40,IF(X53&lt;=HLOOKUP(N53,Limits!#REF!,4),50,IF(X53&lt;=HLOOKUP(N53,Limits!#REF!,5),80,"Over 80%")))))</f>
        <v>#REF!</v>
      </c>
      <c r="AG53" s="122"/>
      <c r="AH53" s="122"/>
      <c r="AI53" s="85" t="e">
        <f>IF(J53&lt;=HLOOKUP(F53,Limits!#REF!,2),30,IF(J53&lt;=HLOOKUP(F53,Limits!#REF!,3),40,IF(J53&lt;=HLOOKUP(F53,Limits!#REF!,4),50,IF(J53&lt;=HLOOKUP(F53,Limits!#REF!,5),60,IF(J53&lt;=HLOOKUP(F53,Limits!#REF!,6),80,"Over 80%")))))</f>
        <v>#REF!</v>
      </c>
      <c r="AJ53" s="123" t="e">
        <f t="shared" si="0"/>
        <v>#REF!</v>
      </c>
      <c r="AK53" s="2"/>
      <c r="AL53" s="85" t="e">
        <f t="shared" si="1"/>
        <v>#REF!</v>
      </c>
    </row>
    <row r="54" spans="1:38">
      <c r="A54" s="117">
        <f>+USR!C54</f>
        <v>403</v>
      </c>
      <c r="B54" s="117"/>
      <c r="C54" s="117" t="str">
        <f>+USR!D54</f>
        <v xml:space="preserve">07/21/2019 </v>
      </c>
      <c r="D54" s="151">
        <f>DATEVALUE(TEXT(USR!L54,"mm/dd/yyyy"))</f>
        <v>43667</v>
      </c>
      <c r="E54" s="117"/>
      <c r="F54" s="121">
        <f>+USR!N54</f>
        <v>1</v>
      </c>
      <c r="G54" s="122"/>
      <c r="H54" s="122">
        <f>+USR!X54</f>
        <v>0</v>
      </c>
      <c r="I54" s="122"/>
      <c r="J54" s="146">
        <f>+USR!G54</f>
        <v>8484</v>
      </c>
      <c r="K54" s="122"/>
      <c r="L54" s="147" t="b">
        <f>IF(H54=30,HLOOKUP(F54,Limits!#REF!,2),IF(H54=40,HLOOKUP(F54,Limits!#REF!,3),IF(H54=50,HLOOKUP(F54,Limits!#REF!,4),IF(H54=60,HLOOKUP(F54,Limits!#REF!,5),IF(H54=80,HLOOKUP(F54,Limits!#REF!,6))))))</f>
        <v>0</v>
      </c>
      <c r="M54" s="148"/>
      <c r="N54" s="121">
        <f>+USR!K54</f>
        <v>1</v>
      </c>
      <c r="O54" s="122"/>
      <c r="P54" s="122">
        <f>+USR!Y54</f>
        <v>0</v>
      </c>
      <c r="Q54" s="122"/>
      <c r="R54" s="122">
        <f>+USR!H54</f>
        <v>275</v>
      </c>
      <c r="S54" s="122"/>
      <c r="T54" s="122">
        <f>+USR!J54</f>
        <v>0</v>
      </c>
      <c r="U54" s="122"/>
      <c r="V54" s="122">
        <f>IF(N54=0,Limits!$D$8,IF(N54=1,Limits!$E$8,IF(N54=2,Limits!$F$8,IF(N54=3,Limits!$G$8,IF(N54=4,Limits!$H$8,IF(N54=5,Limits!$I$8))))))</f>
        <v>45</v>
      </c>
      <c r="W54" s="122"/>
      <c r="X54" s="122">
        <f t="shared" si="2"/>
        <v>320</v>
      </c>
      <c r="Y54" s="122"/>
      <c r="Z54" s="76" t="e">
        <f>IF(D54&gt;=Limits!#REF!,"A",IF(D54&lt;=Limits!#REF!,"B",0))</f>
        <v>#REF!</v>
      </c>
      <c r="AA54" s="76" t="e">
        <f>IF(Z54="A",IF(P54=30,HLOOKUP(N54,Limits!#REF!,2),IF(P54=40,HLOOKUP(N54,Limits!#REF!,3),IF(P54=50,HLOOKUP(N54,Limits!#REF!,4),IF(P54=80,HLOOKUP(N54,Limits!#REF!,5))))))</f>
        <v>#REF!</v>
      </c>
      <c r="AB54" s="76" t="e">
        <f>IF(Z54="B",IF(P54=30,HLOOKUP(N54,Limits!#REF!,2),IF(P54=40,HLOOKUP(N54,Limits!#REF!,3),IF(P54=50,HLOOKUP(N54,Limits!#REF!,4),IF(P54=80,HLOOKUP(N54,Limits!#REF!,5))))))</f>
        <v>#REF!</v>
      </c>
      <c r="AC54" s="122"/>
      <c r="AD54" s="123" t="e">
        <f t="shared" si="3"/>
        <v>#REF!</v>
      </c>
      <c r="AE54" s="76" t="e">
        <f>IF(Z54="A",IF(X54&lt;=HLOOKUP(N54,Limits!#REF!,2),30,IF(X54&lt;=HLOOKUP(N54,Limits!#REF!,3),40,IF(X54&lt;=HLOOKUP(N54,Limits!#REF!,4),50,IF(X54&lt;=HLOOKUP(N54,Limits!#REF!,5),80,"Over 80%")))))</f>
        <v>#REF!</v>
      </c>
      <c r="AF54" s="76" t="e">
        <f>IF(Z54="B",IF(X54&lt;=HLOOKUP(N54,Limits!#REF!,2),30,IF(X54&lt;=HLOOKUP(N54,Limits!#REF!,3),40,IF(X54&lt;=HLOOKUP(N54,Limits!#REF!,4),50,IF(X54&lt;=HLOOKUP(N54,Limits!#REF!,5),80,"Over 80%")))))</f>
        <v>#REF!</v>
      </c>
      <c r="AG54" s="122"/>
      <c r="AH54" s="122"/>
      <c r="AI54" s="85" t="e">
        <f>IF(J54&lt;=HLOOKUP(F54,Limits!#REF!,2),30,IF(J54&lt;=HLOOKUP(F54,Limits!#REF!,3),40,IF(J54&lt;=HLOOKUP(F54,Limits!#REF!,4),50,IF(J54&lt;=HLOOKUP(F54,Limits!#REF!,5),60,IF(J54&lt;=HLOOKUP(F54,Limits!#REF!,6),80,"Over 80%")))))</f>
        <v>#REF!</v>
      </c>
      <c r="AJ54" s="123" t="e">
        <f t="shared" si="0"/>
        <v>#REF!</v>
      </c>
      <c r="AK54" s="2"/>
      <c r="AL54" s="85" t="e">
        <f t="shared" si="1"/>
        <v>#REF!</v>
      </c>
    </row>
    <row r="55" spans="1:38">
      <c r="A55" s="117">
        <f>+USR!C55</f>
        <v>404</v>
      </c>
      <c r="B55" s="117"/>
      <c r="C55" s="117" t="str">
        <f>+USR!D55</f>
        <v xml:space="preserve">06/16/2020 </v>
      </c>
      <c r="D55" s="151">
        <f>DATEVALUE(TEXT(USR!L55,"mm/dd/yyyy"))</f>
        <v>43998</v>
      </c>
      <c r="E55" s="117"/>
      <c r="F55" s="121">
        <f>+USR!N55</f>
        <v>1</v>
      </c>
      <c r="G55" s="122"/>
      <c r="H55" s="122">
        <f>+USR!X55</f>
        <v>0</v>
      </c>
      <c r="I55" s="122"/>
      <c r="J55" s="146">
        <f>+USR!G55</f>
        <v>9463</v>
      </c>
      <c r="K55" s="122"/>
      <c r="L55" s="147" t="b">
        <f>IF(H55=30,HLOOKUP(F55,Limits!#REF!,2),IF(H55=40,HLOOKUP(F55,Limits!#REF!,3),IF(H55=50,HLOOKUP(F55,Limits!#REF!,4),IF(H55=60,HLOOKUP(F55,Limits!#REF!,5),IF(H55=80,HLOOKUP(F55,Limits!#REF!,6))))))</f>
        <v>0</v>
      </c>
      <c r="M55" s="148"/>
      <c r="N55" s="121">
        <f>+USR!K55</f>
        <v>1</v>
      </c>
      <c r="O55" s="122"/>
      <c r="P55" s="122">
        <f>+USR!Y55</f>
        <v>0</v>
      </c>
      <c r="Q55" s="122"/>
      <c r="R55" s="122">
        <f>+USR!H55</f>
        <v>305</v>
      </c>
      <c r="S55" s="122"/>
      <c r="T55" s="122">
        <f>+USR!J55</f>
        <v>0</v>
      </c>
      <c r="U55" s="122"/>
      <c r="V55" s="122">
        <f>IF(N55=0,Limits!$D$8,IF(N55=1,Limits!$E$8,IF(N55=2,Limits!$F$8,IF(N55=3,Limits!$G$8,IF(N55=4,Limits!$H$8,IF(N55=5,Limits!$I$8))))))</f>
        <v>45</v>
      </c>
      <c r="W55" s="122"/>
      <c r="X55" s="122">
        <f t="shared" si="2"/>
        <v>350</v>
      </c>
      <c r="Y55" s="122"/>
      <c r="Z55" s="76" t="e">
        <f>IF(D55&gt;=Limits!#REF!,"A",IF(D55&lt;=Limits!#REF!,"B",0))</f>
        <v>#REF!</v>
      </c>
      <c r="AA55" s="76" t="e">
        <f>IF(Z55="A",IF(P55=30,HLOOKUP(N55,Limits!#REF!,2),IF(P55=40,HLOOKUP(N55,Limits!#REF!,3),IF(P55=50,HLOOKUP(N55,Limits!#REF!,4),IF(P55=80,HLOOKUP(N55,Limits!#REF!,5))))))</f>
        <v>#REF!</v>
      </c>
      <c r="AB55" s="76" t="e">
        <f>IF(Z55="B",IF(P55=30,HLOOKUP(N55,Limits!#REF!,2),IF(P55=40,HLOOKUP(N55,Limits!#REF!,3),IF(P55=50,HLOOKUP(N55,Limits!#REF!,4),IF(P55=80,HLOOKUP(N55,Limits!#REF!,5))))))</f>
        <v>#REF!</v>
      </c>
      <c r="AC55" s="122"/>
      <c r="AD55" s="123" t="e">
        <f t="shared" si="3"/>
        <v>#REF!</v>
      </c>
      <c r="AE55" s="76" t="e">
        <f>IF(Z55="A",IF(X55&lt;=HLOOKUP(N55,Limits!#REF!,2),30,IF(X55&lt;=HLOOKUP(N55,Limits!#REF!,3),40,IF(X55&lt;=HLOOKUP(N55,Limits!#REF!,4),50,IF(X55&lt;=HLOOKUP(N55,Limits!#REF!,5),80,"Over 80%")))))</f>
        <v>#REF!</v>
      </c>
      <c r="AF55" s="76" t="e">
        <f>IF(Z55="B",IF(X55&lt;=HLOOKUP(N55,Limits!#REF!,2),30,IF(X55&lt;=HLOOKUP(N55,Limits!#REF!,3),40,IF(X55&lt;=HLOOKUP(N55,Limits!#REF!,4),50,IF(X55&lt;=HLOOKUP(N55,Limits!#REF!,5),80,"Over 80%")))))</f>
        <v>#REF!</v>
      </c>
      <c r="AG55" s="122"/>
      <c r="AH55" s="122"/>
      <c r="AI55" s="85" t="e">
        <f>IF(J55&lt;=HLOOKUP(F55,Limits!#REF!,2),30,IF(J55&lt;=HLOOKUP(F55,Limits!#REF!,3),40,IF(J55&lt;=HLOOKUP(F55,Limits!#REF!,4),50,IF(J55&lt;=HLOOKUP(F55,Limits!#REF!,5),60,IF(J55&lt;=HLOOKUP(F55,Limits!#REF!,6),80,"Over 80%")))))</f>
        <v>#REF!</v>
      </c>
      <c r="AJ55" s="123" t="e">
        <f t="shared" si="0"/>
        <v>#REF!</v>
      </c>
      <c r="AK55" s="2"/>
      <c r="AL55" s="85" t="e">
        <f t="shared" si="1"/>
        <v>#REF!</v>
      </c>
    </row>
    <row r="56" spans="1:38">
      <c r="A56" s="117">
        <f>+USR!C56</f>
        <v>405</v>
      </c>
      <c r="B56" s="117"/>
      <c r="C56" s="117" t="str">
        <f>+USR!D56</f>
        <v xml:space="preserve">07/02/2018 </v>
      </c>
      <c r="D56" s="151">
        <f>DATEVALUE(TEXT(USR!L56,"mm/dd/yyyy"))</f>
        <v>44014</v>
      </c>
      <c r="E56" s="117"/>
      <c r="F56" s="121">
        <f>+USR!N56</f>
        <v>2</v>
      </c>
      <c r="G56" s="122"/>
      <c r="H56" s="122">
        <f>+USR!X56</f>
        <v>0</v>
      </c>
      <c r="I56" s="122"/>
      <c r="J56" s="146">
        <f>+USR!G56</f>
        <v>24097</v>
      </c>
      <c r="K56" s="122"/>
      <c r="L56" s="147" t="b">
        <f>IF(H56=30,HLOOKUP(F56,Limits!#REF!,2),IF(H56=40,HLOOKUP(F56,Limits!#REF!,3),IF(H56=50,HLOOKUP(F56,Limits!#REF!,4),IF(H56=60,HLOOKUP(F56,Limits!#REF!,5),IF(H56=80,HLOOKUP(F56,Limits!#REF!,6))))))</f>
        <v>0</v>
      </c>
      <c r="M56" s="148"/>
      <c r="N56" s="121">
        <f>+USR!K56</f>
        <v>2</v>
      </c>
      <c r="O56" s="122"/>
      <c r="P56" s="122">
        <f>+USR!Y56</f>
        <v>0</v>
      </c>
      <c r="Q56" s="122"/>
      <c r="R56" s="122">
        <f>+USR!H56</f>
        <v>755</v>
      </c>
      <c r="S56" s="122"/>
      <c r="T56" s="122">
        <f>+USR!J56</f>
        <v>0</v>
      </c>
      <c r="U56" s="122"/>
      <c r="V56" s="122">
        <f>IF(N56=0,Limits!$D$8,IF(N56=1,Limits!$E$8,IF(N56=2,Limits!$F$8,IF(N56=3,Limits!$G$8,IF(N56=4,Limits!$H$8,IF(N56=5,Limits!$I$8))))))</f>
        <v>51</v>
      </c>
      <c r="W56" s="122"/>
      <c r="X56" s="122">
        <f t="shared" si="2"/>
        <v>806</v>
      </c>
      <c r="Y56" s="122"/>
      <c r="Z56" s="76" t="e">
        <f>IF(D56&gt;=Limits!#REF!,"A",IF(D56&lt;=Limits!#REF!,"B",0))</f>
        <v>#REF!</v>
      </c>
      <c r="AA56" s="76" t="e">
        <f>IF(Z56="A",IF(P56=30,HLOOKUP(N56,Limits!#REF!,2),IF(P56=40,HLOOKUP(N56,Limits!#REF!,3),IF(P56=50,HLOOKUP(N56,Limits!#REF!,4),IF(P56=80,HLOOKUP(N56,Limits!#REF!,5))))))</f>
        <v>#REF!</v>
      </c>
      <c r="AB56" s="76" t="e">
        <f>IF(Z56="B",IF(P56=30,HLOOKUP(N56,Limits!#REF!,2),IF(P56=40,HLOOKUP(N56,Limits!#REF!,3),IF(P56=50,HLOOKUP(N56,Limits!#REF!,4),IF(P56=80,HLOOKUP(N56,Limits!#REF!,5))))))</f>
        <v>#REF!</v>
      </c>
      <c r="AC56" s="122"/>
      <c r="AD56" s="123" t="e">
        <f t="shared" si="3"/>
        <v>#REF!</v>
      </c>
      <c r="AE56" s="76" t="e">
        <f>IF(Z56="A",IF(X56&lt;=HLOOKUP(N56,Limits!#REF!,2),30,IF(X56&lt;=HLOOKUP(N56,Limits!#REF!,3),40,IF(X56&lt;=HLOOKUP(N56,Limits!#REF!,4),50,IF(X56&lt;=HLOOKUP(N56,Limits!#REF!,5),80,"Over 80%")))))</f>
        <v>#REF!</v>
      </c>
      <c r="AF56" s="76" t="e">
        <f>IF(Z56="B",IF(X56&lt;=HLOOKUP(N56,Limits!#REF!,2),30,IF(X56&lt;=HLOOKUP(N56,Limits!#REF!,3),40,IF(X56&lt;=HLOOKUP(N56,Limits!#REF!,4),50,IF(X56&lt;=HLOOKUP(N56,Limits!#REF!,5),80,"Over 80%")))))</f>
        <v>#REF!</v>
      </c>
      <c r="AG56" s="122"/>
      <c r="AH56" s="122"/>
      <c r="AI56" s="85" t="e">
        <f>IF(J56&lt;=HLOOKUP(F56,Limits!#REF!,2),30,IF(J56&lt;=HLOOKUP(F56,Limits!#REF!,3),40,IF(J56&lt;=HLOOKUP(F56,Limits!#REF!,4),50,IF(J56&lt;=HLOOKUP(F56,Limits!#REF!,5),60,IF(J56&lt;=HLOOKUP(F56,Limits!#REF!,6),80,"Over 80%")))))</f>
        <v>#REF!</v>
      </c>
      <c r="AJ56" s="123" t="e">
        <f t="shared" si="0"/>
        <v>#REF!</v>
      </c>
      <c r="AK56" s="2"/>
      <c r="AL56" s="85" t="e">
        <f t="shared" si="1"/>
        <v>#REF!</v>
      </c>
    </row>
    <row r="57" spans="1:38">
      <c r="A57" s="117">
        <f>+USR!C57</f>
        <v>406</v>
      </c>
      <c r="B57" s="117"/>
      <c r="C57" s="117" t="str">
        <f>+USR!D57</f>
        <v xml:space="preserve">10/14/2019 </v>
      </c>
      <c r="D57" s="151">
        <f>DATEVALUE(TEXT(USR!L57,"mm/dd/yyyy"))</f>
        <v>43752</v>
      </c>
      <c r="E57" s="117"/>
      <c r="F57" s="121">
        <f>+USR!N57</f>
        <v>1</v>
      </c>
      <c r="G57" s="122"/>
      <c r="H57" s="122">
        <f>+USR!X57</f>
        <v>0</v>
      </c>
      <c r="I57" s="122"/>
      <c r="J57" s="146">
        <f>+USR!G57</f>
        <v>10316.5</v>
      </c>
      <c r="K57" s="122"/>
      <c r="L57" s="147" t="b">
        <f>IF(H57=30,HLOOKUP(F57,Limits!#REF!,2),IF(H57=40,HLOOKUP(F57,Limits!#REF!,3),IF(H57=50,HLOOKUP(F57,Limits!#REF!,4),IF(H57=60,HLOOKUP(F57,Limits!#REF!,5),IF(H57=80,HLOOKUP(F57,Limits!#REF!,6))))))</f>
        <v>0</v>
      </c>
      <c r="M57" s="148"/>
      <c r="N57" s="121">
        <f>+USR!K57</f>
        <v>2</v>
      </c>
      <c r="O57" s="122"/>
      <c r="P57" s="122">
        <f>+USR!Y57</f>
        <v>0</v>
      </c>
      <c r="Q57" s="122"/>
      <c r="R57" s="122">
        <f>+USR!H57</f>
        <v>324</v>
      </c>
      <c r="S57" s="122"/>
      <c r="T57" s="122">
        <f>+USR!J57</f>
        <v>0</v>
      </c>
      <c r="U57" s="122"/>
      <c r="V57" s="122">
        <f>IF(N57=0,Limits!$D$8,IF(N57=1,Limits!$E$8,IF(N57=2,Limits!$F$8,IF(N57=3,Limits!$G$8,IF(N57=4,Limits!$H$8,IF(N57=5,Limits!$I$8))))))</f>
        <v>51</v>
      </c>
      <c r="W57" s="122"/>
      <c r="X57" s="122">
        <f t="shared" si="2"/>
        <v>375</v>
      </c>
      <c r="Y57" s="122"/>
      <c r="Z57" s="76" t="e">
        <f>IF(D57&gt;=Limits!#REF!,"A",IF(D57&lt;=Limits!#REF!,"B",0))</f>
        <v>#REF!</v>
      </c>
      <c r="AA57" s="76" t="e">
        <f>IF(Z57="A",IF(P57=30,HLOOKUP(N57,Limits!#REF!,2),IF(P57=40,HLOOKUP(N57,Limits!#REF!,3),IF(P57=50,HLOOKUP(N57,Limits!#REF!,4),IF(P57=80,HLOOKUP(N57,Limits!#REF!,5))))))</f>
        <v>#REF!</v>
      </c>
      <c r="AB57" s="76" t="e">
        <f>IF(Z57="B",IF(P57=30,HLOOKUP(N57,Limits!#REF!,2),IF(P57=40,HLOOKUP(N57,Limits!#REF!,3),IF(P57=50,HLOOKUP(N57,Limits!#REF!,4),IF(P57=80,HLOOKUP(N57,Limits!#REF!,5))))))</f>
        <v>#REF!</v>
      </c>
      <c r="AC57" s="122"/>
      <c r="AD57" s="123" t="e">
        <f t="shared" si="3"/>
        <v>#REF!</v>
      </c>
      <c r="AE57" s="76" t="e">
        <f>IF(Z57="A",IF(X57&lt;=HLOOKUP(N57,Limits!#REF!,2),30,IF(X57&lt;=HLOOKUP(N57,Limits!#REF!,3),40,IF(X57&lt;=HLOOKUP(N57,Limits!#REF!,4),50,IF(X57&lt;=HLOOKUP(N57,Limits!#REF!,5),80,"Over 80%")))))</f>
        <v>#REF!</v>
      </c>
      <c r="AF57" s="76" t="e">
        <f>IF(Z57="B",IF(X57&lt;=HLOOKUP(N57,Limits!#REF!,2),30,IF(X57&lt;=HLOOKUP(N57,Limits!#REF!,3),40,IF(X57&lt;=HLOOKUP(N57,Limits!#REF!,4),50,IF(X57&lt;=HLOOKUP(N57,Limits!#REF!,5),80,"Over 80%")))))</f>
        <v>#REF!</v>
      </c>
      <c r="AG57" s="122"/>
      <c r="AH57" s="122"/>
      <c r="AI57" s="85" t="e">
        <f>IF(J57&lt;=HLOOKUP(F57,Limits!#REF!,2),30,IF(J57&lt;=HLOOKUP(F57,Limits!#REF!,3),40,IF(J57&lt;=HLOOKUP(F57,Limits!#REF!,4),50,IF(J57&lt;=HLOOKUP(F57,Limits!#REF!,5),60,IF(J57&lt;=HLOOKUP(F57,Limits!#REF!,6),80,"Over 80%")))))</f>
        <v>#REF!</v>
      </c>
      <c r="AJ57" s="123" t="e">
        <f t="shared" si="0"/>
        <v>#REF!</v>
      </c>
      <c r="AK57" s="2"/>
      <c r="AL57" s="85" t="e">
        <f t="shared" si="1"/>
        <v>#REF!</v>
      </c>
    </row>
    <row r="58" spans="1:38">
      <c r="A58" s="117">
        <f>+USR!C58</f>
        <v>407</v>
      </c>
      <c r="B58" s="117"/>
      <c r="C58" s="117" t="str">
        <f>+USR!D58</f>
        <v xml:space="preserve">06/14/2019 </v>
      </c>
      <c r="D58" s="151">
        <f>DATEVALUE(TEXT(USR!L58,"mm/dd/yyyy"))</f>
        <v>43996</v>
      </c>
      <c r="E58" s="117"/>
      <c r="F58" s="121">
        <f>+USR!N58</f>
        <v>1</v>
      </c>
      <c r="G58" s="122"/>
      <c r="H58" s="122">
        <f>+USR!X58</f>
        <v>0</v>
      </c>
      <c r="I58" s="122"/>
      <c r="J58" s="146">
        <f>+USR!G58</f>
        <v>24462</v>
      </c>
      <c r="K58" s="122"/>
      <c r="L58" s="147" t="b">
        <f>IF(H58=30,HLOOKUP(F58,Limits!#REF!,2),IF(H58=40,HLOOKUP(F58,Limits!#REF!,3),IF(H58=50,HLOOKUP(F58,Limits!#REF!,4),IF(H58=60,HLOOKUP(F58,Limits!#REF!,5),IF(H58=80,HLOOKUP(F58,Limits!#REF!,6))))))</f>
        <v>0</v>
      </c>
      <c r="M58" s="148"/>
      <c r="N58" s="121">
        <f>+USR!K58</f>
        <v>1</v>
      </c>
      <c r="O58" s="122"/>
      <c r="P58" s="122">
        <f>+USR!Y58</f>
        <v>0</v>
      </c>
      <c r="Q58" s="122"/>
      <c r="R58" s="122">
        <f>+USR!H58</f>
        <v>636</v>
      </c>
      <c r="S58" s="122"/>
      <c r="T58" s="122">
        <f>+USR!J58</f>
        <v>0</v>
      </c>
      <c r="U58" s="122"/>
      <c r="V58" s="122">
        <f>IF(N58=0,Limits!$D$8,IF(N58=1,Limits!$E$8,IF(N58=2,Limits!$F$8,IF(N58=3,Limits!$G$8,IF(N58=4,Limits!$H$8,IF(N58=5,Limits!$I$8))))))</f>
        <v>45</v>
      </c>
      <c r="W58" s="122"/>
      <c r="X58" s="122">
        <f t="shared" si="2"/>
        <v>681</v>
      </c>
      <c r="Y58" s="122"/>
      <c r="Z58" s="76" t="e">
        <f>IF(D58&gt;=Limits!#REF!,"A",IF(D58&lt;=Limits!#REF!,"B",0))</f>
        <v>#REF!</v>
      </c>
      <c r="AA58" s="76" t="e">
        <f>IF(Z58="A",IF(P58=30,HLOOKUP(N58,Limits!#REF!,2),IF(P58=40,HLOOKUP(N58,Limits!#REF!,3),IF(P58=50,HLOOKUP(N58,Limits!#REF!,4),IF(P58=80,HLOOKUP(N58,Limits!#REF!,5))))))</f>
        <v>#REF!</v>
      </c>
      <c r="AB58" s="76" t="e">
        <f>IF(Z58="B",IF(P58=30,HLOOKUP(N58,Limits!#REF!,2),IF(P58=40,HLOOKUP(N58,Limits!#REF!,3),IF(P58=50,HLOOKUP(N58,Limits!#REF!,4),IF(P58=80,HLOOKUP(N58,Limits!#REF!,5))))))</f>
        <v>#REF!</v>
      </c>
      <c r="AC58" s="122"/>
      <c r="AD58" s="123" t="e">
        <f t="shared" si="3"/>
        <v>#REF!</v>
      </c>
      <c r="AE58" s="76" t="e">
        <f>IF(Z58="A",IF(X58&lt;=HLOOKUP(N58,Limits!#REF!,2),30,IF(X58&lt;=HLOOKUP(N58,Limits!#REF!,3),40,IF(X58&lt;=HLOOKUP(N58,Limits!#REF!,4),50,IF(X58&lt;=HLOOKUP(N58,Limits!#REF!,5),80,"Over 80%")))))</f>
        <v>#REF!</v>
      </c>
      <c r="AF58" s="76" t="e">
        <f>IF(Z58="B",IF(X58&lt;=HLOOKUP(N58,Limits!#REF!,2),30,IF(X58&lt;=HLOOKUP(N58,Limits!#REF!,3),40,IF(X58&lt;=HLOOKUP(N58,Limits!#REF!,4),50,IF(X58&lt;=HLOOKUP(N58,Limits!#REF!,5),80,"Over 80%")))))</f>
        <v>#REF!</v>
      </c>
      <c r="AG58" s="122"/>
      <c r="AH58" s="122"/>
      <c r="AI58" s="85" t="e">
        <f>IF(J58&lt;=HLOOKUP(F58,Limits!#REF!,2),30,IF(J58&lt;=HLOOKUP(F58,Limits!#REF!,3),40,IF(J58&lt;=HLOOKUP(F58,Limits!#REF!,4),50,IF(J58&lt;=HLOOKUP(F58,Limits!#REF!,5),60,IF(J58&lt;=HLOOKUP(F58,Limits!#REF!,6),80,"Over 80%")))))</f>
        <v>#REF!</v>
      </c>
      <c r="AJ58" s="123" t="e">
        <f t="shared" si="0"/>
        <v>#REF!</v>
      </c>
      <c r="AK58" s="2"/>
      <c r="AL58" s="85" t="e">
        <f t="shared" si="1"/>
        <v>#REF!</v>
      </c>
    </row>
    <row r="59" spans="1:38">
      <c r="A59" s="117">
        <f>+USR!C59</f>
        <v>408</v>
      </c>
      <c r="B59" s="117"/>
      <c r="C59" s="117" t="str">
        <f>+USR!D59</f>
        <v xml:space="preserve">07/01/2020 </v>
      </c>
      <c r="D59" s="151">
        <f>DATEVALUE(TEXT(USR!L59,"mm/dd/yyyy"))</f>
        <v>44013</v>
      </c>
      <c r="E59" s="117"/>
      <c r="F59" s="121">
        <f>+USR!N59</f>
        <v>2</v>
      </c>
      <c r="G59" s="122"/>
      <c r="H59" s="122">
        <f>+USR!X59</f>
        <v>0</v>
      </c>
      <c r="I59" s="122"/>
      <c r="J59" s="146">
        <f>+USR!G59</f>
        <v>18720</v>
      </c>
      <c r="K59" s="122"/>
      <c r="L59" s="147" t="b">
        <f>IF(H59=30,HLOOKUP(F59,Limits!#REF!,2),IF(H59=40,HLOOKUP(F59,Limits!#REF!,3),IF(H59=50,HLOOKUP(F59,Limits!#REF!,4),IF(H59=60,HLOOKUP(F59,Limits!#REF!,5),IF(H59=80,HLOOKUP(F59,Limits!#REF!,6))))))</f>
        <v>0</v>
      </c>
      <c r="M59" s="148"/>
      <c r="N59" s="121">
        <f>+USR!K59</f>
        <v>1</v>
      </c>
      <c r="O59" s="122"/>
      <c r="P59" s="122">
        <f>+USR!Y59</f>
        <v>0</v>
      </c>
      <c r="Q59" s="122"/>
      <c r="R59" s="122">
        <f>+USR!H59</f>
        <v>655</v>
      </c>
      <c r="S59" s="122"/>
      <c r="T59" s="122">
        <f>+USR!J59</f>
        <v>0</v>
      </c>
      <c r="U59" s="122"/>
      <c r="V59" s="122">
        <f>IF(N59=0,Limits!$D$8,IF(N59=1,Limits!$E$8,IF(N59=2,Limits!$F$8,IF(N59=3,Limits!$G$8,IF(N59=4,Limits!$H$8,IF(N59=5,Limits!$I$8))))))</f>
        <v>45</v>
      </c>
      <c r="W59" s="122"/>
      <c r="X59" s="122">
        <f t="shared" si="2"/>
        <v>700</v>
      </c>
      <c r="Y59" s="122"/>
      <c r="Z59" s="76" t="e">
        <f>IF(D59&gt;=Limits!#REF!,"A",IF(D59&lt;=Limits!#REF!,"B",0))</f>
        <v>#REF!</v>
      </c>
      <c r="AA59" s="76" t="e">
        <f>IF(Z59="A",IF(P59=30,HLOOKUP(N59,Limits!#REF!,2),IF(P59=40,HLOOKUP(N59,Limits!#REF!,3),IF(P59=50,HLOOKUP(N59,Limits!#REF!,4),IF(P59=80,HLOOKUP(N59,Limits!#REF!,5))))))</f>
        <v>#REF!</v>
      </c>
      <c r="AB59" s="76" t="e">
        <f>IF(Z59="B",IF(P59=30,HLOOKUP(N59,Limits!#REF!,2),IF(P59=40,HLOOKUP(N59,Limits!#REF!,3),IF(P59=50,HLOOKUP(N59,Limits!#REF!,4),IF(P59=80,HLOOKUP(N59,Limits!#REF!,5))))))</f>
        <v>#REF!</v>
      </c>
      <c r="AC59" s="122"/>
      <c r="AD59" s="123" t="e">
        <f t="shared" si="3"/>
        <v>#REF!</v>
      </c>
      <c r="AE59" s="76" t="e">
        <f>IF(Z59="A",IF(X59&lt;=HLOOKUP(N59,Limits!#REF!,2),30,IF(X59&lt;=HLOOKUP(N59,Limits!#REF!,3),40,IF(X59&lt;=HLOOKUP(N59,Limits!#REF!,4),50,IF(X59&lt;=HLOOKUP(N59,Limits!#REF!,5),80,"Over 80%")))))</f>
        <v>#REF!</v>
      </c>
      <c r="AF59" s="76" t="e">
        <f>IF(Z59="B",IF(X59&lt;=HLOOKUP(N59,Limits!#REF!,2),30,IF(X59&lt;=HLOOKUP(N59,Limits!#REF!,3),40,IF(X59&lt;=HLOOKUP(N59,Limits!#REF!,4),50,IF(X59&lt;=HLOOKUP(N59,Limits!#REF!,5),80,"Over 80%")))))</f>
        <v>#REF!</v>
      </c>
      <c r="AG59" s="122"/>
      <c r="AH59" s="122"/>
      <c r="AI59" s="85" t="e">
        <f>IF(J59&lt;=HLOOKUP(F59,Limits!#REF!,2),30,IF(J59&lt;=HLOOKUP(F59,Limits!#REF!,3),40,IF(J59&lt;=HLOOKUP(F59,Limits!#REF!,4),50,IF(J59&lt;=HLOOKUP(F59,Limits!#REF!,5),60,IF(J59&lt;=HLOOKUP(F59,Limits!#REF!,6),80,"Over 80%")))))</f>
        <v>#REF!</v>
      </c>
      <c r="AJ59" s="123" t="e">
        <f t="shared" si="0"/>
        <v>#REF!</v>
      </c>
      <c r="AK59" s="2"/>
      <c r="AL59" s="85" t="e">
        <f t="shared" si="1"/>
        <v>#REF!</v>
      </c>
    </row>
    <row r="60" spans="1:38">
      <c r="A60" s="117">
        <f>+USR!C60</f>
        <v>409</v>
      </c>
      <c r="B60" s="117"/>
      <c r="C60" s="117" t="str">
        <f>+USR!D60</f>
        <v xml:space="preserve">03/09/2018 </v>
      </c>
      <c r="D60" s="151">
        <f>DATEVALUE(TEXT(USR!L60,"mm/dd/yyyy"))</f>
        <v>43899</v>
      </c>
      <c r="E60" s="117"/>
      <c r="F60" s="121">
        <f>+USR!N60</f>
        <v>2</v>
      </c>
      <c r="G60" s="122"/>
      <c r="H60" s="122">
        <f>+USR!X60</f>
        <v>0</v>
      </c>
      <c r="I60" s="122"/>
      <c r="J60" s="146">
        <f>+USR!G60</f>
        <v>13118</v>
      </c>
      <c r="K60" s="122"/>
      <c r="L60" s="147" t="b">
        <f>IF(H60=30,HLOOKUP(F60,Limits!#REF!,2),IF(H60=40,HLOOKUP(F60,Limits!#REF!,3),IF(H60=50,HLOOKUP(F60,Limits!#REF!,4),IF(H60=60,HLOOKUP(F60,Limits!#REF!,5),IF(H60=80,HLOOKUP(F60,Limits!#REF!,6))))))</f>
        <v>0</v>
      </c>
      <c r="M60" s="148"/>
      <c r="N60" s="121">
        <f>+USR!K60</f>
        <v>3</v>
      </c>
      <c r="O60" s="122"/>
      <c r="P60" s="122">
        <f>+USR!Y60</f>
        <v>0</v>
      </c>
      <c r="Q60" s="122"/>
      <c r="R60" s="122">
        <f>+USR!H60</f>
        <v>360</v>
      </c>
      <c r="S60" s="122"/>
      <c r="T60" s="122">
        <f>+USR!J60</f>
        <v>0</v>
      </c>
      <c r="U60" s="122"/>
      <c r="V60" s="122">
        <f>IF(N60=0,Limits!$D$8,IF(N60=1,Limits!$E$8,IF(N60=2,Limits!$F$8,IF(N60=3,Limits!$G$8,IF(N60=4,Limits!$H$8,IF(N60=5,Limits!$I$8))))))</f>
        <v>57</v>
      </c>
      <c r="W60" s="122"/>
      <c r="X60" s="122">
        <f t="shared" si="2"/>
        <v>417</v>
      </c>
      <c r="Y60" s="122"/>
      <c r="Z60" s="76" t="e">
        <f>IF(D60&gt;=Limits!#REF!,"A",IF(D60&lt;=Limits!#REF!,"B",0))</f>
        <v>#REF!</v>
      </c>
      <c r="AA60" s="76" t="e">
        <f>IF(Z60="A",IF(P60=30,HLOOKUP(N60,Limits!#REF!,2),IF(P60=40,HLOOKUP(N60,Limits!#REF!,3),IF(P60=50,HLOOKUP(N60,Limits!#REF!,4),IF(P60=80,HLOOKUP(N60,Limits!#REF!,5))))))</f>
        <v>#REF!</v>
      </c>
      <c r="AB60" s="76" t="e">
        <f>IF(Z60="B",IF(P60=30,HLOOKUP(N60,Limits!#REF!,2),IF(P60=40,HLOOKUP(N60,Limits!#REF!,3),IF(P60=50,HLOOKUP(N60,Limits!#REF!,4),IF(P60=80,HLOOKUP(N60,Limits!#REF!,5))))))</f>
        <v>#REF!</v>
      </c>
      <c r="AC60" s="122"/>
      <c r="AD60" s="123" t="e">
        <f t="shared" si="3"/>
        <v>#REF!</v>
      </c>
      <c r="AE60" s="76" t="e">
        <f>IF(Z60="A",IF(X60&lt;=HLOOKUP(N60,Limits!#REF!,2),30,IF(X60&lt;=HLOOKUP(N60,Limits!#REF!,3),40,IF(X60&lt;=HLOOKUP(N60,Limits!#REF!,4),50,IF(X60&lt;=HLOOKUP(N60,Limits!#REF!,5),80,"Over 80%")))))</f>
        <v>#REF!</v>
      </c>
      <c r="AF60" s="76" t="e">
        <f>IF(Z60="B",IF(X60&lt;=HLOOKUP(N60,Limits!#REF!,2),30,IF(X60&lt;=HLOOKUP(N60,Limits!#REF!,3),40,IF(X60&lt;=HLOOKUP(N60,Limits!#REF!,4),50,IF(X60&lt;=HLOOKUP(N60,Limits!#REF!,5),80,"Over 80%")))))</f>
        <v>#REF!</v>
      </c>
      <c r="AG60" s="122"/>
      <c r="AH60" s="122"/>
      <c r="AI60" s="85" t="e">
        <f>IF(J60&lt;=HLOOKUP(F60,Limits!#REF!,2),30,IF(J60&lt;=HLOOKUP(F60,Limits!#REF!,3),40,IF(J60&lt;=HLOOKUP(F60,Limits!#REF!,4),50,IF(J60&lt;=HLOOKUP(F60,Limits!#REF!,5),60,IF(J60&lt;=HLOOKUP(F60,Limits!#REF!,6),80,"Over 80%")))))</f>
        <v>#REF!</v>
      </c>
      <c r="AJ60" s="123" t="e">
        <f t="shared" si="0"/>
        <v>#REF!</v>
      </c>
      <c r="AK60" s="2"/>
      <c r="AL60" s="85" t="e">
        <f t="shared" si="1"/>
        <v>#REF!</v>
      </c>
    </row>
    <row r="61" spans="1:38">
      <c r="A61" s="117">
        <f>+USR!C61</f>
        <v>410</v>
      </c>
      <c r="B61" s="117"/>
      <c r="C61" s="117" t="str">
        <f>+USR!D61</f>
        <v xml:space="preserve">03/17/2017 </v>
      </c>
      <c r="D61" s="151">
        <f>DATEVALUE(TEXT(USR!L61,"mm/dd/yyyy"))</f>
        <v>43176</v>
      </c>
      <c r="E61" s="117"/>
      <c r="F61" s="121">
        <f>+USR!N61</f>
        <v>4</v>
      </c>
      <c r="G61" s="122"/>
      <c r="H61" s="122">
        <f>+USR!X61</f>
        <v>0</v>
      </c>
      <c r="I61" s="122"/>
      <c r="J61" s="146">
        <f>+USR!G61</f>
        <v>32006</v>
      </c>
      <c r="K61" s="122"/>
      <c r="L61" s="147" t="b">
        <f>IF(H61=30,HLOOKUP(F61,Limits!#REF!,2),IF(H61=40,HLOOKUP(F61,Limits!#REF!,3),IF(H61=50,HLOOKUP(F61,Limits!#REF!,4),IF(H61=60,HLOOKUP(F61,Limits!#REF!,5),IF(H61=80,HLOOKUP(F61,Limits!#REF!,6))))))</f>
        <v>0</v>
      </c>
      <c r="M61" s="148"/>
      <c r="N61" s="121">
        <f>+USR!K61</f>
        <v>3</v>
      </c>
      <c r="O61" s="122"/>
      <c r="P61" s="122">
        <f>+USR!Y61</f>
        <v>0</v>
      </c>
      <c r="Q61" s="122"/>
      <c r="R61" s="122">
        <f>+USR!H61</f>
        <v>789</v>
      </c>
      <c r="S61" s="122"/>
      <c r="T61" s="122">
        <f>+USR!J61</f>
        <v>0</v>
      </c>
      <c r="U61" s="122"/>
      <c r="V61" s="122">
        <f>IF(N61=0,Limits!$D$8,IF(N61=1,Limits!$E$8,IF(N61=2,Limits!$F$8,IF(N61=3,Limits!$G$8,IF(N61=4,Limits!$H$8,IF(N61=5,Limits!$I$8))))))</f>
        <v>57</v>
      </c>
      <c r="W61" s="122"/>
      <c r="X61" s="122">
        <f t="shared" si="2"/>
        <v>846</v>
      </c>
      <c r="Y61" s="122"/>
      <c r="Z61" s="76" t="e">
        <f>IF(D61&gt;=Limits!#REF!,"A",IF(D61&lt;=Limits!#REF!,"B",0))</f>
        <v>#REF!</v>
      </c>
      <c r="AA61" s="76" t="e">
        <f>IF(Z61="A",IF(P61=30,HLOOKUP(N61,Limits!#REF!,2),IF(P61=40,HLOOKUP(N61,Limits!#REF!,3),IF(P61=50,HLOOKUP(N61,Limits!#REF!,4),IF(P61=80,HLOOKUP(N61,Limits!#REF!,5))))))</f>
        <v>#REF!</v>
      </c>
      <c r="AB61" s="76" t="e">
        <f>IF(Z61="B",IF(P61=30,HLOOKUP(N61,Limits!#REF!,2),IF(P61=40,HLOOKUP(N61,Limits!#REF!,3),IF(P61=50,HLOOKUP(N61,Limits!#REF!,4),IF(P61=80,HLOOKUP(N61,Limits!#REF!,5))))))</f>
        <v>#REF!</v>
      </c>
      <c r="AC61" s="122"/>
      <c r="AD61" s="123" t="e">
        <f t="shared" si="3"/>
        <v>#REF!</v>
      </c>
      <c r="AE61" s="76" t="e">
        <f>IF(Z61="A",IF(X61&lt;=HLOOKUP(N61,Limits!#REF!,2),30,IF(X61&lt;=HLOOKUP(N61,Limits!#REF!,3),40,IF(X61&lt;=HLOOKUP(N61,Limits!#REF!,4),50,IF(X61&lt;=HLOOKUP(N61,Limits!#REF!,5),80,"Over 80%")))))</f>
        <v>#REF!</v>
      </c>
      <c r="AF61" s="76" t="e">
        <f>IF(Z61="B",IF(X61&lt;=HLOOKUP(N61,Limits!#REF!,2),30,IF(X61&lt;=HLOOKUP(N61,Limits!#REF!,3),40,IF(X61&lt;=HLOOKUP(N61,Limits!#REF!,4),50,IF(X61&lt;=HLOOKUP(N61,Limits!#REF!,5),80,"Over 80%")))))</f>
        <v>#REF!</v>
      </c>
      <c r="AG61" s="122"/>
      <c r="AH61" s="122"/>
      <c r="AI61" s="85" t="e">
        <f>IF(J61&lt;=HLOOKUP(F61,Limits!#REF!,2),30,IF(J61&lt;=HLOOKUP(F61,Limits!#REF!,3),40,IF(J61&lt;=HLOOKUP(F61,Limits!#REF!,4),50,IF(J61&lt;=HLOOKUP(F61,Limits!#REF!,5),60,IF(J61&lt;=HLOOKUP(F61,Limits!#REF!,6),80,"Over 80%")))))</f>
        <v>#REF!</v>
      </c>
      <c r="AJ61" s="123" t="e">
        <f t="shared" si="0"/>
        <v>#REF!</v>
      </c>
      <c r="AK61" s="2"/>
      <c r="AL61" s="85" t="e">
        <f t="shared" si="1"/>
        <v>#REF!</v>
      </c>
    </row>
    <row r="62" spans="1:38">
      <c r="A62" s="117">
        <f>+USR!C62</f>
        <v>411</v>
      </c>
      <c r="B62" s="117"/>
      <c r="C62" s="117" t="str">
        <f>+USR!D62</f>
        <v xml:space="preserve">05/31/2014 </v>
      </c>
      <c r="D62" s="151">
        <f>DATEVALUE(TEXT(USR!L62,"mm/dd/yyyy"))</f>
        <v>43982</v>
      </c>
      <c r="E62" s="117"/>
      <c r="F62" s="121">
        <f>+USR!N62</f>
        <v>2</v>
      </c>
      <c r="G62" s="122"/>
      <c r="H62" s="122">
        <f>+USR!X62</f>
        <v>0</v>
      </c>
      <c r="I62" s="122"/>
      <c r="J62" s="146">
        <f>+USR!G62</f>
        <v>21911</v>
      </c>
      <c r="K62" s="122"/>
      <c r="L62" s="147" t="b">
        <f>IF(H62=30,HLOOKUP(F62,Limits!#REF!,2),IF(H62=40,HLOOKUP(F62,Limits!#REF!,3),IF(H62=50,HLOOKUP(F62,Limits!#REF!,4),IF(H62=60,HLOOKUP(F62,Limits!#REF!,5),IF(H62=80,HLOOKUP(F62,Limits!#REF!,6))))))</f>
        <v>0</v>
      </c>
      <c r="M62" s="148"/>
      <c r="N62" s="121">
        <f>+USR!K62</f>
        <v>2</v>
      </c>
      <c r="O62" s="122"/>
      <c r="P62" s="122">
        <f>+USR!Y62</f>
        <v>0</v>
      </c>
      <c r="Q62" s="122"/>
      <c r="R62" s="122">
        <f>+USR!H62</f>
        <v>705</v>
      </c>
      <c r="S62" s="122"/>
      <c r="T62" s="122">
        <f>+USR!J62</f>
        <v>0</v>
      </c>
      <c r="U62" s="122"/>
      <c r="V62" s="122">
        <f>IF(N62=0,Limits!$D$8,IF(N62=1,Limits!$E$8,IF(N62=2,Limits!$F$8,IF(N62=3,Limits!$G$8,IF(N62=4,Limits!$H$8,IF(N62=5,Limits!$I$8))))))</f>
        <v>51</v>
      </c>
      <c r="W62" s="122"/>
      <c r="X62" s="122">
        <f t="shared" si="2"/>
        <v>756</v>
      </c>
      <c r="Y62" s="122"/>
      <c r="Z62" s="76" t="e">
        <f>IF(D62&gt;=Limits!#REF!,"A",IF(D62&lt;=Limits!#REF!,"B",0))</f>
        <v>#REF!</v>
      </c>
      <c r="AA62" s="76" t="e">
        <f>IF(Z62="A",IF(P62=30,HLOOKUP(N62,Limits!#REF!,2),IF(P62=40,HLOOKUP(N62,Limits!#REF!,3),IF(P62=50,HLOOKUP(N62,Limits!#REF!,4),IF(P62=80,HLOOKUP(N62,Limits!#REF!,5))))))</f>
        <v>#REF!</v>
      </c>
      <c r="AB62" s="76" t="e">
        <f>IF(Z62="B",IF(P62=30,HLOOKUP(N62,Limits!#REF!,2),IF(P62=40,HLOOKUP(N62,Limits!#REF!,3),IF(P62=50,HLOOKUP(N62,Limits!#REF!,4),IF(P62=80,HLOOKUP(N62,Limits!#REF!,5))))))</f>
        <v>#REF!</v>
      </c>
      <c r="AC62" s="122"/>
      <c r="AD62" s="123" t="e">
        <f t="shared" si="3"/>
        <v>#REF!</v>
      </c>
      <c r="AE62" s="76" t="e">
        <f>IF(Z62="A",IF(X62&lt;=HLOOKUP(N62,Limits!#REF!,2),30,IF(X62&lt;=HLOOKUP(N62,Limits!#REF!,3),40,IF(X62&lt;=HLOOKUP(N62,Limits!#REF!,4),50,IF(X62&lt;=HLOOKUP(N62,Limits!#REF!,5),80,"Over 80%")))))</f>
        <v>#REF!</v>
      </c>
      <c r="AF62" s="76" t="e">
        <f>IF(Z62="B",IF(X62&lt;=HLOOKUP(N62,Limits!#REF!,2),30,IF(X62&lt;=HLOOKUP(N62,Limits!#REF!,3),40,IF(X62&lt;=HLOOKUP(N62,Limits!#REF!,4),50,IF(X62&lt;=HLOOKUP(N62,Limits!#REF!,5),80,"Over 80%")))))</f>
        <v>#REF!</v>
      </c>
      <c r="AG62" s="122"/>
      <c r="AH62" s="122"/>
      <c r="AI62" s="85" t="e">
        <f>IF(J62&lt;=HLOOKUP(F62,Limits!#REF!,2),30,IF(J62&lt;=HLOOKUP(F62,Limits!#REF!,3),40,IF(J62&lt;=HLOOKUP(F62,Limits!#REF!,4),50,IF(J62&lt;=HLOOKUP(F62,Limits!#REF!,5),60,IF(J62&lt;=HLOOKUP(F62,Limits!#REF!,6),80,"Over 80%")))))</f>
        <v>#REF!</v>
      </c>
      <c r="AJ62" s="123" t="e">
        <f t="shared" si="0"/>
        <v>#REF!</v>
      </c>
      <c r="AK62" s="2"/>
      <c r="AL62" s="85" t="e">
        <f t="shared" si="1"/>
        <v>#REF!</v>
      </c>
    </row>
    <row r="63" spans="1:38">
      <c r="A63" s="117">
        <f>+USR!C63</f>
        <v>412</v>
      </c>
      <c r="B63" s="117"/>
      <c r="C63" s="117" t="str">
        <f>+USR!D63</f>
        <v xml:space="preserve">02/04/2020 </v>
      </c>
      <c r="D63" s="151">
        <f>DATEVALUE(TEXT(USR!L63,"mm/dd/yyyy"))</f>
        <v>43865</v>
      </c>
      <c r="E63" s="117"/>
      <c r="F63" s="121">
        <f>+USR!N63</f>
        <v>2</v>
      </c>
      <c r="G63" s="122"/>
      <c r="H63" s="122">
        <f>+USR!X63</f>
        <v>0</v>
      </c>
      <c r="I63" s="122"/>
      <c r="J63" s="146">
        <f>+USR!G63</f>
        <v>30456</v>
      </c>
      <c r="K63" s="122"/>
      <c r="L63" s="147" t="b">
        <f>IF(H63=30,HLOOKUP(F63,Limits!#REF!,2),IF(H63=40,HLOOKUP(F63,Limits!#REF!,3),IF(H63=50,HLOOKUP(F63,Limits!#REF!,4),IF(H63=60,HLOOKUP(F63,Limits!#REF!,5),IF(H63=80,HLOOKUP(F63,Limits!#REF!,6))))))</f>
        <v>0</v>
      </c>
      <c r="M63" s="148"/>
      <c r="N63" s="121">
        <f>+USR!K63</f>
        <v>2</v>
      </c>
      <c r="O63" s="122"/>
      <c r="P63" s="122">
        <f>+USR!Y63</f>
        <v>0</v>
      </c>
      <c r="Q63" s="122"/>
      <c r="R63" s="122">
        <f>+USR!H63</f>
        <v>733</v>
      </c>
      <c r="S63" s="122"/>
      <c r="T63" s="122">
        <f>+USR!J63</f>
        <v>0</v>
      </c>
      <c r="U63" s="122"/>
      <c r="V63" s="122">
        <f>IF(N63=0,Limits!$D$8,IF(N63=1,Limits!$E$8,IF(N63=2,Limits!$F$8,IF(N63=3,Limits!$G$8,IF(N63=4,Limits!$H$8,IF(N63=5,Limits!$I$8))))))</f>
        <v>51</v>
      </c>
      <c r="W63" s="122"/>
      <c r="X63" s="122">
        <f t="shared" si="2"/>
        <v>784</v>
      </c>
      <c r="Y63" s="122"/>
      <c r="Z63" s="76" t="e">
        <f>IF(D63&gt;=Limits!#REF!,"A",IF(D63&lt;=Limits!#REF!,"B",0))</f>
        <v>#REF!</v>
      </c>
      <c r="AA63" s="76" t="e">
        <f>IF(Z63="A",IF(P63=30,HLOOKUP(N63,Limits!#REF!,2),IF(P63=40,HLOOKUP(N63,Limits!#REF!,3),IF(P63=50,HLOOKUP(N63,Limits!#REF!,4),IF(P63=80,HLOOKUP(N63,Limits!#REF!,5))))))</f>
        <v>#REF!</v>
      </c>
      <c r="AB63" s="76" t="e">
        <f>IF(Z63="B",IF(P63=30,HLOOKUP(N63,Limits!#REF!,2),IF(P63=40,HLOOKUP(N63,Limits!#REF!,3),IF(P63=50,HLOOKUP(N63,Limits!#REF!,4),IF(P63=80,HLOOKUP(N63,Limits!#REF!,5))))))</f>
        <v>#REF!</v>
      </c>
      <c r="AC63" s="122"/>
      <c r="AD63" s="123" t="e">
        <f t="shared" si="3"/>
        <v>#REF!</v>
      </c>
      <c r="AE63" s="76" t="e">
        <f>IF(Z63="A",IF(X63&lt;=HLOOKUP(N63,Limits!#REF!,2),30,IF(X63&lt;=HLOOKUP(N63,Limits!#REF!,3),40,IF(X63&lt;=HLOOKUP(N63,Limits!#REF!,4),50,IF(X63&lt;=HLOOKUP(N63,Limits!#REF!,5),80,"Over 80%")))))</f>
        <v>#REF!</v>
      </c>
      <c r="AF63" s="76" t="e">
        <f>IF(Z63="B",IF(X63&lt;=HLOOKUP(N63,Limits!#REF!,2),30,IF(X63&lt;=HLOOKUP(N63,Limits!#REF!,3),40,IF(X63&lt;=HLOOKUP(N63,Limits!#REF!,4),50,IF(X63&lt;=HLOOKUP(N63,Limits!#REF!,5),80,"Over 80%")))))</f>
        <v>#REF!</v>
      </c>
      <c r="AG63" s="122"/>
      <c r="AH63" s="122"/>
      <c r="AI63" s="85" t="e">
        <f>IF(J63&lt;=HLOOKUP(F63,Limits!#REF!,2),30,IF(J63&lt;=HLOOKUP(F63,Limits!#REF!,3),40,IF(J63&lt;=HLOOKUP(F63,Limits!#REF!,4),50,IF(J63&lt;=HLOOKUP(F63,Limits!#REF!,5),60,IF(J63&lt;=HLOOKUP(F63,Limits!#REF!,6),80,"Over 80%")))))</f>
        <v>#REF!</v>
      </c>
      <c r="AJ63" s="123" t="e">
        <f t="shared" si="0"/>
        <v>#REF!</v>
      </c>
      <c r="AK63" s="2"/>
      <c r="AL63" s="85" t="e">
        <f t="shared" si="1"/>
        <v>#REF!</v>
      </c>
    </row>
    <row r="64" spans="1:38">
      <c r="A64" s="117">
        <f>+USR!C64</f>
        <v>413</v>
      </c>
      <c r="B64" s="117"/>
      <c r="C64" s="117" t="str">
        <f>+USR!D64</f>
        <v xml:space="preserve">04/26/2019 </v>
      </c>
      <c r="D64" s="151">
        <f>DATEVALUE(TEXT(USR!L64,"mm/dd/yyyy"))</f>
        <v>43581</v>
      </c>
      <c r="E64" s="117"/>
      <c r="F64" s="121">
        <f>+USR!N64</f>
        <v>4</v>
      </c>
      <c r="G64" s="122"/>
      <c r="H64" s="122">
        <f>+USR!X64</f>
        <v>0</v>
      </c>
      <c r="I64" s="122"/>
      <c r="J64" s="146">
        <f>+USR!G64</f>
        <v>30977</v>
      </c>
      <c r="K64" s="122"/>
      <c r="L64" s="147" t="b">
        <f>IF(H64=30,HLOOKUP(F64,Limits!#REF!,2),IF(H64=40,HLOOKUP(F64,Limits!#REF!,3),IF(H64=50,HLOOKUP(F64,Limits!#REF!,4),IF(H64=60,HLOOKUP(F64,Limits!#REF!,5),IF(H64=80,HLOOKUP(F64,Limits!#REF!,6))))))</f>
        <v>0</v>
      </c>
      <c r="M64" s="148"/>
      <c r="N64" s="121">
        <f>+USR!K64</f>
        <v>3</v>
      </c>
      <c r="O64" s="122"/>
      <c r="P64" s="122">
        <f>+USR!Y64</f>
        <v>0</v>
      </c>
      <c r="Q64" s="122"/>
      <c r="R64" s="122">
        <f>+USR!H64</f>
        <v>808</v>
      </c>
      <c r="S64" s="122"/>
      <c r="T64" s="122">
        <f>+USR!J64</f>
        <v>0</v>
      </c>
      <c r="U64" s="122"/>
      <c r="V64" s="122">
        <f>IF(N64=0,Limits!$D$8,IF(N64=1,Limits!$E$8,IF(N64=2,Limits!$F$8,IF(N64=3,Limits!$G$8,IF(N64=4,Limits!$H$8,IF(N64=5,Limits!$I$8))))))</f>
        <v>57</v>
      </c>
      <c r="W64" s="122"/>
      <c r="X64" s="122">
        <f t="shared" si="2"/>
        <v>865</v>
      </c>
      <c r="Y64" s="122"/>
      <c r="Z64" s="76" t="e">
        <f>IF(D64&gt;=Limits!#REF!,"A",IF(D64&lt;=Limits!#REF!,"B",0))</f>
        <v>#REF!</v>
      </c>
      <c r="AA64" s="76" t="e">
        <f>IF(Z64="A",IF(P64=30,HLOOKUP(N64,Limits!#REF!,2),IF(P64=40,HLOOKUP(N64,Limits!#REF!,3),IF(P64=50,HLOOKUP(N64,Limits!#REF!,4),IF(P64=80,HLOOKUP(N64,Limits!#REF!,5))))))</f>
        <v>#REF!</v>
      </c>
      <c r="AB64" s="76" t="e">
        <f>IF(Z64="B",IF(P64=30,HLOOKUP(N64,Limits!#REF!,2),IF(P64=40,HLOOKUP(N64,Limits!#REF!,3),IF(P64=50,HLOOKUP(N64,Limits!#REF!,4),IF(P64=80,HLOOKUP(N64,Limits!#REF!,5))))))</f>
        <v>#REF!</v>
      </c>
      <c r="AC64" s="122"/>
      <c r="AD64" s="123" t="e">
        <f t="shared" si="3"/>
        <v>#REF!</v>
      </c>
      <c r="AE64" s="76" t="e">
        <f>IF(Z64="A",IF(X64&lt;=HLOOKUP(N64,Limits!#REF!,2),30,IF(X64&lt;=HLOOKUP(N64,Limits!#REF!,3),40,IF(X64&lt;=HLOOKUP(N64,Limits!#REF!,4),50,IF(X64&lt;=HLOOKUP(N64,Limits!#REF!,5),80,"Over 80%")))))</f>
        <v>#REF!</v>
      </c>
      <c r="AF64" s="76" t="e">
        <f>IF(Z64="B",IF(X64&lt;=HLOOKUP(N64,Limits!#REF!,2),30,IF(X64&lt;=HLOOKUP(N64,Limits!#REF!,3),40,IF(X64&lt;=HLOOKUP(N64,Limits!#REF!,4),50,IF(X64&lt;=HLOOKUP(N64,Limits!#REF!,5),80,"Over 80%")))))</f>
        <v>#REF!</v>
      </c>
      <c r="AG64" s="122"/>
      <c r="AH64" s="122"/>
      <c r="AI64" s="85" t="e">
        <f>IF(J64&lt;=HLOOKUP(F64,Limits!#REF!,2),30,IF(J64&lt;=HLOOKUP(F64,Limits!#REF!,3),40,IF(J64&lt;=HLOOKUP(F64,Limits!#REF!,4),50,IF(J64&lt;=HLOOKUP(F64,Limits!#REF!,5),60,IF(J64&lt;=HLOOKUP(F64,Limits!#REF!,6),80,"Over 80%")))))</f>
        <v>#REF!</v>
      </c>
      <c r="AJ64" s="123" t="e">
        <f t="shared" si="0"/>
        <v>#REF!</v>
      </c>
      <c r="AK64" s="2"/>
      <c r="AL64" s="85" t="e">
        <f t="shared" si="1"/>
        <v>#REF!</v>
      </c>
    </row>
    <row r="65" spans="1:38">
      <c r="A65" s="117">
        <f>+USR!C65</f>
        <v>414</v>
      </c>
      <c r="B65" s="117"/>
      <c r="C65" s="117" t="str">
        <f>+USR!D65</f>
        <v xml:space="preserve">06/03/2016 </v>
      </c>
      <c r="D65" s="151">
        <f>DATEVALUE(TEXT(USR!L65,"mm/dd/yyyy"))</f>
        <v>43985</v>
      </c>
      <c r="E65" s="117"/>
      <c r="F65" s="121">
        <f>+USR!N65</f>
        <v>5</v>
      </c>
      <c r="G65" s="122"/>
      <c r="H65" s="122">
        <f>+USR!X65</f>
        <v>0</v>
      </c>
      <c r="I65" s="122"/>
      <c r="J65" s="146">
        <f>+USR!G65</f>
        <v>20792</v>
      </c>
      <c r="K65" s="122"/>
      <c r="L65" s="147" t="b">
        <f>IF(H65=30,HLOOKUP(F65,Limits!#REF!,2),IF(H65=40,HLOOKUP(F65,Limits!#REF!,3),IF(H65=50,HLOOKUP(F65,Limits!#REF!,4),IF(H65=60,HLOOKUP(F65,Limits!#REF!,5),IF(H65=80,HLOOKUP(F65,Limits!#REF!,6))))))</f>
        <v>0</v>
      </c>
      <c r="M65" s="148"/>
      <c r="N65" s="121">
        <f>+USR!K65</f>
        <v>3</v>
      </c>
      <c r="O65" s="122"/>
      <c r="P65" s="122">
        <f>+USR!Y65</f>
        <v>0</v>
      </c>
      <c r="Q65" s="122"/>
      <c r="R65" s="122">
        <f>+USR!H65</f>
        <v>858</v>
      </c>
      <c r="S65" s="122"/>
      <c r="T65" s="122">
        <f>+USR!J65</f>
        <v>0</v>
      </c>
      <c r="U65" s="122"/>
      <c r="V65" s="122">
        <f>IF(N65=0,Limits!$D$8,IF(N65=1,Limits!$E$8,IF(N65=2,Limits!$F$8,IF(N65=3,Limits!$G$8,IF(N65=4,Limits!$H$8,IF(N65=5,Limits!$I$8))))))</f>
        <v>57</v>
      </c>
      <c r="W65" s="122"/>
      <c r="X65" s="122">
        <f t="shared" si="2"/>
        <v>915</v>
      </c>
      <c r="Y65" s="122"/>
      <c r="Z65" s="76" t="e">
        <f>IF(D65&gt;=Limits!#REF!,"A",IF(D65&lt;=Limits!#REF!,"B",0))</f>
        <v>#REF!</v>
      </c>
      <c r="AA65" s="76" t="e">
        <f>IF(Z65="A",IF(P65=30,HLOOKUP(N65,Limits!#REF!,2),IF(P65=40,HLOOKUP(N65,Limits!#REF!,3),IF(P65=50,HLOOKUP(N65,Limits!#REF!,4),IF(P65=80,HLOOKUP(N65,Limits!#REF!,5))))))</f>
        <v>#REF!</v>
      </c>
      <c r="AB65" s="76" t="e">
        <f>IF(Z65="B",IF(P65=30,HLOOKUP(N65,Limits!#REF!,2),IF(P65=40,HLOOKUP(N65,Limits!#REF!,3),IF(P65=50,HLOOKUP(N65,Limits!#REF!,4),IF(P65=80,HLOOKUP(N65,Limits!#REF!,5))))))</f>
        <v>#REF!</v>
      </c>
      <c r="AC65" s="122"/>
      <c r="AD65" s="123" t="e">
        <f t="shared" si="3"/>
        <v>#REF!</v>
      </c>
      <c r="AE65" s="76" t="e">
        <f>IF(Z65="A",IF(X65&lt;=HLOOKUP(N65,Limits!#REF!,2),30,IF(X65&lt;=HLOOKUP(N65,Limits!#REF!,3),40,IF(X65&lt;=HLOOKUP(N65,Limits!#REF!,4),50,IF(X65&lt;=HLOOKUP(N65,Limits!#REF!,5),80,"Over 80%")))))</f>
        <v>#REF!</v>
      </c>
      <c r="AF65" s="76" t="e">
        <f>IF(Z65="B",IF(X65&lt;=HLOOKUP(N65,Limits!#REF!,2),30,IF(X65&lt;=HLOOKUP(N65,Limits!#REF!,3),40,IF(X65&lt;=HLOOKUP(N65,Limits!#REF!,4),50,IF(X65&lt;=HLOOKUP(N65,Limits!#REF!,5),80,"Over 80%")))))</f>
        <v>#REF!</v>
      </c>
      <c r="AG65" s="122"/>
      <c r="AH65" s="122"/>
      <c r="AI65" s="85" t="e">
        <f>IF(J65&lt;=HLOOKUP(F65,Limits!#REF!,2),30,IF(J65&lt;=HLOOKUP(F65,Limits!#REF!,3),40,IF(J65&lt;=HLOOKUP(F65,Limits!#REF!,4),50,IF(J65&lt;=HLOOKUP(F65,Limits!#REF!,5),60,IF(J65&lt;=HLOOKUP(F65,Limits!#REF!,6),80,"Over 80%")))))</f>
        <v>#REF!</v>
      </c>
      <c r="AJ65" s="123" t="e">
        <f t="shared" si="0"/>
        <v>#REF!</v>
      </c>
      <c r="AK65" s="2"/>
      <c r="AL65" s="85" t="e">
        <f t="shared" si="1"/>
        <v>#REF!</v>
      </c>
    </row>
    <row r="66" spans="1:38">
      <c r="A66" s="117">
        <f>+USR!C66</f>
        <v>415</v>
      </c>
      <c r="B66" s="117"/>
      <c r="C66" s="117" t="str">
        <f>+USR!D66</f>
        <v xml:space="preserve">05/12/2020 </v>
      </c>
      <c r="D66" s="151">
        <f>DATEVALUE(TEXT(USR!L66,"mm/dd/yyyy"))</f>
        <v>43963</v>
      </c>
      <c r="E66" s="117"/>
      <c r="F66" s="121">
        <f>+USR!N66</f>
        <v>3</v>
      </c>
      <c r="G66" s="122"/>
      <c r="H66" s="122">
        <f>+USR!X66</f>
        <v>0</v>
      </c>
      <c r="I66" s="122"/>
      <c r="J66" s="146">
        <f>+USR!G66</f>
        <v>33853</v>
      </c>
      <c r="K66" s="122"/>
      <c r="L66" s="147" t="b">
        <f>IF(H66=30,HLOOKUP(F66,Limits!#REF!,2),IF(H66=40,HLOOKUP(F66,Limits!#REF!,3),IF(H66=50,HLOOKUP(F66,Limits!#REF!,4),IF(H66=60,HLOOKUP(F66,Limits!#REF!,5),IF(H66=80,HLOOKUP(F66,Limits!#REF!,6))))))</f>
        <v>0</v>
      </c>
      <c r="M66" s="148"/>
      <c r="N66" s="121">
        <f>+USR!K66</f>
        <v>2</v>
      </c>
      <c r="O66" s="122"/>
      <c r="P66" s="122">
        <f>+USR!Y66</f>
        <v>0</v>
      </c>
      <c r="Q66" s="122"/>
      <c r="R66" s="122">
        <f>+USR!H66</f>
        <v>765</v>
      </c>
      <c r="S66" s="122"/>
      <c r="T66" s="122">
        <f>+USR!J66</f>
        <v>0</v>
      </c>
      <c r="U66" s="122"/>
      <c r="V66" s="122">
        <f>IF(N66=0,Limits!$D$8,IF(N66=1,Limits!$E$8,IF(N66=2,Limits!$F$8,IF(N66=3,Limits!$G$8,IF(N66=4,Limits!$H$8,IF(N66=5,Limits!$I$8))))))</f>
        <v>51</v>
      </c>
      <c r="W66" s="122"/>
      <c r="X66" s="122">
        <f t="shared" si="2"/>
        <v>816</v>
      </c>
      <c r="Y66" s="122"/>
      <c r="Z66" s="76" t="e">
        <f>IF(D66&gt;=Limits!#REF!,"A",IF(D66&lt;=Limits!#REF!,"B",0))</f>
        <v>#REF!</v>
      </c>
      <c r="AA66" s="76" t="e">
        <f>IF(Z66="A",IF(P66=30,HLOOKUP(N66,Limits!#REF!,2),IF(P66=40,HLOOKUP(N66,Limits!#REF!,3),IF(P66=50,HLOOKUP(N66,Limits!#REF!,4),IF(P66=80,HLOOKUP(N66,Limits!#REF!,5))))))</f>
        <v>#REF!</v>
      </c>
      <c r="AB66" s="76" t="e">
        <f>IF(Z66="B",IF(P66=30,HLOOKUP(N66,Limits!#REF!,2),IF(P66=40,HLOOKUP(N66,Limits!#REF!,3),IF(P66=50,HLOOKUP(N66,Limits!#REF!,4),IF(P66=80,HLOOKUP(N66,Limits!#REF!,5))))))</f>
        <v>#REF!</v>
      </c>
      <c r="AC66" s="122"/>
      <c r="AD66" s="123" t="e">
        <f t="shared" si="3"/>
        <v>#REF!</v>
      </c>
      <c r="AE66" s="76" t="e">
        <f>IF(Z66="A",IF(X66&lt;=HLOOKUP(N66,Limits!#REF!,2),30,IF(X66&lt;=HLOOKUP(N66,Limits!#REF!,3),40,IF(X66&lt;=HLOOKUP(N66,Limits!#REF!,4),50,IF(X66&lt;=HLOOKUP(N66,Limits!#REF!,5),80,"Over 80%")))))</f>
        <v>#REF!</v>
      </c>
      <c r="AF66" s="76" t="e">
        <f>IF(Z66="B",IF(X66&lt;=HLOOKUP(N66,Limits!#REF!,2),30,IF(X66&lt;=HLOOKUP(N66,Limits!#REF!,3),40,IF(X66&lt;=HLOOKUP(N66,Limits!#REF!,4),50,IF(X66&lt;=HLOOKUP(N66,Limits!#REF!,5),80,"Over 80%")))))</f>
        <v>#REF!</v>
      </c>
      <c r="AG66" s="122"/>
      <c r="AH66" s="122"/>
      <c r="AI66" s="85" t="e">
        <f>IF(J66&lt;=HLOOKUP(F66,Limits!#REF!,2),30,IF(J66&lt;=HLOOKUP(F66,Limits!#REF!,3),40,IF(J66&lt;=HLOOKUP(F66,Limits!#REF!,4),50,IF(J66&lt;=HLOOKUP(F66,Limits!#REF!,5),60,IF(J66&lt;=HLOOKUP(F66,Limits!#REF!,6),80,"Over 80%")))))</f>
        <v>#REF!</v>
      </c>
      <c r="AJ66" s="123" t="e">
        <f t="shared" si="0"/>
        <v>#REF!</v>
      </c>
      <c r="AK66" s="2"/>
      <c r="AL66" s="85" t="e">
        <f t="shared" si="1"/>
        <v>#REF!</v>
      </c>
    </row>
    <row r="67" spans="1:38">
      <c r="A67" s="117">
        <f>+USR!C67</f>
        <v>416</v>
      </c>
      <c r="B67" s="117"/>
      <c r="C67" s="117" t="str">
        <f>+USR!D67</f>
        <v xml:space="preserve">12/01/2018 </v>
      </c>
      <c r="D67" s="151">
        <f>DATEVALUE(TEXT(USR!L67,"mm/dd/yyyy"))</f>
        <v>43435</v>
      </c>
      <c r="E67" s="117"/>
      <c r="F67" s="121">
        <f>+USR!N67</f>
        <v>3</v>
      </c>
      <c r="G67" s="122"/>
      <c r="H67" s="122">
        <f>+USR!X67</f>
        <v>0</v>
      </c>
      <c r="I67" s="122"/>
      <c r="J67" s="146">
        <f>+USR!G67</f>
        <v>24004</v>
      </c>
      <c r="K67" s="122"/>
      <c r="L67" s="147" t="b">
        <f>IF(H67=30,HLOOKUP(F67,Limits!#REF!,2),IF(H67=40,HLOOKUP(F67,Limits!#REF!,3),IF(H67=50,HLOOKUP(F67,Limits!#REF!,4),IF(H67=60,HLOOKUP(F67,Limits!#REF!,5),IF(H67=80,HLOOKUP(F67,Limits!#REF!,6))))))</f>
        <v>0</v>
      </c>
      <c r="M67" s="148"/>
      <c r="N67" s="121">
        <f>+USR!K67</f>
        <v>2</v>
      </c>
      <c r="O67" s="122"/>
      <c r="P67" s="122">
        <f>+USR!Y67</f>
        <v>0</v>
      </c>
      <c r="Q67" s="122"/>
      <c r="R67" s="122">
        <f>+USR!H67</f>
        <v>705</v>
      </c>
      <c r="S67" s="122"/>
      <c r="T67" s="122">
        <f>+USR!J67</f>
        <v>0</v>
      </c>
      <c r="U67" s="122"/>
      <c r="V67" s="122">
        <f>IF(N67=0,Limits!$D$8,IF(N67=1,Limits!$E$8,IF(N67=2,Limits!$F$8,IF(N67=3,Limits!$G$8,IF(N67=4,Limits!$H$8,IF(N67=5,Limits!$I$8))))))</f>
        <v>51</v>
      </c>
      <c r="W67" s="122"/>
      <c r="X67" s="122">
        <f t="shared" si="2"/>
        <v>756</v>
      </c>
      <c r="Y67" s="122"/>
      <c r="Z67" s="76" t="e">
        <f>IF(D67&gt;=Limits!#REF!,"A",IF(D67&lt;=Limits!#REF!,"B",0))</f>
        <v>#REF!</v>
      </c>
      <c r="AA67" s="76" t="e">
        <f>IF(Z67="A",IF(P67=30,HLOOKUP(N67,Limits!#REF!,2),IF(P67=40,HLOOKUP(N67,Limits!#REF!,3),IF(P67=50,HLOOKUP(N67,Limits!#REF!,4),IF(P67=80,HLOOKUP(N67,Limits!#REF!,5))))))</f>
        <v>#REF!</v>
      </c>
      <c r="AB67" s="76" t="e">
        <f>IF(Z67="B",IF(P67=30,HLOOKUP(N67,Limits!#REF!,2),IF(P67=40,HLOOKUP(N67,Limits!#REF!,3),IF(P67=50,HLOOKUP(N67,Limits!#REF!,4),IF(P67=80,HLOOKUP(N67,Limits!#REF!,5))))))</f>
        <v>#REF!</v>
      </c>
      <c r="AC67" s="122"/>
      <c r="AD67" s="123" t="e">
        <f t="shared" si="3"/>
        <v>#REF!</v>
      </c>
      <c r="AE67" s="76" t="e">
        <f>IF(Z67="A",IF(X67&lt;=HLOOKUP(N67,Limits!#REF!,2),30,IF(X67&lt;=HLOOKUP(N67,Limits!#REF!,3),40,IF(X67&lt;=HLOOKUP(N67,Limits!#REF!,4),50,IF(X67&lt;=HLOOKUP(N67,Limits!#REF!,5),80,"Over 80%")))))</f>
        <v>#REF!</v>
      </c>
      <c r="AF67" s="76" t="e">
        <f>IF(Z67="B",IF(X67&lt;=HLOOKUP(N67,Limits!#REF!,2),30,IF(X67&lt;=HLOOKUP(N67,Limits!#REF!,3),40,IF(X67&lt;=HLOOKUP(N67,Limits!#REF!,4),50,IF(X67&lt;=HLOOKUP(N67,Limits!#REF!,5),80,"Over 80%")))))</f>
        <v>#REF!</v>
      </c>
      <c r="AG67" s="122"/>
      <c r="AH67" s="122"/>
      <c r="AI67" s="85" t="e">
        <f>IF(J67&lt;=HLOOKUP(F67,Limits!#REF!,2),30,IF(J67&lt;=HLOOKUP(F67,Limits!#REF!,3),40,IF(J67&lt;=HLOOKUP(F67,Limits!#REF!,4),50,IF(J67&lt;=HLOOKUP(F67,Limits!#REF!,5),60,IF(J67&lt;=HLOOKUP(F67,Limits!#REF!,6),80,"Over 80%")))))</f>
        <v>#REF!</v>
      </c>
      <c r="AJ67" s="123" t="e">
        <f t="shared" si="0"/>
        <v>#REF!</v>
      </c>
      <c r="AK67" s="2"/>
      <c r="AL67" s="85" t="e">
        <f t="shared" si="1"/>
        <v>#REF!</v>
      </c>
    </row>
    <row r="68" spans="1:38">
      <c r="A68" s="117">
        <f>+USR!C68</f>
        <v>501</v>
      </c>
      <c r="B68" s="117"/>
      <c r="C68" s="117" t="str">
        <f>+USR!D68</f>
        <v xml:space="preserve">01/29/2019 </v>
      </c>
      <c r="D68" s="151">
        <f>DATEVALUE(TEXT(USR!L68,"mm/dd/yyyy"))</f>
        <v>43859</v>
      </c>
      <c r="E68" s="117"/>
      <c r="F68" s="121">
        <f>+USR!N68</f>
        <v>1</v>
      </c>
      <c r="G68" s="122"/>
      <c r="H68" s="122">
        <f>+USR!X68</f>
        <v>0</v>
      </c>
      <c r="I68" s="122"/>
      <c r="J68" s="146">
        <f>+USR!G68</f>
        <v>23692</v>
      </c>
      <c r="K68" s="122"/>
      <c r="L68" s="147" t="b">
        <f>IF(H68=30,HLOOKUP(F68,Limits!#REF!,2),IF(H68=40,HLOOKUP(F68,Limits!#REF!,3),IF(H68=50,HLOOKUP(F68,Limits!#REF!,4),IF(H68=60,HLOOKUP(F68,Limits!#REF!,5),IF(H68=80,HLOOKUP(F68,Limits!#REF!,6))))))</f>
        <v>0</v>
      </c>
      <c r="M68" s="148"/>
      <c r="N68" s="121">
        <f>+USR!K68</f>
        <v>2</v>
      </c>
      <c r="O68" s="122"/>
      <c r="P68" s="122">
        <f>+USR!Y68</f>
        <v>0</v>
      </c>
      <c r="Q68" s="122"/>
      <c r="R68" s="122">
        <f>+USR!H68</f>
        <v>733</v>
      </c>
      <c r="S68" s="122"/>
      <c r="T68" s="122">
        <f>+USR!J68</f>
        <v>0</v>
      </c>
      <c r="U68" s="122"/>
      <c r="V68" s="122">
        <f>IF(N68=0,Limits!$D$8,IF(N68=1,Limits!$E$8,IF(N68=2,Limits!$F$8,IF(N68=3,Limits!$G$8,IF(N68=4,Limits!$H$8,IF(N68=5,Limits!$I$8))))))</f>
        <v>51</v>
      </c>
      <c r="W68" s="122"/>
      <c r="X68" s="122">
        <f t="shared" si="2"/>
        <v>784</v>
      </c>
      <c r="Y68" s="122"/>
      <c r="Z68" s="76" t="e">
        <f>IF(D68&gt;=Limits!#REF!,"A",IF(D68&lt;=Limits!#REF!,"B",0))</f>
        <v>#REF!</v>
      </c>
      <c r="AA68" s="76" t="e">
        <f>IF(Z68="A",IF(P68=30,HLOOKUP(N68,Limits!#REF!,2),IF(P68=40,HLOOKUP(N68,Limits!#REF!,3),IF(P68=50,HLOOKUP(N68,Limits!#REF!,4),IF(P68=80,HLOOKUP(N68,Limits!#REF!,5))))))</f>
        <v>#REF!</v>
      </c>
      <c r="AB68" s="76" t="e">
        <f>IF(Z68="B",IF(P68=30,HLOOKUP(N68,Limits!#REF!,2),IF(P68=40,HLOOKUP(N68,Limits!#REF!,3),IF(P68=50,HLOOKUP(N68,Limits!#REF!,4),IF(P68=80,HLOOKUP(N68,Limits!#REF!,5))))))</f>
        <v>#REF!</v>
      </c>
      <c r="AC68" s="122"/>
      <c r="AD68" s="123" t="e">
        <f t="shared" si="3"/>
        <v>#REF!</v>
      </c>
      <c r="AE68" s="76" t="e">
        <f>IF(Z68="A",IF(X68&lt;=HLOOKUP(N68,Limits!#REF!,2),30,IF(X68&lt;=HLOOKUP(N68,Limits!#REF!,3),40,IF(X68&lt;=HLOOKUP(N68,Limits!#REF!,4),50,IF(X68&lt;=HLOOKUP(N68,Limits!#REF!,5),80,"Over 80%")))))</f>
        <v>#REF!</v>
      </c>
      <c r="AF68" s="76" t="e">
        <f>IF(Z68="B",IF(X68&lt;=HLOOKUP(N68,Limits!#REF!,2),30,IF(X68&lt;=HLOOKUP(N68,Limits!#REF!,3),40,IF(X68&lt;=HLOOKUP(N68,Limits!#REF!,4),50,IF(X68&lt;=HLOOKUP(N68,Limits!#REF!,5),80,"Over 80%")))))</f>
        <v>#REF!</v>
      </c>
      <c r="AG68" s="122"/>
      <c r="AH68" s="122"/>
      <c r="AI68" s="85" t="e">
        <f>IF(J68&lt;=HLOOKUP(F68,Limits!#REF!,2),30,IF(J68&lt;=HLOOKUP(F68,Limits!#REF!,3),40,IF(J68&lt;=HLOOKUP(F68,Limits!#REF!,4),50,IF(J68&lt;=HLOOKUP(F68,Limits!#REF!,5),60,IF(J68&lt;=HLOOKUP(F68,Limits!#REF!,6),80,"Over 80%")))))</f>
        <v>#REF!</v>
      </c>
      <c r="AJ68" s="123" t="e">
        <f t="shared" si="0"/>
        <v>#REF!</v>
      </c>
      <c r="AK68" s="2"/>
      <c r="AL68" s="85" t="e">
        <f t="shared" si="1"/>
        <v>#REF!</v>
      </c>
    </row>
    <row r="69" spans="1:38">
      <c r="A69" s="117">
        <f>+USR!C69</f>
        <v>502</v>
      </c>
      <c r="B69" s="117"/>
      <c r="C69" s="117" t="str">
        <f>+USR!D69</f>
        <v xml:space="preserve">10/10/2014 </v>
      </c>
      <c r="D69" s="151">
        <f>DATEVALUE(TEXT(USR!L69,"mm/dd/yyyy"))</f>
        <v>43383</v>
      </c>
      <c r="E69" s="117"/>
      <c r="F69" s="121">
        <f>+USR!N69</f>
        <v>3</v>
      </c>
      <c r="G69" s="122"/>
      <c r="H69" s="122">
        <f>+USR!X69</f>
        <v>0</v>
      </c>
      <c r="I69" s="122"/>
      <c r="J69" s="146">
        <f>+USR!G69</f>
        <v>18950</v>
      </c>
      <c r="K69" s="122"/>
      <c r="L69" s="147" t="b">
        <f>IF(H69=30,HLOOKUP(F69,Limits!#REF!,2),IF(H69=40,HLOOKUP(F69,Limits!#REF!,3),IF(H69=50,HLOOKUP(F69,Limits!#REF!,4),IF(H69=60,HLOOKUP(F69,Limits!#REF!,5),IF(H69=80,HLOOKUP(F69,Limits!#REF!,6))))))</f>
        <v>0</v>
      </c>
      <c r="M69" s="148"/>
      <c r="N69" s="121">
        <f>+USR!K69</f>
        <v>2</v>
      </c>
      <c r="O69" s="122"/>
      <c r="P69" s="122">
        <f>+USR!Y69</f>
        <v>0</v>
      </c>
      <c r="Q69" s="122"/>
      <c r="R69" s="122">
        <f>+USR!H69</f>
        <v>705</v>
      </c>
      <c r="S69" s="122"/>
      <c r="T69" s="122">
        <f>+USR!J69</f>
        <v>0</v>
      </c>
      <c r="U69" s="122"/>
      <c r="V69" s="122">
        <f>IF(N69=0,Limits!$D$8,IF(N69=1,Limits!$E$8,IF(N69=2,Limits!$F$8,IF(N69=3,Limits!$G$8,IF(N69=4,Limits!$H$8,IF(N69=5,Limits!$I$8))))))</f>
        <v>51</v>
      </c>
      <c r="W69" s="122"/>
      <c r="X69" s="122">
        <f t="shared" si="2"/>
        <v>756</v>
      </c>
      <c r="Y69" s="122"/>
      <c r="Z69" s="76" t="e">
        <f>IF(D69&gt;=Limits!#REF!,"A",IF(D69&lt;=Limits!#REF!,"B",0))</f>
        <v>#REF!</v>
      </c>
      <c r="AA69" s="76" t="e">
        <f>IF(Z69="A",IF(P69=30,HLOOKUP(N69,Limits!#REF!,2),IF(P69=40,HLOOKUP(N69,Limits!#REF!,3),IF(P69=50,HLOOKUP(N69,Limits!#REF!,4),IF(P69=80,HLOOKUP(N69,Limits!#REF!,5))))))</f>
        <v>#REF!</v>
      </c>
      <c r="AB69" s="76" t="e">
        <f>IF(Z69="B",IF(P69=30,HLOOKUP(N69,Limits!#REF!,2),IF(P69=40,HLOOKUP(N69,Limits!#REF!,3),IF(P69=50,HLOOKUP(N69,Limits!#REF!,4),IF(P69=80,HLOOKUP(N69,Limits!#REF!,5))))))</f>
        <v>#REF!</v>
      </c>
      <c r="AC69" s="122"/>
      <c r="AD69" s="123" t="e">
        <f t="shared" si="3"/>
        <v>#REF!</v>
      </c>
      <c r="AE69" s="76" t="e">
        <f>IF(Z69="A",IF(X69&lt;=HLOOKUP(N69,Limits!#REF!,2),30,IF(X69&lt;=HLOOKUP(N69,Limits!#REF!,3),40,IF(X69&lt;=HLOOKUP(N69,Limits!#REF!,4),50,IF(X69&lt;=HLOOKUP(N69,Limits!#REF!,5),80,"Over 80%")))))</f>
        <v>#REF!</v>
      </c>
      <c r="AF69" s="76" t="e">
        <f>IF(Z69="B",IF(X69&lt;=HLOOKUP(N69,Limits!#REF!,2),30,IF(X69&lt;=HLOOKUP(N69,Limits!#REF!,3),40,IF(X69&lt;=HLOOKUP(N69,Limits!#REF!,4),50,IF(X69&lt;=HLOOKUP(N69,Limits!#REF!,5),80,"Over 80%")))))</f>
        <v>#REF!</v>
      </c>
      <c r="AG69" s="122"/>
      <c r="AH69" s="122"/>
      <c r="AI69" s="85" t="e">
        <f>IF(J69&lt;=HLOOKUP(F69,Limits!#REF!,2),30,IF(J69&lt;=HLOOKUP(F69,Limits!#REF!,3),40,IF(J69&lt;=HLOOKUP(F69,Limits!#REF!,4),50,IF(J69&lt;=HLOOKUP(F69,Limits!#REF!,5),60,IF(J69&lt;=HLOOKUP(F69,Limits!#REF!,6),80,"Over 80%")))))</f>
        <v>#REF!</v>
      </c>
      <c r="AJ69" s="123" t="e">
        <f t="shared" si="0"/>
        <v>#REF!</v>
      </c>
      <c r="AK69" s="2"/>
      <c r="AL69" s="85" t="e">
        <f t="shared" si="1"/>
        <v>#REF!</v>
      </c>
    </row>
    <row r="70" spans="1:38">
      <c r="A70" s="117">
        <f>+USR!C70</f>
        <v>503</v>
      </c>
      <c r="B70" s="117"/>
      <c r="C70" s="117" t="str">
        <f>+USR!D70</f>
        <v xml:space="preserve">03/23/2017 </v>
      </c>
      <c r="D70" s="151">
        <f>DATEVALUE(TEXT(USR!L70,"mm/dd/yyyy"))</f>
        <v>43913</v>
      </c>
      <c r="E70" s="117"/>
      <c r="F70" s="121">
        <f>+USR!N70</f>
        <v>3</v>
      </c>
      <c r="G70" s="122"/>
      <c r="H70" s="122">
        <f>+USR!X70</f>
        <v>0</v>
      </c>
      <c r="I70" s="122"/>
      <c r="J70" s="146">
        <f>+USR!G70</f>
        <v>0.1</v>
      </c>
      <c r="K70" s="122"/>
      <c r="L70" s="147" t="b">
        <f>IF(H70=30,HLOOKUP(F70,Limits!#REF!,2),IF(H70=40,HLOOKUP(F70,Limits!#REF!,3),IF(H70=50,HLOOKUP(F70,Limits!#REF!,4),IF(H70=60,HLOOKUP(F70,Limits!#REF!,5),IF(H70=80,HLOOKUP(F70,Limits!#REF!,6))))))</f>
        <v>0</v>
      </c>
      <c r="M70" s="148"/>
      <c r="N70" s="121">
        <f>+USR!K70</f>
        <v>3</v>
      </c>
      <c r="O70" s="122"/>
      <c r="P70" s="122">
        <f>+USR!Y70</f>
        <v>0</v>
      </c>
      <c r="Q70" s="122"/>
      <c r="R70" s="122">
        <f>+USR!H70</f>
        <v>180</v>
      </c>
      <c r="S70" s="122"/>
      <c r="T70" s="122">
        <f>+USR!J70</f>
        <v>628</v>
      </c>
      <c r="U70" s="122"/>
      <c r="V70" s="122">
        <f>IF(N70=0,Limits!$D$8,IF(N70=1,Limits!$E$8,IF(N70=2,Limits!$F$8,IF(N70=3,Limits!$G$8,IF(N70=4,Limits!$H$8,IF(N70=5,Limits!$I$8))))))</f>
        <v>57</v>
      </c>
      <c r="W70" s="122"/>
      <c r="X70" s="122">
        <f t="shared" si="2"/>
        <v>865</v>
      </c>
      <c r="Y70" s="122"/>
      <c r="Z70" s="76" t="e">
        <f>IF(D70&gt;=Limits!#REF!,"A",IF(D70&lt;=Limits!#REF!,"B",0))</f>
        <v>#REF!</v>
      </c>
      <c r="AA70" s="76" t="e">
        <f>IF(Z70="A",IF(P70=30,HLOOKUP(N70,Limits!#REF!,2),IF(P70=40,HLOOKUP(N70,Limits!#REF!,3),IF(P70=50,HLOOKUP(N70,Limits!#REF!,4),IF(P70=80,HLOOKUP(N70,Limits!#REF!,5))))))</f>
        <v>#REF!</v>
      </c>
      <c r="AB70" s="76" t="e">
        <f>IF(Z70="B",IF(P70=30,HLOOKUP(N70,Limits!#REF!,2),IF(P70=40,HLOOKUP(N70,Limits!#REF!,3),IF(P70=50,HLOOKUP(N70,Limits!#REF!,4),IF(P70=80,HLOOKUP(N70,Limits!#REF!,5))))))</f>
        <v>#REF!</v>
      </c>
      <c r="AC70" s="122"/>
      <c r="AD70" s="123" t="e">
        <f t="shared" si="3"/>
        <v>#REF!</v>
      </c>
      <c r="AE70" s="76" t="e">
        <f>IF(Z70="A",IF(X70&lt;=HLOOKUP(N70,Limits!#REF!,2),30,IF(X70&lt;=HLOOKUP(N70,Limits!#REF!,3),40,IF(X70&lt;=HLOOKUP(N70,Limits!#REF!,4),50,IF(X70&lt;=HLOOKUP(N70,Limits!#REF!,5),80,"Over 80%")))))</f>
        <v>#REF!</v>
      </c>
      <c r="AF70" s="76" t="e">
        <f>IF(Z70="B",IF(X70&lt;=HLOOKUP(N70,Limits!#REF!,2),30,IF(X70&lt;=HLOOKUP(N70,Limits!#REF!,3),40,IF(X70&lt;=HLOOKUP(N70,Limits!#REF!,4),50,IF(X70&lt;=HLOOKUP(N70,Limits!#REF!,5),80,"Over 80%")))))</f>
        <v>#REF!</v>
      </c>
      <c r="AG70" s="122"/>
      <c r="AH70" s="122"/>
      <c r="AI70" s="85" t="e">
        <f>IF(J70&lt;=HLOOKUP(F70,Limits!#REF!,2),30,IF(J70&lt;=HLOOKUP(F70,Limits!#REF!,3),40,IF(J70&lt;=HLOOKUP(F70,Limits!#REF!,4),50,IF(J70&lt;=HLOOKUP(F70,Limits!#REF!,5),60,IF(J70&lt;=HLOOKUP(F70,Limits!#REF!,6),80,"Over 80%")))))</f>
        <v>#REF!</v>
      </c>
      <c r="AJ70" s="123" t="e">
        <f t="shared" si="0"/>
        <v>#REF!</v>
      </c>
      <c r="AK70" s="2"/>
      <c r="AL70" s="85" t="e">
        <f t="shared" si="1"/>
        <v>#REF!</v>
      </c>
    </row>
    <row r="71" spans="1:38">
      <c r="A71" s="117">
        <f>+USR!C71</f>
        <v>504</v>
      </c>
      <c r="B71" s="117"/>
      <c r="C71" s="117" t="str">
        <f>+USR!D71</f>
        <v xml:space="preserve">06/30/2017 </v>
      </c>
      <c r="D71" s="151">
        <f>DATEVALUE(TEXT(USR!L71,"mm/dd/yyyy"))</f>
        <v>44012</v>
      </c>
      <c r="E71" s="117"/>
      <c r="F71" s="121">
        <f>+USR!N71</f>
        <v>5</v>
      </c>
      <c r="G71" s="122"/>
      <c r="H71" s="122">
        <f>+USR!X71</f>
        <v>0</v>
      </c>
      <c r="I71" s="122"/>
      <c r="J71" s="146">
        <f>+USR!G71</f>
        <v>12891</v>
      </c>
      <c r="K71" s="122"/>
      <c r="L71" s="147" t="b">
        <f>IF(H71=30,HLOOKUP(F71,Limits!#REF!,2),IF(H71=40,HLOOKUP(F71,Limits!#REF!,3),IF(H71=50,HLOOKUP(F71,Limits!#REF!,4),IF(H71=60,HLOOKUP(F71,Limits!#REF!,5),IF(H71=80,HLOOKUP(F71,Limits!#REF!,6))))))</f>
        <v>0</v>
      </c>
      <c r="M71" s="148"/>
      <c r="N71" s="121">
        <f>+USR!K71</f>
        <v>3</v>
      </c>
      <c r="O71" s="122"/>
      <c r="P71" s="122">
        <f>+USR!Y71</f>
        <v>0</v>
      </c>
      <c r="Q71" s="122"/>
      <c r="R71" s="122">
        <f>+USR!H71</f>
        <v>402</v>
      </c>
      <c r="S71" s="122"/>
      <c r="T71" s="122">
        <f>+USR!J71</f>
        <v>0</v>
      </c>
      <c r="U71" s="122"/>
      <c r="V71" s="122">
        <f>IF(N71=0,Limits!$D$8,IF(N71=1,Limits!$E$8,IF(N71=2,Limits!$F$8,IF(N71=3,Limits!$G$8,IF(N71=4,Limits!$H$8,IF(N71=5,Limits!$I$8))))))</f>
        <v>57</v>
      </c>
      <c r="W71" s="122"/>
      <c r="X71" s="122">
        <f t="shared" si="2"/>
        <v>459</v>
      </c>
      <c r="Y71" s="122"/>
      <c r="Z71" s="76" t="e">
        <f>IF(D71&gt;=Limits!#REF!,"A",IF(D71&lt;=Limits!#REF!,"B",0))</f>
        <v>#REF!</v>
      </c>
      <c r="AA71" s="76" t="e">
        <f>IF(Z71="A",IF(P71=30,HLOOKUP(N71,Limits!#REF!,2),IF(P71=40,HLOOKUP(N71,Limits!#REF!,3),IF(P71=50,HLOOKUP(N71,Limits!#REF!,4),IF(P71=80,HLOOKUP(N71,Limits!#REF!,5))))))</f>
        <v>#REF!</v>
      </c>
      <c r="AB71" s="76" t="e">
        <f>IF(Z71="B",IF(P71=30,HLOOKUP(N71,Limits!#REF!,2),IF(P71=40,HLOOKUP(N71,Limits!#REF!,3),IF(P71=50,HLOOKUP(N71,Limits!#REF!,4),IF(P71=80,HLOOKUP(N71,Limits!#REF!,5))))))</f>
        <v>#REF!</v>
      </c>
      <c r="AC71" s="122"/>
      <c r="AD71" s="123" t="e">
        <f t="shared" si="3"/>
        <v>#REF!</v>
      </c>
      <c r="AE71" s="76" t="e">
        <f>IF(Z71="A",IF(X71&lt;=HLOOKUP(N71,Limits!#REF!,2),30,IF(X71&lt;=HLOOKUP(N71,Limits!#REF!,3),40,IF(X71&lt;=HLOOKUP(N71,Limits!#REF!,4),50,IF(X71&lt;=HLOOKUP(N71,Limits!#REF!,5),80,"Over 80%")))))</f>
        <v>#REF!</v>
      </c>
      <c r="AF71" s="76" t="e">
        <f>IF(Z71="B",IF(X71&lt;=HLOOKUP(N71,Limits!#REF!,2),30,IF(X71&lt;=HLOOKUP(N71,Limits!#REF!,3),40,IF(X71&lt;=HLOOKUP(N71,Limits!#REF!,4),50,IF(X71&lt;=HLOOKUP(N71,Limits!#REF!,5),80,"Over 80%")))))</f>
        <v>#REF!</v>
      </c>
      <c r="AG71" s="122"/>
      <c r="AH71" s="122"/>
      <c r="AI71" s="85" t="e">
        <f>IF(J71&lt;=HLOOKUP(F71,Limits!#REF!,2),30,IF(J71&lt;=HLOOKUP(F71,Limits!#REF!,3),40,IF(J71&lt;=HLOOKUP(F71,Limits!#REF!,4),50,IF(J71&lt;=HLOOKUP(F71,Limits!#REF!,5),60,IF(J71&lt;=HLOOKUP(F71,Limits!#REF!,6),80,"Over 80%")))))</f>
        <v>#REF!</v>
      </c>
      <c r="AJ71" s="123" t="e">
        <f t="shared" si="0"/>
        <v>#REF!</v>
      </c>
      <c r="AK71" s="2"/>
      <c r="AL71" s="85" t="e">
        <f t="shared" si="1"/>
        <v>#REF!</v>
      </c>
    </row>
    <row r="72" spans="1:38">
      <c r="A72" s="117">
        <f>+USR!C72</f>
        <v>505</v>
      </c>
      <c r="B72" s="117"/>
      <c r="C72" s="117" t="str">
        <f>+USR!D72</f>
        <v xml:space="preserve">06/16/2020 </v>
      </c>
      <c r="D72" s="151">
        <f>DATEVALUE(TEXT(USR!L72,"mm/dd/yyyy"))</f>
        <v>43998</v>
      </c>
      <c r="E72" s="117"/>
      <c r="F72" s="121">
        <f>+USR!N72</f>
        <v>2</v>
      </c>
      <c r="G72" s="122"/>
      <c r="H72" s="122">
        <f>+USR!X72</f>
        <v>0</v>
      </c>
      <c r="I72" s="122"/>
      <c r="J72" s="146">
        <f>+USR!G72</f>
        <v>38080</v>
      </c>
      <c r="K72" s="122"/>
      <c r="L72" s="147" t="b">
        <f>IF(H72=30,HLOOKUP(F72,Limits!#REF!,2),IF(H72=40,HLOOKUP(F72,Limits!#REF!,3),IF(H72=50,HLOOKUP(F72,Limits!#REF!,4),IF(H72=60,HLOOKUP(F72,Limits!#REF!,5),IF(H72=80,HLOOKUP(F72,Limits!#REF!,6))))))</f>
        <v>0</v>
      </c>
      <c r="M72" s="148"/>
      <c r="N72" s="121">
        <f>+USR!K72</f>
        <v>2</v>
      </c>
      <c r="O72" s="122"/>
      <c r="P72" s="122">
        <f>+USR!Y72</f>
        <v>0</v>
      </c>
      <c r="Q72" s="122"/>
      <c r="R72" s="122">
        <f>+USR!H72</f>
        <v>930</v>
      </c>
      <c r="S72" s="122"/>
      <c r="T72" s="122">
        <f>+USR!J72</f>
        <v>0</v>
      </c>
      <c r="U72" s="122"/>
      <c r="V72" s="122">
        <f>IF(N72=0,Limits!$D$8,IF(N72=1,Limits!$E$8,IF(N72=2,Limits!$F$8,IF(N72=3,Limits!$G$8,IF(N72=4,Limits!$H$8,IF(N72=5,Limits!$I$8))))))</f>
        <v>51</v>
      </c>
      <c r="W72" s="122"/>
      <c r="X72" s="122">
        <f t="shared" si="2"/>
        <v>981</v>
      </c>
      <c r="Y72" s="122"/>
      <c r="Z72" s="76" t="e">
        <f>IF(D72&gt;=Limits!#REF!,"A",IF(D72&lt;=Limits!#REF!,"B",0))</f>
        <v>#REF!</v>
      </c>
      <c r="AA72" s="76" t="e">
        <f>IF(Z72="A",IF(P72=30,HLOOKUP(N72,Limits!#REF!,2),IF(P72=40,HLOOKUP(N72,Limits!#REF!,3),IF(P72=50,HLOOKUP(N72,Limits!#REF!,4),IF(P72=80,HLOOKUP(N72,Limits!#REF!,5))))))</f>
        <v>#REF!</v>
      </c>
      <c r="AB72" s="76" t="e">
        <f>IF(Z72="B",IF(P72=30,HLOOKUP(N72,Limits!#REF!,2),IF(P72=40,HLOOKUP(N72,Limits!#REF!,3),IF(P72=50,HLOOKUP(N72,Limits!#REF!,4),IF(P72=80,HLOOKUP(N72,Limits!#REF!,5))))))</f>
        <v>#REF!</v>
      </c>
      <c r="AC72" s="122"/>
      <c r="AD72" s="123" t="e">
        <f t="shared" si="3"/>
        <v>#REF!</v>
      </c>
      <c r="AE72" s="76" t="e">
        <f>IF(Z72="A",IF(X72&lt;=HLOOKUP(N72,Limits!#REF!,2),30,IF(X72&lt;=HLOOKUP(N72,Limits!#REF!,3),40,IF(X72&lt;=HLOOKUP(N72,Limits!#REF!,4),50,IF(X72&lt;=HLOOKUP(N72,Limits!#REF!,5),80,"Over 80%")))))</f>
        <v>#REF!</v>
      </c>
      <c r="AF72" s="76" t="e">
        <f>IF(Z72="B",IF(X72&lt;=HLOOKUP(N72,Limits!#REF!,2),30,IF(X72&lt;=HLOOKUP(N72,Limits!#REF!,3),40,IF(X72&lt;=HLOOKUP(N72,Limits!#REF!,4),50,IF(X72&lt;=HLOOKUP(N72,Limits!#REF!,5),80,"Over 80%")))))</f>
        <v>#REF!</v>
      </c>
      <c r="AG72" s="122"/>
      <c r="AH72" s="122"/>
      <c r="AI72" s="85" t="e">
        <f>IF(J72&lt;=HLOOKUP(F72,Limits!#REF!,2),30,IF(J72&lt;=HLOOKUP(F72,Limits!#REF!,3),40,IF(J72&lt;=HLOOKUP(F72,Limits!#REF!,4),50,IF(J72&lt;=HLOOKUP(F72,Limits!#REF!,5),60,IF(J72&lt;=HLOOKUP(F72,Limits!#REF!,6),80,"Over 80%")))))</f>
        <v>#REF!</v>
      </c>
      <c r="AJ72" s="123" t="e">
        <f t="shared" ref="AJ72:AJ135" si="4">IF(Z72="A",AE72,IF(Z72="B",AF72,0))</f>
        <v>#REF!</v>
      </c>
      <c r="AK72" s="2"/>
      <c r="AL72" s="85" t="e">
        <f t="shared" ref="AL72:AL135" si="5">IF(AI72&lt;AJ72,AI72,AJ72)</f>
        <v>#REF!</v>
      </c>
    </row>
    <row r="73" spans="1:38">
      <c r="A73" s="117">
        <f>+USR!C73</f>
        <v>506</v>
      </c>
      <c r="B73" s="117"/>
      <c r="C73" s="117" t="str">
        <f>+USR!D73</f>
        <v xml:space="preserve">03/17/2020 </v>
      </c>
      <c r="D73" s="151">
        <f>DATEVALUE(TEXT(USR!L73,"mm/dd/yyyy"))</f>
        <v>43907</v>
      </c>
      <c r="E73" s="117"/>
      <c r="F73" s="121">
        <f>+USR!N73</f>
        <v>1</v>
      </c>
      <c r="G73" s="122"/>
      <c r="H73" s="122">
        <f>+USR!X73</f>
        <v>0</v>
      </c>
      <c r="I73" s="122"/>
      <c r="J73" s="146">
        <f>+USR!G73</f>
        <v>28080</v>
      </c>
      <c r="K73" s="122"/>
      <c r="L73" s="147" t="b">
        <f>IF(H73=30,HLOOKUP(F73,Limits!#REF!,2),IF(H73=40,HLOOKUP(F73,Limits!#REF!,3),IF(H73=50,HLOOKUP(F73,Limits!#REF!,4),IF(H73=60,HLOOKUP(F73,Limits!#REF!,5),IF(H73=80,HLOOKUP(F73,Limits!#REF!,6))))))</f>
        <v>0</v>
      </c>
      <c r="M73" s="148"/>
      <c r="N73" s="121">
        <f>+USR!K73</f>
        <v>2</v>
      </c>
      <c r="O73" s="122"/>
      <c r="P73" s="122">
        <f>+USR!Y73</f>
        <v>0</v>
      </c>
      <c r="Q73" s="122"/>
      <c r="R73" s="122">
        <f>+USR!H73</f>
        <v>765</v>
      </c>
      <c r="S73" s="122"/>
      <c r="T73" s="122">
        <f>+USR!J73</f>
        <v>0</v>
      </c>
      <c r="U73" s="122"/>
      <c r="V73" s="122">
        <f>IF(N73=0,Limits!$D$8,IF(N73=1,Limits!$E$8,IF(N73=2,Limits!$F$8,IF(N73=3,Limits!$G$8,IF(N73=4,Limits!$H$8,IF(N73=5,Limits!$I$8))))))</f>
        <v>51</v>
      </c>
      <c r="W73" s="122"/>
      <c r="X73" s="122">
        <f t="shared" ref="X73:X136" si="6">SUM(R73:W73)</f>
        <v>816</v>
      </c>
      <c r="Y73" s="122"/>
      <c r="Z73" s="76" t="e">
        <f>IF(D73&gt;=Limits!#REF!,"A",IF(D73&lt;=Limits!#REF!,"B",0))</f>
        <v>#REF!</v>
      </c>
      <c r="AA73" s="76" t="e">
        <f>IF(Z73="A",IF(P73=30,HLOOKUP(N73,Limits!#REF!,2),IF(P73=40,HLOOKUP(N73,Limits!#REF!,3),IF(P73=50,HLOOKUP(N73,Limits!#REF!,4),IF(P73=80,HLOOKUP(N73,Limits!#REF!,5))))))</f>
        <v>#REF!</v>
      </c>
      <c r="AB73" s="76" t="e">
        <f>IF(Z73="B",IF(P73=30,HLOOKUP(N73,Limits!#REF!,2),IF(P73=40,HLOOKUP(N73,Limits!#REF!,3),IF(P73=50,HLOOKUP(N73,Limits!#REF!,4),IF(P73=80,HLOOKUP(N73,Limits!#REF!,5))))))</f>
        <v>#REF!</v>
      </c>
      <c r="AC73" s="122"/>
      <c r="AD73" s="123" t="e">
        <f t="shared" ref="AD73:AD136" si="7">IF(Z73="A",AA73,IF(Z73="B",AB73,0))</f>
        <v>#REF!</v>
      </c>
      <c r="AE73" s="76" t="e">
        <f>IF(Z73="A",IF(X73&lt;=HLOOKUP(N73,Limits!#REF!,2),30,IF(X73&lt;=HLOOKUP(N73,Limits!#REF!,3),40,IF(X73&lt;=HLOOKUP(N73,Limits!#REF!,4),50,IF(X73&lt;=HLOOKUP(N73,Limits!#REF!,5),80,"Over 80%")))))</f>
        <v>#REF!</v>
      </c>
      <c r="AF73" s="76" t="e">
        <f>IF(Z73="B",IF(X73&lt;=HLOOKUP(N73,Limits!#REF!,2),30,IF(X73&lt;=HLOOKUP(N73,Limits!#REF!,3),40,IF(X73&lt;=HLOOKUP(N73,Limits!#REF!,4),50,IF(X73&lt;=HLOOKUP(N73,Limits!#REF!,5),80,"Over 80%")))))</f>
        <v>#REF!</v>
      </c>
      <c r="AG73" s="122"/>
      <c r="AH73" s="122"/>
      <c r="AI73" s="85" t="e">
        <f>IF(J73&lt;=HLOOKUP(F73,Limits!#REF!,2),30,IF(J73&lt;=HLOOKUP(F73,Limits!#REF!,3),40,IF(J73&lt;=HLOOKUP(F73,Limits!#REF!,4),50,IF(J73&lt;=HLOOKUP(F73,Limits!#REF!,5),60,IF(J73&lt;=HLOOKUP(F73,Limits!#REF!,6),80,"Over 80%")))))</f>
        <v>#REF!</v>
      </c>
      <c r="AJ73" s="123" t="e">
        <f t="shared" si="4"/>
        <v>#REF!</v>
      </c>
      <c r="AK73" s="2"/>
      <c r="AL73" s="85" t="e">
        <f t="shared" si="5"/>
        <v>#REF!</v>
      </c>
    </row>
    <row r="74" spans="1:38">
      <c r="A74" s="117">
        <f>+USR!C74</f>
        <v>507</v>
      </c>
      <c r="B74" s="117"/>
      <c r="C74" s="117" t="str">
        <f>+USR!D74</f>
        <v xml:space="preserve">05/22/2014 </v>
      </c>
      <c r="D74" s="151">
        <f>DATEVALUE(TEXT(USR!L74,"mm/dd/yyyy"))</f>
        <v>43973</v>
      </c>
      <c r="E74" s="117"/>
      <c r="F74" s="121">
        <f>+USR!N74</f>
        <v>3</v>
      </c>
      <c r="G74" s="122"/>
      <c r="H74" s="122">
        <f>+USR!X74</f>
        <v>0</v>
      </c>
      <c r="I74" s="122"/>
      <c r="J74" s="146">
        <f>+USR!G74</f>
        <v>1</v>
      </c>
      <c r="K74" s="122"/>
      <c r="L74" s="147" t="b">
        <f>IF(H74=30,HLOOKUP(F74,Limits!#REF!,2),IF(H74=40,HLOOKUP(F74,Limits!#REF!,3),IF(H74=50,HLOOKUP(F74,Limits!#REF!,4),IF(H74=60,HLOOKUP(F74,Limits!#REF!,5),IF(H74=80,HLOOKUP(F74,Limits!#REF!,6))))))</f>
        <v>0</v>
      </c>
      <c r="M74" s="148"/>
      <c r="N74" s="121">
        <f>+USR!K74</f>
        <v>3</v>
      </c>
      <c r="O74" s="122"/>
      <c r="P74" s="122">
        <f>+USR!Y74</f>
        <v>0</v>
      </c>
      <c r="Q74" s="122"/>
      <c r="R74" s="122">
        <f>+USR!H74</f>
        <v>815</v>
      </c>
      <c r="S74" s="122"/>
      <c r="T74" s="122">
        <f>+USR!J74</f>
        <v>0</v>
      </c>
      <c r="U74" s="122"/>
      <c r="V74" s="122">
        <f>IF(N74=0,Limits!$D$8,IF(N74=1,Limits!$E$8,IF(N74=2,Limits!$F$8,IF(N74=3,Limits!$G$8,IF(N74=4,Limits!$H$8,IF(N74=5,Limits!$I$8))))))</f>
        <v>57</v>
      </c>
      <c r="W74" s="122"/>
      <c r="X74" s="122">
        <f t="shared" si="6"/>
        <v>872</v>
      </c>
      <c r="Y74" s="122"/>
      <c r="Z74" s="76" t="e">
        <f>IF(D74&gt;=Limits!#REF!,"A",IF(D74&lt;=Limits!#REF!,"B",0))</f>
        <v>#REF!</v>
      </c>
      <c r="AA74" s="76" t="e">
        <f>IF(Z74="A",IF(P74=30,HLOOKUP(N74,Limits!#REF!,2),IF(P74=40,HLOOKUP(N74,Limits!#REF!,3),IF(P74=50,HLOOKUP(N74,Limits!#REF!,4),IF(P74=80,HLOOKUP(N74,Limits!#REF!,5))))))</f>
        <v>#REF!</v>
      </c>
      <c r="AB74" s="76" t="e">
        <f>IF(Z74="B",IF(P74=30,HLOOKUP(N74,Limits!#REF!,2),IF(P74=40,HLOOKUP(N74,Limits!#REF!,3),IF(P74=50,HLOOKUP(N74,Limits!#REF!,4),IF(P74=80,HLOOKUP(N74,Limits!#REF!,5))))))</f>
        <v>#REF!</v>
      </c>
      <c r="AC74" s="122"/>
      <c r="AD74" s="123" t="e">
        <f t="shared" si="7"/>
        <v>#REF!</v>
      </c>
      <c r="AE74" s="76" t="e">
        <f>IF(Z74="A",IF(X74&lt;=HLOOKUP(N74,Limits!#REF!,2),30,IF(X74&lt;=HLOOKUP(N74,Limits!#REF!,3),40,IF(X74&lt;=HLOOKUP(N74,Limits!#REF!,4),50,IF(X74&lt;=HLOOKUP(N74,Limits!#REF!,5),80,"Over 80%")))))</f>
        <v>#REF!</v>
      </c>
      <c r="AF74" s="76" t="e">
        <f>IF(Z74="B",IF(X74&lt;=HLOOKUP(N74,Limits!#REF!,2),30,IF(X74&lt;=HLOOKUP(N74,Limits!#REF!,3),40,IF(X74&lt;=HLOOKUP(N74,Limits!#REF!,4),50,IF(X74&lt;=HLOOKUP(N74,Limits!#REF!,5),80,"Over 80%")))))</f>
        <v>#REF!</v>
      </c>
      <c r="AG74" s="122"/>
      <c r="AH74" s="122"/>
      <c r="AI74" s="85" t="e">
        <f>IF(J74&lt;=HLOOKUP(F74,Limits!#REF!,2),30,IF(J74&lt;=HLOOKUP(F74,Limits!#REF!,3),40,IF(J74&lt;=HLOOKUP(F74,Limits!#REF!,4),50,IF(J74&lt;=HLOOKUP(F74,Limits!#REF!,5),60,IF(J74&lt;=HLOOKUP(F74,Limits!#REF!,6),80,"Over 80%")))))</f>
        <v>#REF!</v>
      </c>
      <c r="AJ74" s="123" t="e">
        <f t="shared" si="4"/>
        <v>#REF!</v>
      </c>
      <c r="AK74" s="2"/>
      <c r="AL74" s="85" t="e">
        <f t="shared" si="5"/>
        <v>#REF!</v>
      </c>
    </row>
    <row r="75" spans="1:38">
      <c r="A75" s="117">
        <f>+USR!C75</f>
        <v>508</v>
      </c>
      <c r="B75" s="117"/>
      <c r="C75" s="117" t="str">
        <f>+USR!D75</f>
        <v xml:space="preserve">03/23/2017 </v>
      </c>
      <c r="D75" s="151">
        <f>DATEVALUE(TEXT(USR!L75,"mm/dd/yyyy"))</f>
        <v>43913</v>
      </c>
      <c r="E75" s="117"/>
      <c r="F75" s="121">
        <f>+USR!N75</f>
        <v>3</v>
      </c>
      <c r="G75" s="122"/>
      <c r="H75" s="122">
        <f>+USR!X75</f>
        <v>0</v>
      </c>
      <c r="I75" s="122"/>
      <c r="J75" s="146">
        <f>+USR!G75</f>
        <v>1</v>
      </c>
      <c r="K75" s="122"/>
      <c r="L75" s="147" t="b">
        <f>IF(H75=30,HLOOKUP(F75,Limits!#REF!,2),IF(H75=40,HLOOKUP(F75,Limits!#REF!,3),IF(H75=50,HLOOKUP(F75,Limits!#REF!,4),IF(H75=60,HLOOKUP(F75,Limits!#REF!,5),IF(H75=80,HLOOKUP(F75,Limits!#REF!,6))))))</f>
        <v>0</v>
      </c>
      <c r="M75" s="148"/>
      <c r="N75" s="121">
        <f>+USR!K75</f>
        <v>3</v>
      </c>
      <c r="O75" s="122"/>
      <c r="P75" s="122">
        <f>+USR!Y75</f>
        <v>0</v>
      </c>
      <c r="Q75" s="122"/>
      <c r="R75" s="122">
        <f>+USR!H75</f>
        <v>372</v>
      </c>
      <c r="S75" s="122"/>
      <c r="T75" s="122">
        <f>+USR!J75</f>
        <v>443</v>
      </c>
      <c r="U75" s="122"/>
      <c r="V75" s="122">
        <f>IF(N75=0,Limits!$D$8,IF(N75=1,Limits!$E$8,IF(N75=2,Limits!$F$8,IF(N75=3,Limits!$G$8,IF(N75=4,Limits!$H$8,IF(N75=5,Limits!$I$8))))))</f>
        <v>57</v>
      </c>
      <c r="W75" s="122"/>
      <c r="X75" s="122">
        <f t="shared" si="6"/>
        <v>872</v>
      </c>
      <c r="Y75" s="122"/>
      <c r="Z75" s="76" t="e">
        <f>IF(D75&gt;=Limits!#REF!,"A",IF(D75&lt;=Limits!#REF!,"B",0))</f>
        <v>#REF!</v>
      </c>
      <c r="AA75" s="76" t="e">
        <f>IF(Z75="A",IF(P75=30,HLOOKUP(N75,Limits!#REF!,2),IF(P75=40,HLOOKUP(N75,Limits!#REF!,3),IF(P75=50,HLOOKUP(N75,Limits!#REF!,4),IF(P75=80,HLOOKUP(N75,Limits!#REF!,5))))))</f>
        <v>#REF!</v>
      </c>
      <c r="AB75" s="76" t="e">
        <f>IF(Z75="B",IF(P75=30,HLOOKUP(N75,Limits!#REF!,2),IF(P75=40,HLOOKUP(N75,Limits!#REF!,3),IF(P75=50,HLOOKUP(N75,Limits!#REF!,4),IF(P75=80,HLOOKUP(N75,Limits!#REF!,5))))))</f>
        <v>#REF!</v>
      </c>
      <c r="AC75" s="122"/>
      <c r="AD75" s="123" t="e">
        <f t="shared" si="7"/>
        <v>#REF!</v>
      </c>
      <c r="AE75" s="76" t="e">
        <f>IF(Z75="A",IF(X75&lt;=HLOOKUP(N75,Limits!#REF!,2),30,IF(X75&lt;=HLOOKUP(N75,Limits!#REF!,3),40,IF(X75&lt;=HLOOKUP(N75,Limits!#REF!,4),50,IF(X75&lt;=HLOOKUP(N75,Limits!#REF!,5),80,"Over 80%")))))</f>
        <v>#REF!</v>
      </c>
      <c r="AF75" s="76" t="e">
        <f>IF(Z75="B",IF(X75&lt;=HLOOKUP(N75,Limits!#REF!,2),30,IF(X75&lt;=HLOOKUP(N75,Limits!#REF!,3),40,IF(X75&lt;=HLOOKUP(N75,Limits!#REF!,4),50,IF(X75&lt;=HLOOKUP(N75,Limits!#REF!,5),80,"Over 80%")))))</f>
        <v>#REF!</v>
      </c>
      <c r="AG75" s="122"/>
      <c r="AH75" s="122"/>
      <c r="AI75" s="85" t="e">
        <f>IF(J75&lt;=HLOOKUP(F75,Limits!#REF!,2),30,IF(J75&lt;=HLOOKUP(F75,Limits!#REF!,3),40,IF(J75&lt;=HLOOKUP(F75,Limits!#REF!,4),50,IF(J75&lt;=HLOOKUP(F75,Limits!#REF!,5),60,IF(J75&lt;=HLOOKUP(F75,Limits!#REF!,6),80,"Over 80%")))))</f>
        <v>#REF!</v>
      </c>
      <c r="AJ75" s="123" t="e">
        <f t="shared" si="4"/>
        <v>#REF!</v>
      </c>
      <c r="AK75" s="2"/>
      <c r="AL75" s="85" t="e">
        <f t="shared" si="5"/>
        <v>#REF!</v>
      </c>
    </row>
    <row r="76" spans="1:38">
      <c r="A76" s="117">
        <f>+USR!C76</f>
        <v>509</v>
      </c>
      <c r="B76" s="117"/>
      <c r="C76" s="117" t="str">
        <f>+USR!D76</f>
        <v xml:space="preserve">06/01/2017 </v>
      </c>
      <c r="D76" s="151">
        <f>DATEVALUE(TEXT(USR!L76,"mm/dd/yyyy"))</f>
        <v>43983</v>
      </c>
      <c r="E76" s="117"/>
      <c r="F76" s="121">
        <f>+USR!N76</f>
        <v>1</v>
      </c>
      <c r="G76" s="122"/>
      <c r="H76" s="122">
        <f>+USR!X76</f>
        <v>0</v>
      </c>
      <c r="I76" s="122"/>
      <c r="J76" s="146">
        <f>+USR!G76</f>
        <v>10400</v>
      </c>
      <c r="K76" s="122"/>
      <c r="L76" s="147" t="b">
        <f>IF(H76=30,HLOOKUP(F76,Limits!#REF!,2),IF(H76=40,HLOOKUP(F76,Limits!#REF!,3),IF(H76=50,HLOOKUP(F76,Limits!#REF!,4),IF(H76=60,HLOOKUP(F76,Limits!#REF!,5),IF(H76=80,HLOOKUP(F76,Limits!#REF!,6))))))</f>
        <v>0</v>
      </c>
      <c r="M76" s="148"/>
      <c r="N76" s="121">
        <f>+USR!K76</f>
        <v>1</v>
      </c>
      <c r="O76" s="122"/>
      <c r="P76" s="122">
        <f>+USR!Y76</f>
        <v>0</v>
      </c>
      <c r="Q76" s="122"/>
      <c r="R76" s="122">
        <f>+USR!H76</f>
        <v>295</v>
      </c>
      <c r="S76" s="122"/>
      <c r="T76" s="122">
        <f>+USR!J76</f>
        <v>0</v>
      </c>
      <c r="U76" s="122"/>
      <c r="V76" s="122">
        <f>IF(N76=0,Limits!$D$8,IF(N76=1,Limits!$E$8,IF(N76=2,Limits!$F$8,IF(N76=3,Limits!$G$8,IF(N76=4,Limits!$H$8,IF(N76=5,Limits!$I$8))))))</f>
        <v>45</v>
      </c>
      <c r="W76" s="122"/>
      <c r="X76" s="122">
        <f t="shared" si="6"/>
        <v>340</v>
      </c>
      <c r="Y76" s="122"/>
      <c r="Z76" s="76" t="e">
        <f>IF(D76&gt;=Limits!#REF!,"A",IF(D76&lt;=Limits!#REF!,"B",0))</f>
        <v>#REF!</v>
      </c>
      <c r="AA76" s="76" t="e">
        <f>IF(Z76="A",IF(P76=30,HLOOKUP(N76,Limits!#REF!,2),IF(P76=40,HLOOKUP(N76,Limits!#REF!,3),IF(P76=50,HLOOKUP(N76,Limits!#REF!,4),IF(P76=80,HLOOKUP(N76,Limits!#REF!,5))))))</f>
        <v>#REF!</v>
      </c>
      <c r="AB76" s="76" t="e">
        <f>IF(Z76="B",IF(P76=30,HLOOKUP(N76,Limits!#REF!,2),IF(P76=40,HLOOKUP(N76,Limits!#REF!,3),IF(P76=50,HLOOKUP(N76,Limits!#REF!,4),IF(P76=80,HLOOKUP(N76,Limits!#REF!,5))))))</f>
        <v>#REF!</v>
      </c>
      <c r="AC76" s="122"/>
      <c r="AD76" s="123" t="e">
        <f t="shared" si="7"/>
        <v>#REF!</v>
      </c>
      <c r="AE76" s="76" t="e">
        <f>IF(Z76="A",IF(X76&lt;=HLOOKUP(N76,Limits!#REF!,2),30,IF(X76&lt;=HLOOKUP(N76,Limits!#REF!,3),40,IF(X76&lt;=HLOOKUP(N76,Limits!#REF!,4),50,IF(X76&lt;=HLOOKUP(N76,Limits!#REF!,5),80,"Over 80%")))))</f>
        <v>#REF!</v>
      </c>
      <c r="AF76" s="76" t="e">
        <f>IF(Z76="B",IF(X76&lt;=HLOOKUP(N76,Limits!#REF!,2),30,IF(X76&lt;=HLOOKUP(N76,Limits!#REF!,3),40,IF(X76&lt;=HLOOKUP(N76,Limits!#REF!,4),50,IF(X76&lt;=HLOOKUP(N76,Limits!#REF!,5),80,"Over 80%")))))</f>
        <v>#REF!</v>
      </c>
      <c r="AG76" s="122"/>
      <c r="AH76" s="122"/>
      <c r="AI76" s="85" t="e">
        <f>IF(J76&lt;=HLOOKUP(F76,Limits!#REF!,2),30,IF(J76&lt;=HLOOKUP(F76,Limits!#REF!,3),40,IF(J76&lt;=HLOOKUP(F76,Limits!#REF!,4),50,IF(J76&lt;=HLOOKUP(F76,Limits!#REF!,5),60,IF(J76&lt;=HLOOKUP(F76,Limits!#REF!,6),80,"Over 80%")))))</f>
        <v>#REF!</v>
      </c>
      <c r="AJ76" s="123" t="e">
        <f t="shared" si="4"/>
        <v>#REF!</v>
      </c>
      <c r="AK76" s="2"/>
      <c r="AL76" s="85" t="e">
        <f t="shared" si="5"/>
        <v>#REF!</v>
      </c>
    </row>
    <row r="77" spans="1:38">
      <c r="A77" s="117">
        <f>+USR!C77</f>
        <v>510</v>
      </c>
      <c r="B77" s="117"/>
      <c r="C77" s="117" t="str">
        <f>+USR!D77</f>
        <v xml:space="preserve">03/20/2019 </v>
      </c>
      <c r="D77" s="151">
        <f>DATEVALUE(TEXT(USR!L77,"mm/dd/yyyy"))</f>
        <v>43910</v>
      </c>
      <c r="E77" s="117"/>
      <c r="F77" s="121">
        <f>+USR!N77</f>
        <v>1</v>
      </c>
      <c r="G77" s="122"/>
      <c r="H77" s="122">
        <f>+USR!X77</f>
        <v>0</v>
      </c>
      <c r="I77" s="122"/>
      <c r="J77" s="146">
        <f>+USR!G77</f>
        <v>23313</v>
      </c>
      <c r="K77" s="122"/>
      <c r="L77" s="147" t="b">
        <f>IF(H77=30,HLOOKUP(F77,Limits!#REF!,2),IF(H77=40,HLOOKUP(F77,Limits!#REF!,3),IF(H77=50,HLOOKUP(F77,Limits!#REF!,4),IF(H77=60,HLOOKUP(F77,Limits!#REF!,5),IF(H77=80,HLOOKUP(F77,Limits!#REF!,6))))))</f>
        <v>0</v>
      </c>
      <c r="M77" s="148"/>
      <c r="N77" s="121">
        <f>+USR!K77</f>
        <v>1</v>
      </c>
      <c r="O77" s="122"/>
      <c r="P77" s="122">
        <f>+USR!Y77</f>
        <v>0</v>
      </c>
      <c r="Q77" s="122"/>
      <c r="R77" s="122">
        <f>+USR!H77</f>
        <v>616</v>
      </c>
      <c r="S77" s="122"/>
      <c r="T77" s="122">
        <f>+USR!J77</f>
        <v>0</v>
      </c>
      <c r="U77" s="122"/>
      <c r="V77" s="122">
        <f>IF(N77=0,Limits!$D$8,IF(N77=1,Limits!$E$8,IF(N77=2,Limits!$F$8,IF(N77=3,Limits!$G$8,IF(N77=4,Limits!$H$8,IF(N77=5,Limits!$I$8))))))</f>
        <v>45</v>
      </c>
      <c r="W77" s="122"/>
      <c r="X77" s="122">
        <f t="shared" si="6"/>
        <v>661</v>
      </c>
      <c r="Y77" s="122"/>
      <c r="Z77" s="76" t="e">
        <f>IF(D77&gt;=Limits!#REF!,"A",IF(D77&lt;=Limits!#REF!,"B",0))</f>
        <v>#REF!</v>
      </c>
      <c r="AA77" s="76" t="e">
        <f>IF(Z77="A",IF(P77=30,HLOOKUP(N77,Limits!#REF!,2),IF(P77=40,HLOOKUP(N77,Limits!#REF!,3),IF(P77=50,HLOOKUP(N77,Limits!#REF!,4),IF(P77=80,HLOOKUP(N77,Limits!#REF!,5))))))</f>
        <v>#REF!</v>
      </c>
      <c r="AB77" s="76" t="e">
        <f>IF(Z77="B",IF(P77=30,HLOOKUP(N77,Limits!#REF!,2),IF(P77=40,HLOOKUP(N77,Limits!#REF!,3),IF(P77=50,HLOOKUP(N77,Limits!#REF!,4),IF(P77=80,HLOOKUP(N77,Limits!#REF!,5))))))</f>
        <v>#REF!</v>
      </c>
      <c r="AC77" s="122"/>
      <c r="AD77" s="123" t="e">
        <f t="shared" si="7"/>
        <v>#REF!</v>
      </c>
      <c r="AE77" s="76" t="e">
        <f>IF(Z77="A",IF(X77&lt;=HLOOKUP(N77,Limits!#REF!,2),30,IF(X77&lt;=HLOOKUP(N77,Limits!#REF!,3),40,IF(X77&lt;=HLOOKUP(N77,Limits!#REF!,4),50,IF(X77&lt;=HLOOKUP(N77,Limits!#REF!,5),80,"Over 80%")))))</f>
        <v>#REF!</v>
      </c>
      <c r="AF77" s="76" t="e">
        <f>IF(Z77="B",IF(X77&lt;=HLOOKUP(N77,Limits!#REF!,2),30,IF(X77&lt;=HLOOKUP(N77,Limits!#REF!,3),40,IF(X77&lt;=HLOOKUP(N77,Limits!#REF!,4),50,IF(X77&lt;=HLOOKUP(N77,Limits!#REF!,5),80,"Over 80%")))))</f>
        <v>#REF!</v>
      </c>
      <c r="AG77" s="122"/>
      <c r="AH77" s="122"/>
      <c r="AI77" s="85" t="e">
        <f>IF(J77&lt;=HLOOKUP(F77,Limits!#REF!,2),30,IF(J77&lt;=HLOOKUP(F77,Limits!#REF!,3),40,IF(J77&lt;=HLOOKUP(F77,Limits!#REF!,4),50,IF(J77&lt;=HLOOKUP(F77,Limits!#REF!,5),60,IF(J77&lt;=HLOOKUP(F77,Limits!#REF!,6),80,"Over 80%")))))</f>
        <v>#REF!</v>
      </c>
      <c r="AJ77" s="123" t="e">
        <f t="shared" si="4"/>
        <v>#REF!</v>
      </c>
      <c r="AK77" s="2"/>
      <c r="AL77" s="85" t="e">
        <f t="shared" si="5"/>
        <v>#REF!</v>
      </c>
    </row>
    <row r="78" spans="1:38">
      <c r="A78" s="117">
        <f>+USR!C78</f>
        <v>511</v>
      </c>
      <c r="B78" s="117"/>
      <c r="C78" s="117" t="str">
        <f>+USR!D78</f>
        <v xml:space="preserve">01/28/2020 </v>
      </c>
      <c r="D78" s="151">
        <f>DATEVALUE(TEXT(USR!L78,"mm/dd/yyyy"))</f>
        <v>43858</v>
      </c>
      <c r="E78" s="117"/>
      <c r="F78" s="121">
        <f>+USR!N78</f>
        <v>2</v>
      </c>
      <c r="G78" s="122"/>
      <c r="H78" s="122">
        <f>+USR!X78</f>
        <v>0</v>
      </c>
      <c r="I78" s="122"/>
      <c r="J78" s="146">
        <f>+USR!G78</f>
        <v>30850</v>
      </c>
      <c r="K78" s="122"/>
      <c r="L78" s="147" t="b">
        <f>IF(H78=30,HLOOKUP(F78,Limits!#REF!,2),IF(H78=40,HLOOKUP(F78,Limits!#REF!,3),IF(H78=50,HLOOKUP(F78,Limits!#REF!,4),IF(H78=60,HLOOKUP(F78,Limits!#REF!,5),IF(H78=80,HLOOKUP(F78,Limits!#REF!,6))))))</f>
        <v>0</v>
      </c>
      <c r="M78" s="148"/>
      <c r="N78" s="121">
        <f>+USR!K78</f>
        <v>2</v>
      </c>
      <c r="O78" s="122"/>
      <c r="P78" s="122">
        <f>+USR!Y78</f>
        <v>0</v>
      </c>
      <c r="Q78" s="122"/>
      <c r="R78" s="122">
        <f>+USR!H78</f>
        <v>633</v>
      </c>
      <c r="S78" s="122"/>
      <c r="T78" s="122">
        <f>+USR!J78</f>
        <v>0</v>
      </c>
      <c r="U78" s="122"/>
      <c r="V78" s="122">
        <f>IF(N78=0,Limits!$D$8,IF(N78=1,Limits!$E$8,IF(N78=2,Limits!$F$8,IF(N78=3,Limits!$G$8,IF(N78=4,Limits!$H$8,IF(N78=5,Limits!$I$8))))))</f>
        <v>51</v>
      </c>
      <c r="W78" s="122"/>
      <c r="X78" s="122">
        <f t="shared" si="6"/>
        <v>684</v>
      </c>
      <c r="Y78" s="122"/>
      <c r="Z78" s="76" t="e">
        <f>IF(D78&gt;=Limits!#REF!,"A",IF(D78&lt;=Limits!#REF!,"B",0))</f>
        <v>#REF!</v>
      </c>
      <c r="AA78" s="76" t="e">
        <f>IF(Z78="A",IF(P78=30,HLOOKUP(N78,Limits!#REF!,2),IF(P78=40,HLOOKUP(N78,Limits!#REF!,3),IF(P78=50,HLOOKUP(N78,Limits!#REF!,4),IF(P78=80,HLOOKUP(N78,Limits!#REF!,5))))))</f>
        <v>#REF!</v>
      </c>
      <c r="AB78" s="76" t="e">
        <f>IF(Z78="B",IF(P78=30,HLOOKUP(N78,Limits!#REF!,2),IF(P78=40,HLOOKUP(N78,Limits!#REF!,3),IF(P78=50,HLOOKUP(N78,Limits!#REF!,4),IF(P78=80,HLOOKUP(N78,Limits!#REF!,5))))))</f>
        <v>#REF!</v>
      </c>
      <c r="AC78" s="122"/>
      <c r="AD78" s="123" t="e">
        <f t="shared" si="7"/>
        <v>#REF!</v>
      </c>
      <c r="AE78" s="76" t="e">
        <f>IF(Z78="A",IF(X78&lt;=HLOOKUP(N78,Limits!#REF!,2),30,IF(X78&lt;=HLOOKUP(N78,Limits!#REF!,3),40,IF(X78&lt;=HLOOKUP(N78,Limits!#REF!,4),50,IF(X78&lt;=HLOOKUP(N78,Limits!#REF!,5),80,"Over 80%")))))</f>
        <v>#REF!</v>
      </c>
      <c r="AF78" s="76" t="e">
        <f>IF(Z78="B",IF(X78&lt;=HLOOKUP(N78,Limits!#REF!,2),30,IF(X78&lt;=HLOOKUP(N78,Limits!#REF!,3),40,IF(X78&lt;=HLOOKUP(N78,Limits!#REF!,4),50,IF(X78&lt;=HLOOKUP(N78,Limits!#REF!,5),80,"Over 80%")))))</f>
        <v>#REF!</v>
      </c>
      <c r="AG78" s="122"/>
      <c r="AH78" s="122"/>
      <c r="AI78" s="85" t="e">
        <f>IF(J78&lt;=HLOOKUP(F78,Limits!#REF!,2),30,IF(J78&lt;=HLOOKUP(F78,Limits!#REF!,3),40,IF(J78&lt;=HLOOKUP(F78,Limits!#REF!,4),50,IF(J78&lt;=HLOOKUP(F78,Limits!#REF!,5),60,IF(J78&lt;=HLOOKUP(F78,Limits!#REF!,6),80,"Over 80%")))))</f>
        <v>#REF!</v>
      </c>
      <c r="AJ78" s="123" t="e">
        <f t="shared" si="4"/>
        <v>#REF!</v>
      </c>
      <c r="AK78" s="2"/>
      <c r="AL78" s="85" t="e">
        <f t="shared" si="5"/>
        <v>#REF!</v>
      </c>
    </row>
    <row r="79" spans="1:38">
      <c r="A79" s="117">
        <f>+USR!C79</f>
        <v>512</v>
      </c>
      <c r="B79" s="117"/>
      <c r="C79" s="117" t="str">
        <f>+USR!D79</f>
        <v xml:space="preserve">11/07/2019 </v>
      </c>
      <c r="D79" s="151">
        <f>DATEVALUE(TEXT(USR!L79,"mm/dd/yyyy"))</f>
        <v>43776</v>
      </c>
      <c r="E79" s="117"/>
      <c r="F79" s="121">
        <f>+USR!N79</f>
        <v>4</v>
      </c>
      <c r="G79" s="122"/>
      <c r="H79" s="122">
        <f>+USR!X79</f>
        <v>0</v>
      </c>
      <c r="I79" s="122"/>
      <c r="J79" s="146">
        <f>+USR!G79</f>
        <v>18720</v>
      </c>
      <c r="K79" s="122"/>
      <c r="L79" s="147" t="b">
        <f>IF(H79=30,HLOOKUP(F79,Limits!#REF!,2),IF(H79=40,HLOOKUP(F79,Limits!#REF!,3),IF(H79=50,HLOOKUP(F79,Limits!#REF!,4),IF(H79=60,HLOOKUP(F79,Limits!#REF!,5),IF(H79=80,HLOOKUP(F79,Limits!#REF!,6))))))</f>
        <v>0</v>
      </c>
      <c r="M79" s="148"/>
      <c r="N79" s="121">
        <f>+USR!K79</f>
        <v>2</v>
      </c>
      <c r="O79" s="122"/>
      <c r="P79" s="122">
        <f>+USR!Y79</f>
        <v>0</v>
      </c>
      <c r="Q79" s="122"/>
      <c r="R79" s="122">
        <f>+USR!H79</f>
        <v>733</v>
      </c>
      <c r="S79" s="122"/>
      <c r="T79" s="122">
        <f>+USR!J79</f>
        <v>0</v>
      </c>
      <c r="U79" s="122"/>
      <c r="V79" s="122">
        <f>IF(N79=0,Limits!$D$8,IF(N79=1,Limits!$E$8,IF(N79=2,Limits!$F$8,IF(N79=3,Limits!$G$8,IF(N79=4,Limits!$H$8,IF(N79=5,Limits!$I$8))))))</f>
        <v>51</v>
      </c>
      <c r="W79" s="122"/>
      <c r="X79" s="122">
        <f t="shared" si="6"/>
        <v>784</v>
      </c>
      <c r="Y79" s="122"/>
      <c r="Z79" s="76" t="e">
        <f>IF(D79&gt;=Limits!#REF!,"A",IF(D79&lt;=Limits!#REF!,"B",0))</f>
        <v>#REF!</v>
      </c>
      <c r="AA79" s="76" t="e">
        <f>IF(Z79="A",IF(P79=30,HLOOKUP(N79,Limits!#REF!,2),IF(P79=40,HLOOKUP(N79,Limits!#REF!,3),IF(P79=50,HLOOKUP(N79,Limits!#REF!,4),IF(P79=80,HLOOKUP(N79,Limits!#REF!,5))))))</f>
        <v>#REF!</v>
      </c>
      <c r="AB79" s="76" t="e">
        <f>IF(Z79="B",IF(P79=30,HLOOKUP(N79,Limits!#REF!,2),IF(P79=40,HLOOKUP(N79,Limits!#REF!,3),IF(P79=50,HLOOKUP(N79,Limits!#REF!,4),IF(P79=80,HLOOKUP(N79,Limits!#REF!,5))))))</f>
        <v>#REF!</v>
      </c>
      <c r="AC79" s="122"/>
      <c r="AD79" s="123" t="e">
        <f t="shared" si="7"/>
        <v>#REF!</v>
      </c>
      <c r="AE79" s="76" t="e">
        <f>IF(Z79="A",IF(X79&lt;=HLOOKUP(N79,Limits!#REF!,2),30,IF(X79&lt;=HLOOKUP(N79,Limits!#REF!,3),40,IF(X79&lt;=HLOOKUP(N79,Limits!#REF!,4),50,IF(X79&lt;=HLOOKUP(N79,Limits!#REF!,5),80,"Over 80%")))))</f>
        <v>#REF!</v>
      </c>
      <c r="AF79" s="76" t="e">
        <f>IF(Z79="B",IF(X79&lt;=HLOOKUP(N79,Limits!#REF!,2),30,IF(X79&lt;=HLOOKUP(N79,Limits!#REF!,3),40,IF(X79&lt;=HLOOKUP(N79,Limits!#REF!,4),50,IF(X79&lt;=HLOOKUP(N79,Limits!#REF!,5),80,"Over 80%")))))</f>
        <v>#REF!</v>
      </c>
      <c r="AG79" s="122"/>
      <c r="AH79" s="122"/>
      <c r="AI79" s="85" t="e">
        <f>IF(J79&lt;=HLOOKUP(F79,Limits!#REF!,2),30,IF(J79&lt;=HLOOKUP(F79,Limits!#REF!,3),40,IF(J79&lt;=HLOOKUP(F79,Limits!#REF!,4),50,IF(J79&lt;=HLOOKUP(F79,Limits!#REF!,5),60,IF(J79&lt;=HLOOKUP(F79,Limits!#REF!,6),80,"Over 80%")))))</f>
        <v>#REF!</v>
      </c>
      <c r="AJ79" s="123" t="e">
        <f t="shared" si="4"/>
        <v>#REF!</v>
      </c>
      <c r="AK79" s="2"/>
      <c r="AL79" s="85" t="e">
        <f t="shared" si="5"/>
        <v>#REF!</v>
      </c>
    </row>
    <row r="80" spans="1:38">
      <c r="A80" s="117">
        <f>+USR!C80</f>
        <v>513</v>
      </c>
      <c r="B80" s="117"/>
      <c r="C80" s="117" t="str">
        <f>+USR!D80</f>
        <v xml:space="preserve">10/30/2015 </v>
      </c>
      <c r="D80" s="151">
        <f>DATEVALUE(TEXT(USR!L80,"mm/dd/yyyy"))</f>
        <v>43768</v>
      </c>
      <c r="E80" s="117"/>
      <c r="F80" s="121">
        <f>+USR!N80</f>
        <v>1</v>
      </c>
      <c r="G80" s="122"/>
      <c r="H80" s="122">
        <f>+USR!X80</f>
        <v>0</v>
      </c>
      <c r="I80" s="122"/>
      <c r="J80" s="146">
        <f>+USR!G80</f>
        <v>1</v>
      </c>
      <c r="K80" s="122"/>
      <c r="L80" s="147" t="b">
        <f>IF(H80=30,HLOOKUP(F80,Limits!#REF!,2),IF(H80=40,HLOOKUP(F80,Limits!#REF!,3),IF(H80=50,HLOOKUP(F80,Limits!#REF!,4),IF(H80=60,HLOOKUP(F80,Limits!#REF!,5),IF(H80=80,HLOOKUP(F80,Limits!#REF!,6))))))</f>
        <v>0</v>
      </c>
      <c r="M80" s="148"/>
      <c r="N80" s="121">
        <f>+USR!K80</f>
        <v>1</v>
      </c>
      <c r="O80" s="122"/>
      <c r="P80" s="122">
        <f>+USR!Y80</f>
        <v>0</v>
      </c>
      <c r="Q80" s="122"/>
      <c r="R80" s="122">
        <f>+USR!H80</f>
        <v>167</v>
      </c>
      <c r="S80" s="122"/>
      <c r="T80" s="122">
        <f>+USR!J80</f>
        <v>403</v>
      </c>
      <c r="U80" s="122"/>
      <c r="V80" s="122">
        <f>IF(N80=0,Limits!$D$8,IF(N80=1,Limits!$E$8,IF(N80=2,Limits!$F$8,IF(N80=3,Limits!$G$8,IF(N80=4,Limits!$H$8,IF(N80=5,Limits!$I$8))))))</f>
        <v>45</v>
      </c>
      <c r="W80" s="122"/>
      <c r="X80" s="122">
        <f t="shared" si="6"/>
        <v>615</v>
      </c>
      <c r="Y80" s="122"/>
      <c r="Z80" s="76" t="e">
        <f>IF(D80&gt;=Limits!#REF!,"A",IF(D80&lt;=Limits!#REF!,"B",0))</f>
        <v>#REF!</v>
      </c>
      <c r="AA80" s="76" t="e">
        <f>IF(Z80="A",IF(P80=30,HLOOKUP(N80,Limits!#REF!,2),IF(P80=40,HLOOKUP(N80,Limits!#REF!,3),IF(P80=50,HLOOKUP(N80,Limits!#REF!,4),IF(P80=80,HLOOKUP(N80,Limits!#REF!,5))))))</f>
        <v>#REF!</v>
      </c>
      <c r="AB80" s="76" t="e">
        <f>IF(Z80="B",IF(P80=30,HLOOKUP(N80,Limits!#REF!,2),IF(P80=40,HLOOKUP(N80,Limits!#REF!,3),IF(P80=50,HLOOKUP(N80,Limits!#REF!,4),IF(P80=80,HLOOKUP(N80,Limits!#REF!,5))))))</f>
        <v>#REF!</v>
      </c>
      <c r="AC80" s="122"/>
      <c r="AD80" s="123" t="e">
        <f t="shared" si="7"/>
        <v>#REF!</v>
      </c>
      <c r="AE80" s="76" t="e">
        <f>IF(Z80="A",IF(X80&lt;=HLOOKUP(N80,Limits!#REF!,2),30,IF(X80&lt;=HLOOKUP(N80,Limits!#REF!,3),40,IF(X80&lt;=HLOOKUP(N80,Limits!#REF!,4),50,IF(X80&lt;=HLOOKUP(N80,Limits!#REF!,5),80,"Over 80%")))))</f>
        <v>#REF!</v>
      </c>
      <c r="AF80" s="76" t="e">
        <f>IF(Z80="B",IF(X80&lt;=HLOOKUP(N80,Limits!#REF!,2),30,IF(X80&lt;=HLOOKUP(N80,Limits!#REF!,3),40,IF(X80&lt;=HLOOKUP(N80,Limits!#REF!,4),50,IF(X80&lt;=HLOOKUP(N80,Limits!#REF!,5),80,"Over 80%")))))</f>
        <v>#REF!</v>
      </c>
      <c r="AG80" s="122"/>
      <c r="AH80" s="122"/>
      <c r="AI80" s="85" t="e">
        <f>IF(J80&lt;=HLOOKUP(F80,Limits!#REF!,2),30,IF(J80&lt;=HLOOKUP(F80,Limits!#REF!,3),40,IF(J80&lt;=HLOOKUP(F80,Limits!#REF!,4),50,IF(J80&lt;=HLOOKUP(F80,Limits!#REF!,5),60,IF(J80&lt;=HLOOKUP(F80,Limits!#REF!,6),80,"Over 80%")))))</f>
        <v>#REF!</v>
      </c>
      <c r="AJ80" s="123" t="e">
        <f t="shared" si="4"/>
        <v>#REF!</v>
      </c>
      <c r="AK80" s="2"/>
      <c r="AL80" s="85" t="e">
        <f t="shared" si="5"/>
        <v>#REF!</v>
      </c>
    </row>
    <row r="81" spans="1:38">
      <c r="A81" s="117">
        <f>+USR!C81</f>
        <v>514</v>
      </c>
      <c r="B81" s="117"/>
      <c r="C81" s="117" t="str">
        <f>+USR!D81</f>
        <v xml:space="preserve">06/02/2020 </v>
      </c>
      <c r="D81" s="151">
        <f>DATEVALUE(TEXT(USR!L81,"mm/dd/yyyy"))</f>
        <v>43984</v>
      </c>
      <c r="E81" s="117"/>
      <c r="F81" s="121">
        <f>+USR!N81</f>
        <v>2</v>
      </c>
      <c r="G81" s="122"/>
      <c r="H81" s="122">
        <f>+USR!X81</f>
        <v>0</v>
      </c>
      <c r="I81" s="122"/>
      <c r="J81" s="146">
        <f>+USR!G81</f>
        <v>19975</v>
      </c>
      <c r="K81" s="122"/>
      <c r="L81" s="147" t="b">
        <f>IF(H81=30,HLOOKUP(F81,Limits!#REF!,2),IF(H81=40,HLOOKUP(F81,Limits!#REF!,3),IF(H81=50,HLOOKUP(F81,Limits!#REF!,4),IF(H81=60,HLOOKUP(F81,Limits!#REF!,5),IF(H81=80,HLOOKUP(F81,Limits!#REF!,6))))))</f>
        <v>0</v>
      </c>
      <c r="M81" s="148"/>
      <c r="N81" s="121">
        <f>+USR!K81</f>
        <v>1</v>
      </c>
      <c r="O81" s="122"/>
      <c r="P81" s="122">
        <f>+USR!Y81</f>
        <v>0</v>
      </c>
      <c r="Q81" s="122"/>
      <c r="R81" s="122">
        <f>+USR!H81</f>
        <v>655</v>
      </c>
      <c r="S81" s="122"/>
      <c r="T81" s="122">
        <f>+USR!J81</f>
        <v>0</v>
      </c>
      <c r="U81" s="122"/>
      <c r="V81" s="122">
        <f>IF(N81=0,Limits!$D$8,IF(N81=1,Limits!$E$8,IF(N81=2,Limits!$F$8,IF(N81=3,Limits!$G$8,IF(N81=4,Limits!$H$8,IF(N81=5,Limits!$I$8))))))</f>
        <v>45</v>
      </c>
      <c r="W81" s="122"/>
      <c r="X81" s="122">
        <f t="shared" si="6"/>
        <v>700</v>
      </c>
      <c r="Y81" s="122"/>
      <c r="Z81" s="76" t="e">
        <f>IF(D81&gt;=Limits!#REF!,"A",IF(D81&lt;=Limits!#REF!,"B",0))</f>
        <v>#REF!</v>
      </c>
      <c r="AA81" s="76" t="e">
        <f>IF(Z81="A",IF(P81=30,HLOOKUP(N81,Limits!#REF!,2),IF(P81=40,HLOOKUP(N81,Limits!#REF!,3),IF(P81=50,HLOOKUP(N81,Limits!#REF!,4),IF(P81=80,HLOOKUP(N81,Limits!#REF!,5))))))</f>
        <v>#REF!</v>
      </c>
      <c r="AB81" s="76" t="e">
        <f>IF(Z81="B",IF(P81=30,HLOOKUP(N81,Limits!#REF!,2),IF(P81=40,HLOOKUP(N81,Limits!#REF!,3),IF(P81=50,HLOOKUP(N81,Limits!#REF!,4),IF(P81=80,HLOOKUP(N81,Limits!#REF!,5))))))</f>
        <v>#REF!</v>
      </c>
      <c r="AC81" s="122"/>
      <c r="AD81" s="123" t="e">
        <f t="shared" si="7"/>
        <v>#REF!</v>
      </c>
      <c r="AE81" s="76" t="e">
        <f>IF(Z81="A",IF(X81&lt;=HLOOKUP(N81,Limits!#REF!,2),30,IF(X81&lt;=HLOOKUP(N81,Limits!#REF!,3),40,IF(X81&lt;=HLOOKUP(N81,Limits!#REF!,4),50,IF(X81&lt;=HLOOKUP(N81,Limits!#REF!,5),80,"Over 80%")))))</f>
        <v>#REF!</v>
      </c>
      <c r="AF81" s="76" t="e">
        <f>IF(Z81="B",IF(X81&lt;=HLOOKUP(N81,Limits!#REF!,2),30,IF(X81&lt;=HLOOKUP(N81,Limits!#REF!,3),40,IF(X81&lt;=HLOOKUP(N81,Limits!#REF!,4),50,IF(X81&lt;=HLOOKUP(N81,Limits!#REF!,5),80,"Over 80%")))))</f>
        <v>#REF!</v>
      </c>
      <c r="AG81" s="122"/>
      <c r="AH81" s="122"/>
      <c r="AI81" s="85" t="e">
        <f>IF(J81&lt;=HLOOKUP(F81,Limits!#REF!,2),30,IF(J81&lt;=HLOOKUP(F81,Limits!#REF!,3),40,IF(J81&lt;=HLOOKUP(F81,Limits!#REF!,4),50,IF(J81&lt;=HLOOKUP(F81,Limits!#REF!,5),60,IF(J81&lt;=HLOOKUP(F81,Limits!#REF!,6),80,"Over 80%")))))</f>
        <v>#REF!</v>
      </c>
      <c r="AJ81" s="123" t="e">
        <f t="shared" si="4"/>
        <v>#REF!</v>
      </c>
      <c r="AK81" s="2"/>
      <c r="AL81" s="85" t="e">
        <f t="shared" si="5"/>
        <v>#REF!</v>
      </c>
    </row>
    <row r="82" spans="1:38">
      <c r="A82" s="117">
        <f>+USR!C82</f>
        <v>515</v>
      </c>
      <c r="B82" s="117"/>
      <c r="C82" s="117" t="str">
        <f>+USR!D82</f>
        <v xml:space="preserve">05/16/2020 </v>
      </c>
      <c r="D82" s="151">
        <f>DATEVALUE(TEXT(USR!L82,"mm/dd/yyyy"))</f>
        <v>43967</v>
      </c>
      <c r="E82" s="117"/>
      <c r="F82" s="121">
        <f>+USR!N82</f>
        <v>3</v>
      </c>
      <c r="G82" s="122"/>
      <c r="H82" s="122">
        <f>+USR!X82</f>
        <v>0</v>
      </c>
      <c r="I82" s="122"/>
      <c r="J82" s="146">
        <f>+USR!G82</f>
        <v>39411.24</v>
      </c>
      <c r="K82" s="122"/>
      <c r="L82" s="147" t="b">
        <f>IF(H82=30,HLOOKUP(F82,Limits!#REF!,2),IF(H82=40,HLOOKUP(F82,Limits!#REF!,3),IF(H82=50,HLOOKUP(F82,Limits!#REF!,4),IF(H82=60,HLOOKUP(F82,Limits!#REF!,5),IF(H82=80,HLOOKUP(F82,Limits!#REF!,6))))))</f>
        <v>0</v>
      </c>
      <c r="M82" s="148"/>
      <c r="N82" s="121">
        <f>+USR!K82</f>
        <v>2</v>
      </c>
      <c r="O82" s="122"/>
      <c r="P82" s="122">
        <f>+USR!Y82</f>
        <v>0</v>
      </c>
      <c r="Q82" s="122"/>
      <c r="R82" s="122">
        <f>+USR!H82</f>
        <v>930</v>
      </c>
      <c r="S82" s="122"/>
      <c r="T82" s="122">
        <f>+USR!J82</f>
        <v>0</v>
      </c>
      <c r="U82" s="122"/>
      <c r="V82" s="122">
        <f>IF(N82=0,Limits!$D$8,IF(N82=1,Limits!$E$8,IF(N82=2,Limits!$F$8,IF(N82=3,Limits!$G$8,IF(N82=4,Limits!$H$8,IF(N82=5,Limits!$I$8))))))</f>
        <v>51</v>
      </c>
      <c r="W82" s="122"/>
      <c r="X82" s="122">
        <f t="shared" si="6"/>
        <v>981</v>
      </c>
      <c r="Y82" s="122"/>
      <c r="Z82" s="76" t="e">
        <f>IF(D82&gt;=Limits!#REF!,"A",IF(D82&lt;=Limits!#REF!,"B",0))</f>
        <v>#REF!</v>
      </c>
      <c r="AA82" s="76" t="e">
        <f>IF(Z82="A",IF(P82=30,HLOOKUP(N82,Limits!#REF!,2),IF(P82=40,HLOOKUP(N82,Limits!#REF!,3),IF(P82=50,HLOOKUP(N82,Limits!#REF!,4),IF(P82=80,HLOOKUP(N82,Limits!#REF!,5))))))</f>
        <v>#REF!</v>
      </c>
      <c r="AB82" s="76" t="e">
        <f>IF(Z82="B",IF(P82=30,HLOOKUP(N82,Limits!#REF!,2),IF(P82=40,HLOOKUP(N82,Limits!#REF!,3),IF(P82=50,HLOOKUP(N82,Limits!#REF!,4),IF(P82=80,HLOOKUP(N82,Limits!#REF!,5))))))</f>
        <v>#REF!</v>
      </c>
      <c r="AC82" s="122"/>
      <c r="AD82" s="123" t="e">
        <f t="shared" si="7"/>
        <v>#REF!</v>
      </c>
      <c r="AE82" s="76" t="e">
        <f>IF(Z82="A",IF(X82&lt;=HLOOKUP(N82,Limits!#REF!,2),30,IF(X82&lt;=HLOOKUP(N82,Limits!#REF!,3),40,IF(X82&lt;=HLOOKUP(N82,Limits!#REF!,4),50,IF(X82&lt;=HLOOKUP(N82,Limits!#REF!,5),80,"Over 80%")))))</f>
        <v>#REF!</v>
      </c>
      <c r="AF82" s="76" t="e">
        <f>IF(Z82="B",IF(X82&lt;=HLOOKUP(N82,Limits!#REF!,2),30,IF(X82&lt;=HLOOKUP(N82,Limits!#REF!,3),40,IF(X82&lt;=HLOOKUP(N82,Limits!#REF!,4),50,IF(X82&lt;=HLOOKUP(N82,Limits!#REF!,5),80,"Over 80%")))))</f>
        <v>#REF!</v>
      </c>
      <c r="AG82" s="122"/>
      <c r="AH82" s="122"/>
      <c r="AI82" s="85" t="e">
        <f>IF(J82&lt;=HLOOKUP(F82,Limits!#REF!,2),30,IF(J82&lt;=HLOOKUP(F82,Limits!#REF!,3),40,IF(J82&lt;=HLOOKUP(F82,Limits!#REF!,4),50,IF(J82&lt;=HLOOKUP(F82,Limits!#REF!,5),60,IF(J82&lt;=HLOOKUP(F82,Limits!#REF!,6),80,"Over 80%")))))</f>
        <v>#REF!</v>
      </c>
      <c r="AJ82" s="123" t="e">
        <f t="shared" si="4"/>
        <v>#REF!</v>
      </c>
      <c r="AK82" s="2"/>
      <c r="AL82" s="85" t="e">
        <f t="shared" si="5"/>
        <v>#REF!</v>
      </c>
    </row>
    <row r="83" spans="1:38">
      <c r="A83" s="117">
        <f>+USR!C83</f>
        <v>516</v>
      </c>
      <c r="B83" s="117"/>
      <c r="C83" s="117" t="str">
        <f>+USR!D83</f>
        <v xml:space="preserve">11/09/2018 </v>
      </c>
      <c r="D83" s="151">
        <f>DATEVALUE(TEXT(USR!L83,"mm/dd/yyyy"))</f>
        <v>43778</v>
      </c>
      <c r="E83" s="117"/>
      <c r="F83" s="121">
        <f>+USR!N83</f>
        <v>1</v>
      </c>
      <c r="G83" s="122"/>
      <c r="H83" s="122">
        <f>+USR!X83</f>
        <v>0</v>
      </c>
      <c r="I83" s="122"/>
      <c r="J83" s="146">
        <f>+USR!G83</f>
        <v>9464</v>
      </c>
      <c r="K83" s="122"/>
      <c r="L83" s="147" t="b">
        <f>IF(H83=30,HLOOKUP(F83,Limits!#REF!,2),IF(H83=40,HLOOKUP(F83,Limits!#REF!,3),IF(H83=50,HLOOKUP(F83,Limits!#REF!,4),IF(H83=60,HLOOKUP(F83,Limits!#REF!,5),IF(H83=80,HLOOKUP(F83,Limits!#REF!,6))))))</f>
        <v>0</v>
      </c>
      <c r="M83" s="148"/>
      <c r="N83" s="121">
        <f>+USR!K83</f>
        <v>2</v>
      </c>
      <c r="O83" s="122"/>
      <c r="P83" s="122">
        <f>+USR!Y83</f>
        <v>0</v>
      </c>
      <c r="Q83" s="122"/>
      <c r="R83" s="122">
        <f>+USR!H83</f>
        <v>324</v>
      </c>
      <c r="S83" s="122"/>
      <c r="T83" s="122">
        <f>+USR!J83</f>
        <v>0</v>
      </c>
      <c r="U83" s="122"/>
      <c r="V83" s="122">
        <f>IF(N83=0,Limits!$D$8,IF(N83=1,Limits!$E$8,IF(N83=2,Limits!$F$8,IF(N83=3,Limits!$G$8,IF(N83=4,Limits!$H$8,IF(N83=5,Limits!$I$8))))))</f>
        <v>51</v>
      </c>
      <c r="W83" s="122"/>
      <c r="X83" s="122">
        <f t="shared" si="6"/>
        <v>375</v>
      </c>
      <c r="Y83" s="122"/>
      <c r="Z83" s="76" t="e">
        <f>IF(D83&gt;=Limits!#REF!,"A",IF(D83&lt;=Limits!#REF!,"B",0))</f>
        <v>#REF!</v>
      </c>
      <c r="AA83" s="76" t="e">
        <f>IF(Z83="A",IF(P83=30,HLOOKUP(N83,Limits!#REF!,2),IF(P83=40,HLOOKUP(N83,Limits!#REF!,3),IF(P83=50,HLOOKUP(N83,Limits!#REF!,4),IF(P83=80,HLOOKUP(N83,Limits!#REF!,5))))))</f>
        <v>#REF!</v>
      </c>
      <c r="AB83" s="76" t="e">
        <f>IF(Z83="B",IF(P83=30,HLOOKUP(N83,Limits!#REF!,2),IF(P83=40,HLOOKUP(N83,Limits!#REF!,3),IF(P83=50,HLOOKUP(N83,Limits!#REF!,4),IF(P83=80,HLOOKUP(N83,Limits!#REF!,5))))))</f>
        <v>#REF!</v>
      </c>
      <c r="AC83" s="122"/>
      <c r="AD83" s="123" t="e">
        <f t="shared" si="7"/>
        <v>#REF!</v>
      </c>
      <c r="AE83" s="76" t="e">
        <f>IF(Z83="A",IF(X83&lt;=HLOOKUP(N83,Limits!#REF!,2),30,IF(X83&lt;=HLOOKUP(N83,Limits!#REF!,3),40,IF(X83&lt;=HLOOKUP(N83,Limits!#REF!,4),50,IF(X83&lt;=HLOOKUP(N83,Limits!#REF!,5),80,"Over 80%")))))</f>
        <v>#REF!</v>
      </c>
      <c r="AF83" s="76" t="e">
        <f>IF(Z83="B",IF(X83&lt;=HLOOKUP(N83,Limits!#REF!,2),30,IF(X83&lt;=HLOOKUP(N83,Limits!#REF!,3),40,IF(X83&lt;=HLOOKUP(N83,Limits!#REF!,4),50,IF(X83&lt;=HLOOKUP(N83,Limits!#REF!,5),80,"Over 80%")))))</f>
        <v>#REF!</v>
      </c>
      <c r="AG83" s="122"/>
      <c r="AH83" s="122"/>
      <c r="AI83" s="85" t="e">
        <f>IF(J83&lt;=HLOOKUP(F83,Limits!#REF!,2),30,IF(J83&lt;=HLOOKUP(F83,Limits!#REF!,3),40,IF(J83&lt;=HLOOKUP(F83,Limits!#REF!,4),50,IF(J83&lt;=HLOOKUP(F83,Limits!#REF!,5),60,IF(J83&lt;=HLOOKUP(F83,Limits!#REF!,6),80,"Over 80%")))))</f>
        <v>#REF!</v>
      </c>
      <c r="AJ83" s="123" t="e">
        <f t="shared" si="4"/>
        <v>#REF!</v>
      </c>
      <c r="AK83" s="2"/>
      <c r="AL83" s="85" t="e">
        <f t="shared" si="5"/>
        <v>#REF!</v>
      </c>
    </row>
    <row r="84" spans="1:38">
      <c r="A84" s="117" t="e">
        <f>+USR!#REF!</f>
        <v>#REF!</v>
      </c>
      <c r="B84" s="117"/>
      <c r="C84" s="117" t="e">
        <f>+USR!#REF!</f>
        <v>#REF!</v>
      </c>
      <c r="D84" s="151" t="e">
        <f>DATEVALUE(TEXT(USR!#REF!,"mm/dd/yyyy"))</f>
        <v>#REF!</v>
      </c>
      <c r="E84" s="117"/>
      <c r="F84" s="121" t="e">
        <f>+USR!#REF!</f>
        <v>#REF!</v>
      </c>
      <c r="G84" s="122"/>
      <c r="H84" s="122" t="e">
        <f>+USR!#REF!</f>
        <v>#REF!</v>
      </c>
      <c r="I84" s="122"/>
      <c r="J84" s="146" t="e">
        <f>+USR!#REF!</f>
        <v>#REF!</v>
      </c>
      <c r="K84" s="122"/>
      <c r="L84" s="147" t="e">
        <f>IF(H84=30,HLOOKUP(F84,Limits!#REF!,2),IF(H84=40,HLOOKUP(F84,Limits!#REF!,3),IF(H84=50,HLOOKUP(F84,Limits!#REF!,4),IF(H84=60,HLOOKUP(F84,Limits!#REF!,5),IF(H84=80,HLOOKUP(F84,Limits!#REF!,6))))))</f>
        <v>#REF!</v>
      </c>
      <c r="M84" s="148"/>
      <c r="N84" s="121" t="e">
        <f>+USR!#REF!</f>
        <v>#REF!</v>
      </c>
      <c r="O84" s="122"/>
      <c r="P84" s="122" t="e">
        <f>+USR!#REF!</f>
        <v>#REF!</v>
      </c>
      <c r="Q84" s="122"/>
      <c r="R84" s="122" t="e">
        <f>+USR!#REF!</f>
        <v>#REF!</v>
      </c>
      <c r="S84" s="122"/>
      <c r="T84" s="122" t="e">
        <f>+USR!#REF!</f>
        <v>#REF!</v>
      </c>
      <c r="U84" s="122"/>
      <c r="V84" s="122" t="e">
        <f>IF(N84=0,Limits!$D$8,IF(N84=1,Limits!$E$8,IF(N84=2,Limits!$F$8,IF(N84=3,Limits!$G$8,IF(N84=4,Limits!$H$8,IF(N84=5,Limits!$I$8))))))</f>
        <v>#REF!</v>
      </c>
      <c r="W84" s="122"/>
      <c r="X84" s="122" t="e">
        <f t="shared" si="6"/>
        <v>#REF!</v>
      </c>
      <c r="Y84" s="122"/>
      <c r="Z84" s="76" t="e">
        <f>IF(D84&gt;=Limits!#REF!,"A",IF(D84&lt;=Limits!#REF!,"B",0))</f>
        <v>#REF!</v>
      </c>
      <c r="AA84" s="76" t="e">
        <f>IF(Z84="A",IF(P84=30,HLOOKUP(N84,Limits!#REF!,2),IF(P84=40,HLOOKUP(N84,Limits!#REF!,3),IF(P84=50,HLOOKUP(N84,Limits!#REF!,4),IF(P84=80,HLOOKUP(N84,Limits!#REF!,5))))))</f>
        <v>#REF!</v>
      </c>
      <c r="AB84" s="76" t="e">
        <f>IF(Z84="B",IF(P84=30,HLOOKUP(N84,Limits!#REF!,2),IF(P84=40,HLOOKUP(N84,Limits!#REF!,3),IF(P84=50,HLOOKUP(N84,Limits!#REF!,4),IF(P84=80,HLOOKUP(N84,Limits!#REF!,5))))))</f>
        <v>#REF!</v>
      </c>
      <c r="AC84" s="122"/>
      <c r="AD84" s="123" t="e">
        <f t="shared" si="7"/>
        <v>#REF!</v>
      </c>
      <c r="AE84" s="76" t="e">
        <f>IF(Z84="A",IF(X84&lt;=HLOOKUP(N84,Limits!#REF!,2),30,IF(X84&lt;=HLOOKUP(N84,Limits!#REF!,3),40,IF(X84&lt;=HLOOKUP(N84,Limits!#REF!,4),50,IF(X84&lt;=HLOOKUP(N84,Limits!#REF!,5),80,"Over 80%")))))</f>
        <v>#REF!</v>
      </c>
      <c r="AF84" s="76" t="e">
        <f>IF(Z84="B",IF(X84&lt;=HLOOKUP(N84,Limits!#REF!,2),30,IF(X84&lt;=HLOOKUP(N84,Limits!#REF!,3),40,IF(X84&lt;=HLOOKUP(N84,Limits!#REF!,4),50,IF(X84&lt;=HLOOKUP(N84,Limits!#REF!,5),80,"Over 80%")))))</f>
        <v>#REF!</v>
      </c>
      <c r="AG84" s="122"/>
      <c r="AH84" s="122"/>
      <c r="AI84" s="85" t="e">
        <f>IF(J84&lt;=HLOOKUP(F84,Limits!#REF!,2),30,IF(J84&lt;=HLOOKUP(F84,Limits!#REF!,3),40,IF(J84&lt;=HLOOKUP(F84,Limits!#REF!,4),50,IF(J84&lt;=HLOOKUP(F84,Limits!#REF!,5),60,IF(J84&lt;=HLOOKUP(F84,Limits!#REF!,6),80,"Over 80%")))))</f>
        <v>#REF!</v>
      </c>
      <c r="AJ84" s="123" t="e">
        <f t="shared" si="4"/>
        <v>#REF!</v>
      </c>
      <c r="AK84" s="2"/>
      <c r="AL84" s="85" t="e">
        <f t="shared" si="5"/>
        <v>#REF!</v>
      </c>
    </row>
    <row r="85" spans="1:38">
      <c r="A85" s="117" t="e">
        <f>+USR!#REF!</f>
        <v>#REF!</v>
      </c>
      <c r="B85" s="117"/>
      <c r="C85" s="117" t="e">
        <f>+USR!#REF!</f>
        <v>#REF!</v>
      </c>
      <c r="D85" s="151" t="e">
        <f>DATEVALUE(TEXT(USR!#REF!,"mm/dd/yyyy"))</f>
        <v>#REF!</v>
      </c>
      <c r="E85" s="117"/>
      <c r="F85" s="121" t="e">
        <f>+USR!#REF!</f>
        <v>#REF!</v>
      </c>
      <c r="G85" s="122"/>
      <c r="H85" s="122" t="e">
        <f>+USR!#REF!</f>
        <v>#REF!</v>
      </c>
      <c r="I85" s="122"/>
      <c r="J85" s="146" t="e">
        <f>+USR!#REF!</f>
        <v>#REF!</v>
      </c>
      <c r="K85" s="122"/>
      <c r="L85" s="147" t="e">
        <f>IF(H85=30,HLOOKUP(F85,Limits!#REF!,2),IF(H85=40,HLOOKUP(F85,Limits!#REF!,3),IF(H85=50,HLOOKUP(F85,Limits!#REF!,4),IF(H85=60,HLOOKUP(F85,Limits!#REF!,5),IF(H85=80,HLOOKUP(F85,Limits!#REF!,6))))))</f>
        <v>#REF!</v>
      </c>
      <c r="M85" s="148"/>
      <c r="N85" s="121" t="e">
        <f>+USR!#REF!</f>
        <v>#REF!</v>
      </c>
      <c r="O85" s="122"/>
      <c r="P85" s="122" t="e">
        <f>+USR!#REF!</f>
        <v>#REF!</v>
      </c>
      <c r="Q85" s="122"/>
      <c r="R85" s="122" t="e">
        <f>+USR!#REF!</f>
        <v>#REF!</v>
      </c>
      <c r="S85" s="122"/>
      <c r="T85" s="122" t="e">
        <f>+USR!#REF!</f>
        <v>#REF!</v>
      </c>
      <c r="U85" s="122"/>
      <c r="V85" s="122" t="e">
        <f>IF(N85=0,Limits!$D$8,IF(N85=1,Limits!$E$8,IF(N85=2,Limits!$F$8,IF(N85=3,Limits!$G$8,IF(N85=4,Limits!$H$8,IF(N85=5,Limits!$I$8))))))</f>
        <v>#REF!</v>
      </c>
      <c r="W85" s="122"/>
      <c r="X85" s="122" t="e">
        <f t="shared" si="6"/>
        <v>#REF!</v>
      </c>
      <c r="Y85" s="122"/>
      <c r="Z85" s="76" t="e">
        <f>IF(D85&gt;=Limits!#REF!,"A",IF(D85&lt;=Limits!#REF!,"B",0))</f>
        <v>#REF!</v>
      </c>
      <c r="AA85" s="76" t="e">
        <f>IF(Z85="A",IF(P85=30,HLOOKUP(N85,Limits!#REF!,2),IF(P85=40,HLOOKUP(N85,Limits!#REF!,3),IF(P85=50,HLOOKUP(N85,Limits!#REF!,4),IF(P85=80,HLOOKUP(N85,Limits!#REF!,5))))))</f>
        <v>#REF!</v>
      </c>
      <c r="AB85" s="76" t="e">
        <f>IF(Z85="B",IF(P85=30,HLOOKUP(N85,Limits!#REF!,2),IF(P85=40,HLOOKUP(N85,Limits!#REF!,3),IF(P85=50,HLOOKUP(N85,Limits!#REF!,4),IF(P85=80,HLOOKUP(N85,Limits!#REF!,5))))))</f>
        <v>#REF!</v>
      </c>
      <c r="AC85" s="122"/>
      <c r="AD85" s="123" t="e">
        <f t="shared" si="7"/>
        <v>#REF!</v>
      </c>
      <c r="AE85" s="76" t="e">
        <f>IF(Z85="A",IF(X85&lt;=HLOOKUP(N85,Limits!#REF!,2),30,IF(X85&lt;=HLOOKUP(N85,Limits!#REF!,3),40,IF(X85&lt;=HLOOKUP(N85,Limits!#REF!,4),50,IF(X85&lt;=HLOOKUP(N85,Limits!#REF!,5),80,"Over 80%")))))</f>
        <v>#REF!</v>
      </c>
      <c r="AF85" s="76" t="e">
        <f>IF(Z85="B",IF(X85&lt;=HLOOKUP(N85,Limits!#REF!,2),30,IF(X85&lt;=HLOOKUP(N85,Limits!#REF!,3),40,IF(X85&lt;=HLOOKUP(N85,Limits!#REF!,4),50,IF(X85&lt;=HLOOKUP(N85,Limits!#REF!,5),80,"Over 80%")))))</f>
        <v>#REF!</v>
      </c>
      <c r="AG85" s="122"/>
      <c r="AH85" s="122"/>
      <c r="AI85" s="85" t="e">
        <f>IF(J85&lt;=HLOOKUP(F85,Limits!#REF!,2),30,IF(J85&lt;=HLOOKUP(F85,Limits!#REF!,3),40,IF(J85&lt;=HLOOKUP(F85,Limits!#REF!,4),50,IF(J85&lt;=HLOOKUP(F85,Limits!#REF!,5),60,IF(J85&lt;=HLOOKUP(F85,Limits!#REF!,6),80,"Over 80%")))))</f>
        <v>#REF!</v>
      </c>
      <c r="AJ85" s="123" t="e">
        <f t="shared" si="4"/>
        <v>#REF!</v>
      </c>
      <c r="AK85" s="2"/>
      <c r="AL85" s="85" t="e">
        <f t="shared" si="5"/>
        <v>#REF!</v>
      </c>
    </row>
    <row r="86" spans="1:38">
      <c r="A86" s="117" t="e">
        <f>+USR!#REF!</f>
        <v>#REF!</v>
      </c>
      <c r="B86" s="117"/>
      <c r="C86" s="117" t="e">
        <f>+USR!#REF!</f>
        <v>#REF!</v>
      </c>
      <c r="D86" s="151" t="e">
        <f>DATEVALUE(TEXT(USR!#REF!,"mm/dd/yyyy"))</f>
        <v>#REF!</v>
      </c>
      <c r="E86" s="117"/>
      <c r="F86" s="121" t="e">
        <f>+USR!#REF!</f>
        <v>#REF!</v>
      </c>
      <c r="G86" s="122"/>
      <c r="H86" s="122" t="e">
        <f>+USR!#REF!</f>
        <v>#REF!</v>
      </c>
      <c r="I86" s="122"/>
      <c r="J86" s="146" t="e">
        <f>+USR!#REF!</f>
        <v>#REF!</v>
      </c>
      <c r="K86" s="122"/>
      <c r="L86" s="147" t="e">
        <f>IF(H86=30,HLOOKUP(F86,Limits!#REF!,2),IF(H86=40,HLOOKUP(F86,Limits!#REF!,3),IF(H86=50,HLOOKUP(F86,Limits!#REF!,4),IF(H86=60,HLOOKUP(F86,Limits!#REF!,5),IF(H86=80,HLOOKUP(F86,Limits!#REF!,6))))))</f>
        <v>#REF!</v>
      </c>
      <c r="M86" s="148"/>
      <c r="N86" s="121" t="e">
        <f>+USR!#REF!</f>
        <v>#REF!</v>
      </c>
      <c r="O86" s="122"/>
      <c r="P86" s="122" t="e">
        <f>+USR!#REF!</f>
        <v>#REF!</v>
      </c>
      <c r="Q86" s="122"/>
      <c r="R86" s="122" t="e">
        <f>+USR!#REF!</f>
        <v>#REF!</v>
      </c>
      <c r="S86" s="122"/>
      <c r="T86" s="122" t="e">
        <f>+USR!#REF!</f>
        <v>#REF!</v>
      </c>
      <c r="U86" s="122"/>
      <c r="V86" s="122" t="e">
        <f>IF(N86=0,Limits!$D$8,IF(N86=1,Limits!$E$8,IF(N86=2,Limits!$F$8,IF(N86=3,Limits!$G$8,IF(N86=4,Limits!$H$8,IF(N86=5,Limits!$I$8))))))</f>
        <v>#REF!</v>
      </c>
      <c r="W86" s="122"/>
      <c r="X86" s="122" t="e">
        <f t="shared" si="6"/>
        <v>#REF!</v>
      </c>
      <c r="Y86" s="122"/>
      <c r="Z86" s="76" t="e">
        <f>IF(D86&gt;=Limits!#REF!,"A",IF(D86&lt;=Limits!#REF!,"B",0))</f>
        <v>#REF!</v>
      </c>
      <c r="AA86" s="76" t="e">
        <f>IF(Z86="A",IF(P86=30,HLOOKUP(N86,Limits!#REF!,2),IF(P86=40,HLOOKUP(N86,Limits!#REF!,3),IF(P86=50,HLOOKUP(N86,Limits!#REF!,4),IF(P86=80,HLOOKUP(N86,Limits!#REF!,5))))))</f>
        <v>#REF!</v>
      </c>
      <c r="AB86" s="76" t="e">
        <f>IF(Z86="B",IF(P86=30,HLOOKUP(N86,Limits!#REF!,2),IF(P86=40,HLOOKUP(N86,Limits!#REF!,3),IF(P86=50,HLOOKUP(N86,Limits!#REF!,4),IF(P86=80,HLOOKUP(N86,Limits!#REF!,5))))))</f>
        <v>#REF!</v>
      </c>
      <c r="AC86" s="122"/>
      <c r="AD86" s="123" t="e">
        <f t="shared" si="7"/>
        <v>#REF!</v>
      </c>
      <c r="AE86" s="76" t="e">
        <f>IF(Z86="A",IF(X86&lt;=HLOOKUP(N86,Limits!#REF!,2),30,IF(X86&lt;=HLOOKUP(N86,Limits!#REF!,3),40,IF(X86&lt;=HLOOKUP(N86,Limits!#REF!,4),50,IF(X86&lt;=HLOOKUP(N86,Limits!#REF!,5),80,"Over 80%")))))</f>
        <v>#REF!</v>
      </c>
      <c r="AF86" s="76" t="e">
        <f>IF(Z86="B",IF(X86&lt;=HLOOKUP(N86,Limits!#REF!,2),30,IF(X86&lt;=HLOOKUP(N86,Limits!#REF!,3),40,IF(X86&lt;=HLOOKUP(N86,Limits!#REF!,4),50,IF(X86&lt;=HLOOKUP(N86,Limits!#REF!,5),80,"Over 80%")))))</f>
        <v>#REF!</v>
      </c>
      <c r="AG86" s="122"/>
      <c r="AH86" s="122"/>
      <c r="AI86" s="85" t="e">
        <f>IF(J86&lt;=HLOOKUP(F86,Limits!#REF!,2),30,IF(J86&lt;=HLOOKUP(F86,Limits!#REF!,3),40,IF(J86&lt;=HLOOKUP(F86,Limits!#REF!,4),50,IF(J86&lt;=HLOOKUP(F86,Limits!#REF!,5),60,IF(J86&lt;=HLOOKUP(F86,Limits!#REF!,6),80,"Over 80%")))))</f>
        <v>#REF!</v>
      </c>
      <c r="AJ86" s="123" t="e">
        <f t="shared" si="4"/>
        <v>#REF!</v>
      </c>
      <c r="AK86" s="2"/>
      <c r="AL86" s="85" t="e">
        <f t="shared" si="5"/>
        <v>#REF!</v>
      </c>
    </row>
    <row r="87" spans="1:38">
      <c r="A87" s="117" t="e">
        <f>+USR!#REF!</f>
        <v>#REF!</v>
      </c>
      <c r="B87" s="117"/>
      <c r="C87" s="117" t="e">
        <f>+USR!#REF!</f>
        <v>#REF!</v>
      </c>
      <c r="D87" s="151" t="e">
        <f>DATEVALUE(TEXT(USR!#REF!,"mm/dd/yyyy"))</f>
        <v>#REF!</v>
      </c>
      <c r="E87" s="117"/>
      <c r="F87" s="121" t="e">
        <f>+USR!#REF!</f>
        <v>#REF!</v>
      </c>
      <c r="G87" s="122"/>
      <c r="H87" s="122" t="e">
        <f>+USR!#REF!</f>
        <v>#REF!</v>
      </c>
      <c r="I87" s="122"/>
      <c r="J87" s="146" t="e">
        <f>+USR!#REF!</f>
        <v>#REF!</v>
      </c>
      <c r="K87" s="122"/>
      <c r="L87" s="147" t="e">
        <f>IF(H87=30,HLOOKUP(F87,Limits!#REF!,2),IF(H87=40,HLOOKUP(F87,Limits!#REF!,3),IF(H87=50,HLOOKUP(F87,Limits!#REF!,4),IF(H87=60,HLOOKUP(F87,Limits!#REF!,5),IF(H87=80,HLOOKUP(F87,Limits!#REF!,6))))))</f>
        <v>#REF!</v>
      </c>
      <c r="M87" s="148"/>
      <c r="N87" s="121" t="e">
        <f>+USR!#REF!</f>
        <v>#REF!</v>
      </c>
      <c r="O87" s="122"/>
      <c r="P87" s="122" t="e">
        <f>+USR!#REF!</f>
        <v>#REF!</v>
      </c>
      <c r="Q87" s="122"/>
      <c r="R87" s="122" t="e">
        <f>+USR!#REF!</f>
        <v>#REF!</v>
      </c>
      <c r="S87" s="122"/>
      <c r="T87" s="122" t="e">
        <f>+USR!#REF!</f>
        <v>#REF!</v>
      </c>
      <c r="U87" s="122"/>
      <c r="V87" s="122" t="e">
        <f>IF(N87=0,Limits!$D$8,IF(N87=1,Limits!$E$8,IF(N87=2,Limits!$F$8,IF(N87=3,Limits!$G$8,IF(N87=4,Limits!$H$8,IF(N87=5,Limits!$I$8))))))</f>
        <v>#REF!</v>
      </c>
      <c r="W87" s="122"/>
      <c r="X87" s="122" t="e">
        <f t="shared" si="6"/>
        <v>#REF!</v>
      </c>
      <c r="Y87" s="122"/>
      <c r="Z87" s="76" t="e">
        <f>IF(D87&gt;=Limits!#REF!,"A",IF(D87&lt;=Limits!#REF!,"B",0))</f>
        <v>#REF!</v>
      </c>
      <c r="AA87" s="76" t="e">
        <f>IF(Z87="A",IF(P87=30,HLOOKUP(N87,Limits!#REF!,2),IF(P87=40,HLOOKUP(N87,Limits!#REF!,3),IF(P87=50,HLOOKUP(N87,Limits!#REF!,4),IF(P87=80,HLOOKUP(N87,Limits!#REF!,5))))))</f>
        <v>#REF!</v>
      </c>
      <c r="AB87" s="76" t="e">
        <f>IF(Z87="B",IF(P87=30,HLOOKUP(N87,Limits!#REF!,2),IF(P87=40,HLOOKUP(N87,Limits!#REF!,3),IF(P87=50,HLOOKUP(N87,Limits!#REF!,4),IF(P87=80,HLOOKUP(N87,Limits!#REF!,5))))))</f>
        <v>#REF!</v>
      </c>
      <c r="AC87" s="122"/>
      <c r="AD87" s="123" t="e">
        <f t="shared" si="7"/>
        <v>#REF!</v>
      </c>
      <c r="AE87" s="76" t="e">
        <f>IF(Z87="A",IF(X87&lt;=HLOOKUP(N87,Limits!#REF!,2),30,IF(X87&lt;=HLOOKUP(N87,Limits!#REF!,3),40,IF(X87&lt;=HLOOKUP(N87,Limits!#REF!,4),50,IF(X87&lt;=HLOOKUP(N87,Limits!#REF!,5),80,"Over 80%")))))</f>
        <v>#REF!</v>
      </c>
      <c r="AF87" s="76" t="e">
        <f>IF(Z87="B",IF(X87&lt;=HLOOKUP(N87,Limits!#REF!,2),30,IF(X87&lt;=HLOOKUP(N87,Limits!#REF!,3),40,IF(X87&lt;=HLOOKUP(N87,Limits!#REF!,4),50,IF(X87&lt;=HLOOKUP(N87,Limits!#REF!,5),80,"Over 80%")))))</f>
        <v>#REF!</v>
      </c>
      <c r="AG87" s="122"/>
      <c r="AH87" s="122"/>
      <c r="AI87" s="85" t="e">
        <f>IF(J87&lt;=HLOOKUP(F87,Limits!#REF!,2),30,IF(J87&lt;=HLOOKUP(F87,Limits!#REF!,3),40,IF(J87&lt;=HLOOKUP(F87,Limits!#REF!,4),50,IF(J87&lt;=HLOOKUP(F87,Limits!#REF!,5),60,IF(J87&lt;=HLOOKUP(F87,Limits!#REF!,6),80,"Over 80%")))))</f>
        <v>#REF!</v>
      </c>
      <c r="AJ87" s="123" t="e">
        <f t="shared" si="4"/>
        <v>#REF!</v>
      </c>
      <c r="AK87" s="2"/>
      <c r="AL87" s="85" t="e">
        <f t="shared" si="5"/>
        <v>#REF!</v>
      </c>
    </row>
    <row r="88" spans="1:38">
      <c r="A88" s="117" t="e">
        <f>+USR!#REF!</f>
        <v>#REF!</v>
      </c>
      <c r="B88" s="117"/>
      <c r="C88" s="117" t="e">
        <f>+USR!#REF!</f>
        <v>#REF!</v>
      </c>
      <c r="D88" s="151" t="e">
        <f>DATEVALUE(TEXT(USR!#REF!,"mm/dd/yyyy"))</f>
        <v>#REF!</v>
      </c>
      <c r="E88" s="117"/>
      <c r="F88" s="121" t="e">
        <f>+USR!#REF!</f>
        <v>#REF!</v>
      </c>
      <c r="G88" s="122"/>
      <c r="H88" s="122" t="e">
        <f>+USR!#REF!</f>
        <v>#REF!</v>
      </c>
      <c r="I88" s="122"/>
      <c r="J88" s="146" t="e">
        <f>+USR!#REF!</f>
        <v>#REF!</v>
      </c>
      <c r="K88" s="122"/>
      <c r="L88" s="147" t="e">
        <f>IF(H88=30,HLOOKUP(F88,Limits!#REF!,2),IF(H88=40,HLOOKUP(F88,Limits!#REF!,3),IF(H88=50,HLOOKUP(F88,Limits!#REF!,4),IF(H88=60,HLOOKUP(F88,Limits!#REF!,5),IF(H88=80,HLOOKUP(F88,Limits!#REF!,6))))))</f>
        <v>#REF!</v>
      </c>
      <c r="M88" s="148"/>
      <c r="N88" s="121" t="e">
        <f>+USR!#REF!</f>
        <v>#REF!</v>
      </c>
      <c r="O88" s="122"/>
      <c r="P88" s="122" t="e">
        <f>+USR!#REF!</f>
        <v>#REF!</v>
      </c>
      <c r="Q88" s="122"/>
      <c r="R88" s="122" t="e">
        <f>+USR!#REF!</f>
        <v>#REF!</v>
      </c>
      <c r="S88" s="122"/>
      <c r="T88" s="122" t="e">
        <f>+USR!#REF!</f>
        <v>#REF!</v>
      </c>
      <c r="U88" s="122"/>
      <c r="V88" s="122" t="e">
        <f>IF(N88=0,Limits!$D$8,IF(N88=1,Limits!$E$8,IF(N88=2,Limits!$F$8,IF(N88=3,Limits!$G$8,IF(N88=4,Limits!$H$8,IF(N88=5,Limits!$I$8))))))</f>
        <v>#REF!</v>
      </c>
      <c r="W88" s="122"/>
      <c r="X88" s="122" t="e">
        <f t="shared" si="6"/>
        <v>#REF!</v>
      </c>
      <c r="Y88" s="122"/>
      <c r="Z88" s="76" t="e">
        <f>IF(D88&gt;=Limits!#REF!,"A",IF(D88&lt;=Limits!#REF!,"B",0))</f>
        <v>#REF!</v>
      </c>
      <c r="AA88" s="76" t="e">
        <f>IF(Z88="A",IF(P88=30,HLOOKUP(N88,Limits!#REF!,2),IF(P88=40,HLOOKUP(N88,Limits!#REF!,3),IF(P88=50,HLOOKUP(N88,Limits!#REF!,4),IF(P88=80,HLOOKUP(N88,Limits!#REF!,5))))))</f>
        <v>#REF!</v>
      </c>
      <c r="AB88" s="76" t="e">
        <f>IF(Z88="B",IF(P88=30,HLOOKUP(N88,Limits!#REF!,2),IF(P88=40,HLOOKUP(N88,Limits!#REF!,3),IF(P88=50,HLOOKUP(N88,Limits!#REF!,4),IF(P88=80,HLOOKUP(N88,Limits!#REF!,5))))))</f>
        <v>#REF!</v>
      </c>
      <c r="AC88" s="122"/>
      <c r="AD88" s="123" t="e">
        <f t="shared" si="7"/>
        <v>#REF!</v>
      </c>
      <c r="AE88" s="76" t="e">
        <f>IF(Z88="A",IF(X88&lt;=HLOOKUP(N88,Limits!#REF!,2),30,IF(X88&lt;=HLOOKUP(N88,Limits!#REF!,3),40,IF(X88&lt;=HLOOKUP(N88,Limits!#REF!,4),50,IF(X88&lt;=HLOOKUP(N88,Limits!#REF!,5),80,"Over 80%")))))</f>
        <v>#REF!</v>
      </c>
      <c r="AF88" s="76" t="e">
        <f>IF(Z88="B",IF(X88&lt;=HLOOKUP(N88,Limits!#REF!,2),30,IF(X88&lt;=HLOOKUP(N88,Limits!#REF!,3),40,IF(X88&lt;=HLOOKUP(N88,Limits!#REF!,4),50,IF(X88&lt;=HLOOKUP(N88,Limits!#REF!,5),80,"Over 80%")))))</f>
        <v>#REF!</v>
      </c>
      <c r="AG88" s="122"/>
      <c r="AH88" s="122"/>
      <c r="AI88" s="85" t="e">
        <f>IF(J88&lt;=HLOOKUP(F88,Limits!#REF!,2),30,IF(J88&lt;=HLOOKUP(F88,Limits!#REF!,3),40,IF(J88&lt;=HLOOKUP(F88,Limits!#REF!,4),50,IF(J88&lt;=HLOOKUP(F88,Limits!#REF!,5),60,IF(J88&lt;=HLOOKUP(F88,Limits!#REF!,6),80,"Over 80%")))))</f>
        <v>#REF!</v>
      </c>
      <c r="AJ88" s="123" t="e">
        <f t="shared" si="4"/>
        <v>#REF!</v>
      </c>
      <c r="AK88" s="2"/>
      <c r="AL88" s="85" t="e">
        <f t="shared" si="5"/>
        <v>#REF!</v>
      </c>
    </row>
    <row r="89" spans="1:38">
      <c r="A89" s="117" t="e">
        <f>+USR!#REF!</f>
        <v>#REF!</v>
      </c>
      <c r="B89" s="117"/>
      <c r="C89" s="117" t="e">
        <f>+USR!#REF!</f>
        <v>#REF!</v>
      </c>
      <c r="D89" s="151" t="e">
        <f>DATEVALUE(TEXT(USR!#REF!,"mm/dd/yyyy"))</f>
        <v>#REF!</v>
      </c>
      <c r="E89" s="117"/>
      <c r="F89" s="121" t="e">
        <f>+USR!#REF!</f>
        <v>#REF!</v>
      </c>
      <c r="G89" s="122"/>
      <c r="H89" s="122" t="e">
        <f>+USR!#REF!</f>
        <v>#REF!</v>
      </c>
      <c r="I89" s="122"/>
      <c r="J89" s="146" t="e">
        <f>+USR!#REF!</f>
        <v>#REF!</v>
      </c>
      <c r="K89" s="122"/>
      <c r="L89" s="147" t="e">
        <f>IF(H89=30,HLOOKUP(F89,Limits!#REF!,2),IF(H89=40,HLOOKUP(F89,Limits!#REF!,3),IF(H89=50,HLOOKUP(F89,Limits!#REF!,4),IF(H89=60,HLOOKUP(F89,Limits!#REF!,5),IF(H89=80,HLOOKUP(F89,Limits!#REF!,6))))))</f>
        <v>#REF!</v>
      </c>
      <c r="M89" s="148"/>
      <c r="N89" s="121" t="e">
        <f>+USR!#REF!</f>
        <v>#REF!</v>
      </c>
      <c r="O89" s="122"/>
      <c r="P89" s="122" t="e">
        <f>+USR!#REF!</f>
        <v>#REF!</v>
      </c>
      <c r="Q89" s="122"/>
      <c r="R89" s="122" t="e">
        <f>+USR!#REF!</f>
        <v>#REF!</v>
      </c>
      <c r="S89" s="122"/>
      <c r="T89" s="122" t="e">
        <f>+USR!#REF!</f>
        <v>#REF!</v>
      </c>
      <c r="U89" s="122"/>
      <c r="V89" s="122" t="e">
        <f>IF(N89=0,Limits!$D$8,IF(N89=1,Limits!$E$8,IF(N89=2,Limits!$F$8,IF(N89=3,Limits!$G$8,IF(N89=4,Limits!$H$8,IF(N89=5,Limits!$I$8))))))</f>
        <v>#REF!</v>
      </c>
      <c r="W89" s="122"/>
      <c r="X89" s="122" t="e">
        <f t="shared" si="6"/>
        <v>#REF!</v>
      </c>
      <c r="Y89" s="122"/>
      <c r="Z89" s="76" t="e">
        <f>IF(D89&gt;=Limits!#REF!,"A",IF(D89&lt;=Limits!#REF!,"B",0))</f>
        <v>#REF!</v>
      </c>
      <c r="AA89" s="76" t="e">
        <f>IF(Z89="A",IF(P89=30,HLOOKUP(N89,Limits!#REF!,2),IF(P89=40,HLOOKUP(N89,Limits!#REF!,3),IF(P89=50,HLOOKUP(N89,Limits!#REF!,4),IF(P89=80,HLOOKUP(N89,Limits!#REF!,5))))))</f>
        <v>#REF!</v>
      </c>
      <c r="AB89" s="76" t="e">
        <f>IF(Z89="B",IF(P89=30,HLOOKUP(N89,Limits!#REF!,2),IF(P89=40,HLOOKUP(N89,Limits!#REF!,3),IF(P89=50,HLOOKUP(N89,Limits!#REF!,4),IF(P89=80,HLOOKUP(N89,Limits!#REF!,5))))))</f>
        <v>#REF!</v>
      </c>
      <c r="AC89" s="122"/>
      <c r="AD89" s="123" t="e">
        <f t="shared" si="7"/>
        <v>#REF!</v>
      </c>
      <c r="AE89" s="76" t="e">
        <f>IF(Z89="A",IF(X89&lt;=HLOOKUP(N89,Limits!#REF!,2),30,IF(X89&lt;=HLOOKUP(N89,Limits!#REF!,3),40,IF(X89&lt;=HLOOKUP(N89,Limits!#REF!,4),50,IF(X89&lt;=HLOOKUP(N89,Limits!#REF!,5),80,"Over 80%")))))</f>
        <v>#REF!</v>
      </c>
      <c r="AF89" s="76" t="e">
        <f>IF(Z89="B",IF(X89&lt;=HLOOKUP(N89,Limits!#REF!,2),30,IF(X89&lt;=HLOOKUP(N89,Limits!#REF!,3),40,IF(X89&lt;=HLOOKUP(N89,Limits!#REF!,4),50,IF(X89&lt;=HLOOKUP(N89,Limits!#REF!,5),80,"Over 80%")))))</f>
        <v>#REF!</v>
      </c>
      <c r="AG89" s="122"/>
      <c r="AH89" s="122"/>
      <c r="AI89" s="85" t="e">
        <f>IF(J89&lt;=HLOOKUP(F89,Limits!#REF!,2),30,IF(J89&lt;=HLOOKUP(F89,Limits!#REF!,3),40,IF(J89&lt;=HLOOKUP(F89,Limits!#REF!,4),50,IF(J89&lt;=HLOOKUP(F89,Limits!#REF!,5),60,IF(J89&lt;=HLOOKUP(F89,Limits!#REF!,6),80,"Over 80%")))))</f>
        <v>#REF!</v>
      </c>
      <c r="AJ89" s="123" t="e">
        <f t="shared" si="4"/>
        <v>#REF!</v>
      </c>
      <c r="AK89" s="2"/>
      <c r="AL89" s="85" t="e">
        <f t="shared" si="5"/>
        <v>#REF!</v>
      </c>
    </row>
    <row r="90" spans="1:38">
      <c r="A90" s="117" t="e">
        <f>+USR!#REF!</f>
        <v>#REF!</v>
      </c>
      <c r="B90" s="117"/>
      <c r="C90" s="117" t="e">
        <f>+USR!#REF!</f>
        <v>#REF!</v>
      </c>
      <c r="D90" s="151" t="e">
        <f>DATEVALUE(TEXT(USR!#REF!,"mm/dd/yyyy"))</f>
        <v>#REF!</v>
      </c>
      <c r="E90" s="117"/>
      <c r="F90" s="121" t="e">
        <f>+USR!#REF!</f>
        <v>#REF!</v>
      </c>
      <c r="G90" s="122"/>
      <c r="H90" s="122" t="e">
        <f>+USR!#REF!</f>
        <v>#REF!</v>
      </c>
      <c r="I90" s="122"/>
      <c r="J90" s="146" t="e">
        <f>+USR!#REF!</f>
        <v>#REF!</v>
      </c>
      <c r="K90" s="122"/>
      <c r="L90" s="147" t="e">
        <f>IF(H90=30,HLOOKUP(F90,Limits!#REF!,2),IF(H90=40,HLOOKUP(F90,Limits!#REF!,3),IF(H90=50,HLOOKUP(F90,Limits!#REF!,4),IF(H90=60,HLOOKUP(F90,Limits!#REF!,5),IF(H90=80,HLOOKUP(F90,Limits!#REF!,6))))))</f>
        <v>#REF!</v>
      </c>
      <c r="M90" s="148"/>
      <c r="N90" s="121" t="e">
        <f>+USR!#REF!</f>
        <v>#REF!</v>
      </c>
      <c r="O90" s="122"/>
      <c r="P90" s="122" t="e">
        <f>+USR!#REF!</f>
        <v>#REF!</v>
      </c>
      <c r="Q90" s="122"/>
      <c r="R90" s="122" t="e">
        <f>+USR!#REF!</f>
        <v>#REF!</v>
      </c>
      <c r="S90" s="122"/>
      <c r="T90" s="122" t="e">
        <f>+USR!#REF!</f>
        <v>#REF!</v>
      </c>
      <c r="U90" s="122"/>
      <c r="V90" s="122" t="e">
        <f>IF(N90=0,Limits!$D$8,IF(N90=1,Limits!$E$8,IF(N90=2,Limits!$F$8,IF(N90=3,Limits!$G$8,IF(N90=4,Limits!$H$8,IF(N90=5,Limits!$I$8))))))</f>
        <v>#REF!</v>
      </c>
      <c r="W90" s="122"/>
      <c r="X90" s="122" t="e">
        <f t="shared" si="6"/>
        <v>#REF!</v>
      </c>
      <c r="Y90" s="122"/>
      <c r="Z90" s="76" t="e">
        <f>IF(D90&gt;=Limits!#REF!,"A",IF(D90&lt;=Limits!#REF!,"B",0))</f>
        <v>#REF!</v>
      </c>
      <c r="AA90" s="76" t="e">
        <f>IF(Z90="A",IF(P90=30,HLOOKUP(N90,Limits!#REF!,2),IF(P90=40,HLOOKUP(N90,Limits!#REF!,3),IF(P90=50,HLOOKUP(N90,Limits!#REF!,4),IF(P90=80,HLOOKUP(N90,Limits!#REF!,5))))))</f>
        <v>#REF!</v>
      </c>
      <c r="AB90" s="76" t="e">
        <f>IF(Z90="B",IF(P90=30,HLOOKUP(N90,Limits!#REF!,2),IF(P90=40,HLOOKUP(N90,Limits!#REF!,3),IF(P90=50,HLOOKUP(N90,Limits!#REF!,4),IF(P90=80,HLOOKUP(N90,Limits!#REF!,5))))))</f>
        <v>#REF!</v>
      </c>
      <c r="AC90" s="122"/>
      <c r="AD90" s="123" t="e">
        <f t="shared" si="7"/>
        <v>#REF!</v>
      </c>
      <c r="AE90" s="76" t="e">
        <f>IF(Z90="A",IF(X90&lt;=HLOOKUP(N90,Limits!#REF!,2),30,IF(X90&lt;=HLOOKUP(N90,Limits!#REF!,3),40,IF(X90&lt;=HLOOKUP(N90,Limits!#REF!,4),50,IF(X90&lt;=HLOOKUP(N90,Limits!#REF!,5),80,"Over 80%")))))</f>
        <v>#REF!</v>
      </c>
      <c r="AF90" s="76" t="e">
        <f>IF(Z90="B",IF(X90&lt;=HLOOKUP(N90,Limits!#REF!,2),30,IF(X90&lt;=HLOOKUP(N90,Limits!#REF!,3),40,IF(X90&lt;=HLOOKUP(N90,Limits!#REF!,4),50,IF(X90&lt;=HLOOKUP(N90,Limits!#REF!,5),80,"Over 80%")))))</f>
        <v>#REF!</v>
      </c>
      <c r="AG90" s="122"/>
      <c r="AH90" s="122"/>
      <c r="AI90" s="85" t="e">
        <f>IF(J90&lt;=HLOOKUP(F90,Limits!#REF!,2),30,IF(J90&lt;=HLOOKUP(F90,Limits!#REF!,3),40,IF(J90&lt;=HLOOKUP(F90,Limits!#REF!,4),50,IF(J90&lt;=HLOOKUP(F90,Limits!#REF!,5),60,IF(J90&lt;=HLOOKUP(F90,Limits!#REF!,6),80,"Over 80%")))))</f>
        <v>#REF!</v>
      </c>
      <c r="AJ90" s="123" t="e">
        <f t="shared" si="4"/>
        <v>#REF!</v>
      </c>
      <c r="AK90" s="2"/>
      <c r="AL90" s="85" t="e">
        <f t="shared" si="5"/>
        <v>#REF!</v>
      </c>
    </row>
    <row r="91" spans="1:38">
      <c r="A91" s="117" t="e">
        <f>+USR!#REF!</f>
        <v>#REF!</v>
      </c>
      <c r="B91" s="117"/>
      <c r="C91" s="117" t="e">
        <f>+USR!#REF!</f>
        <v>#REF!</v>
      </c>
      <c r="D91" s="151" t="e">
        <f>DATEVALUE(TEXT(USR!#REF!,"mm/dd/yyyy"))</f>
        <v>#REF!</v>
      </c>
      <c r="E91" s="117"/>
      <c r="F91" s="121" t="e">
        <f>+USR!#REF!</f>
        <v>#REF!</v>
      </c>
      <c r="G91" s="122"/>
      <c r="H91" s="122" t="e">
        <f>+USR!#REF!</f>
        <v>#REF!</v>
      </c>
      <c r="I91" s="122"/>
      <c r="J91" s="146" t="e">
        <f>+USR!#REF!</f>
        <v>#REF!</v>
      </c>
      <c r="K91" s="122"/>
      <c r="L91" s="147" t="e">
        <f>IF(H91=30,HLOOKUP(F91,Limits!#REF!,2),IF(H91=40,HLOOKUP(F91,Limits!#REF!,3),IF(H91=50,HLOOKUP(F91,Limits!#REF!,4),IF(H91=60,HLOOKUP(F91,Limits!#REF!,5),IF(H91=80,HLOOKUP(F91,Limits!#REF!,6))))))</f>
        <v>#REF!</v>
      </c>
      <c r="M91" s="148"/>
      <c r="N91" s="121" t="e">
        <f>+USR!#REF!</f>
        <v>#REF!</v>
      </c>
      <c r="O91" s="122"/>
      <c r="P91" s="122" t="e">
        <f>+USR!#REF!</f>
        <v>#REF!</v>
      </c>
      <c r="Q91" s="122"/>
      <c r="R91" s="122" t="e">
        <f>+USR!#REF!</f>
        <v>#REF!</v>
      </c>
      <c r="S91" s="122"/>
      <c r="T91" s="122" t="e">
        <f>+USR!#REF!</f>
        <v>#REF!</v>
      </c>
      <c r="U91" s="122"/>
      <c r="V91" s="122" t="e">
        <f>IF(N91=0,Limits!$D$8,IF(N91=1,Limits!$E$8,IF(N91=2,Limits!$F$8,IF(N91=3,Limits!$G$8,IF(N91=4,Limits!$H$8,IF(N91=5,Limits!$I$8))))))</f>
        <v>#REF!</v>
      </c>
      <c r="W91" s="122"/>
      <c r="X91" s="122" t="e">
        <f t="shared" si="6"/>
        <v>#REF!</v>
      </c>
      <c r="Y91" s="122"/>
      <c r="Z91" s="76" t="e">
        <f>IF(D91&gt;=Limits!#REF!,"A",IF(D91&lt;=Limits!#REF!,"B",0))</f>
        <v>#REF!</v>
      </c>
      <c r="AA91" s="76" t="e">
        <f>IF(Z91="A",IF(P91=30,HLOOKUP(N91,Limits!#REF!,2),IF(P91=40,HLOOKUP(N91,Limits!#REF!,3),IF(P91=50,HLOOKUP(N91,Limits!#REF!,4),IF(P91=80,HLOOKUP(N91,Limits!#REF!,5))))))</f>
        <v>#REF!</v>
      </c>
      <c r="AB91" s="76" t="e">
        <f>IF(Z91="B",IF(P91=30,HLOOKUP(N91,Limits!#REF!,2),IF(P91=40,HLOOKUP(N91,Limits!#REF!,3),IF(P91=50,HLOOKUP(N91,Limits!#REF!,4),IF(P91=80,HLOOKUP(N91,Limits!#REF!,5))))))</f>
        <v>#REF!</v>
      </c>
      <c r="AC91" s="122"/>
      <c r="AD91" s="123" t="e">
        <f t="shared" si="7"/>
        <v>#REF!</v>
      </c>
      <c r="AE91" s="76" t="e">
        <f>IF(Z91="A",IF(X91&lt;=HLOOKUP(N91,Limits!#REF!,2),30,IF(X91&lt;=HLOOKUP(N91,Limits!#REF!,3),40,IF(X91&lt;=HLOOKUP(N91,Limits!#REF!,4),50,IF(X91&lt;=HLOOKUP(N91,Limits!#REF!,5),80,"Over 80%")))))</f>
        <v>#REF!</v>
      </c>
      <c r="AF91" s="76" t="e">
        <f>IF(Z91="B",IF(X91&lt;=HLOOKUP(N91,Limits!#REF!,2),30,IF(X91&lt;=HLOOKUP(N91,Limits!#REF!,3),40,IF(X91&lt;=HLOOKUP(N91,Limits!#REF!,4),50,IF(X91&lt;=HLOOKUP(N91,Limits!#REF!,5),80,"Over 80%")))))</f>
        <v>#REF!</v>
      </c>
      <c r="AG91" s="122"/>
      <c r="AH91" s="122"/>
      <c r="AI91" s="85" t="e">
        <f>IF(J91&lt;=HLOOKUP(F91,Limits!#REF!,2),30,IF(J91&lt;=HLOOKUP(F91,Limits!#REF!,3),40,IF(J91&lt;=HLOOKUP(F91,Limits!#REF!,4),50,IF(J91&lt;=HLOOKUP(F91,Limits!#REF!,5),60,IF(J91&lt;=HLOOKUP(F91,Limits!#REF!,6),80,"Over 80%")))))</f>
        <v>#REF!</v>
      </c>
      <c r="AJ91" s="123" t="e">
        <f t="shared" si="4"/>
        <v>#REF!</v>
      </c>
      <c r="AK91" s="2"/>
      <c r="AL91" s="85" t="e">
        <f t="shared" si="5"/>
        <v>#REF!</v>
      </c>
    </row>
    <row r="92" spans="1:38">
      <c r="A92" s="117" t="e">
        <f>+USR!#REF!</f>
        <v>#REF!</v>
      </c>
      <c r="B92" s="117"/>
      <c r="C92" s="117" t="e">
        <f>+USR!#REF!</f>
        <v>#REF!</v>
      </c>
      <c r="D92" s="151" t="e">
        <f>DATEVALUE(TEXT(USR!#REF!,"mm/dd/yyyy"))</f>
        <v>#REF!</v>
      </c>
      <c r="E92" s="117"/>
      <c r="F92" s="121" t="e">
        <f>+USR!#REF!</f>
        <v>#REF!</v>
      </c>
      <c r="G92" s="122"/>
      <c r="H92" s="122" t="e">
        <f>+USR!#REF!</f>
        <v>#REF!</v>
      </c>
      <c r="I92" s="122"/>
      <c r="J92" s="146" t="e">
        <f>+USR!#REF!</f>
        <v>#REF!</v>
      </c>
      <c r="K92" s="122"/>
      <c r="L92" s="147" t="e">
        <f>IF(H92=30,HLOOKUP(F92,Limits!#REF!,2),IF(H92=40,HLOOKUP(F92,Limits!#REF!,3),IF(H92=50,HLOOKUP(F92,Limits!#REF!,4),IF(H92=60,HLOOKUP(F92,Limits!#REF!,5),IF(H92=80,HLOOKUP(F92,Limits!#REF!,6))))))</f>
        <v>#REF!</v>
      </c>
      <c r="M92" s="148"/>
      <c r="N92" s="121" t="e">
        <f>+USR!#REF!</f>
        <v>#REF!</v>
      </c>
      <c r="O92" s="122"/>
      <c r="P92" s="122" t="e">
        <f>+USR!#REF!</f>
        <v>#REF!</v>
      </c>
      <c r="Q92" s="122"/>
      <c r="R92" s="122" t="e">
        <f>+USR!#REF!</f>
        <v>#REF!</v>
      </c>
      <c r="S92" s="122"/>
      <c r="T92" s="122" t="e">
        <f>+USR!#REF!</f>
        <v>#REF!</v>
      </c>
      <c r="U92" s="122"/>
      <c r="V92" s="122" t="e">
        <f>IF(N92=0,Limits!$D$8,IF(N92=1,Limits!$E$8,IF(N92=2,Limits!$F$8,IF(N92=3,Limits!$G$8,IF(N92=4,Limits!$H$8,IF(N92=5,Limits!$I$8))))))</f>
        <v>#REF!</v>
      </c>
      <c r="W92" s="122"/>
      <c r="X92" s="122" t="e">
        <f t="shared" si="6"/>
        <v>#REF!</v>
      </c>
      <c r="Y92" s="122"/>
      <c r="Z92" s="76" t="e">
        <f>IF(D92&gt;=Limits!#REF!,"A",IF(D92&lt;=Limits!#REF!,"B",0))</f>
        <v>#REF!</v>
      </c>
      <c r="AA92" s="76" t="e">
        <f>IF(Z92="A",IF(P92=30,HLOOKUP(N92,Limits!#REF!,2),IF(P92=40,HLOOKUP(N92,Limits!#REF!,3),IF(P92=50,HLOOKUP(N92,Limits!#REF!,4),IF(P92=80,HLOOKUP(N92,Limits!#REF!,5))))))</f>
        <v>#REF!</v>
      </c>
      <c r="AB92" s="76" t="e">
        <f>IF(Z92="B",IF(P92=30,HLOOKUP(N92,Limits!#REF!,2),IF(P92=40,HLOOKUP(N92,Limits!#REF!,3),IF(P92=50,HLOOKUP(N92,Limits!#REF!,4),IF(P92=80,HLOOKUP(N92,Limits!#REF!,5))))))</f>
        <v>#REF!</v>
      </c>
      <c r="AC92" s="122"/>
      <c r="AD92" s="123" t="e">
        <f t="shared" si="7"/>
        <v>#REF!</v>
      </c>
      <c r="AE92" s="76" t="e">
        <f>IF(Z92="A",IF(X92&lt;=HLOOKUP(N92,Limits!#REF!,2),30,IF(X92&lt;=HLOOKUP(N92,Limits!#REF!,3),40,IF(X92&lt;=HLOOKUP(N92,Limits!#REF!,4),50,IF(X92&lt;=HLOOKUP(N92,Limits!#REF!,5),80,"Over 80%")))))</f>
        <v>#REF!</v>
      </c>
      <c r="AF92" s="76" t="e">
        <f>IF(Z92="B",IF(X92&lt;=HLOOKUP(N92,Limits!#REF!,2),30,IF(X92&lt;=HLOOKUP(N92,Limits!#REF!,3),40,IF(X92&lt;=HLOOKUP(N92,Limits!#REF!,4),50,IF(X92&lt;=HLOOKUP(N92,Limits!#REF!,5),80,"Over 80%")))))</f>
        <v>#REF!</v>
      </c>
      <c r="AG92" s="122"/>
      <c r="AH92" s="122"/>
      <c r="AI92" s="85" t="e">
        <f>IF(J92&lt;=HLOOKUP(F92,Limits!#REF!,2),30,IF(J92&lt;=HLOOKUP(F92,Limits!#REF!,3),40,IF(J92&lt;=HLOOKUP(F92,Limits!#REF!,4),50,IF(J92&lt;=HLOOKUP(F92,Limits!#REF!,5),60,IF(J92&lt;=HLOOKUP(F92,Limits!#REF!,6),80,"Over 80%")))))</f>
        <v>#REF!</v>
      </c>
      <c r="AJ92" s="123" t="e">
        <f t="shared" si="4"/>
        <v>#REF!</v>
      </c>
      <c r="AK92" s="2"/>
      <c r="AL92" s="85" t="e">
        <f t="shared" si="5"/>
        <v>#REF!</v>
      </c>
    </row>
    <row r="93" spans="1:38">
      <c r="A93" s="117" t="e">
        <f>+USR!#REF!</f>
        <v>#REF!</v>
      </c>
      <c r="B93" s="117"/>
      <c r="C93" s="117" t="e">
        <f>+USR!#REF!</f>
        <v>#REF!</v>
      </c>
      <c r="D93" s="151" t="e">
        <f>DATEVALUE(TEXT(USR!#REF!,"mm/dd/yyyy"))</f>
        <v>#REF!</v>
      </c>
      <c r="E93" s="117"/>
      <c r="F93" s="121" t="e">
        <f>+USR!#REF!</f>
        <v>#REF!</v>
      </c>
      <c r="G93" s="122"/>
      <c r="H93" s="122" t="e">
        <f>+USR!#REF!</f>
        <v>#REF!</v>
      </c>
      <c r="I93" s="122"/>
      <c r="J93" s="146" t="e">
        <f>+USR!#REF!</f>
        <v>#REF!</v>
      </c>
      <c r="K93" s="122"/>
      <c r="L93" s="147" t="e">
        <f>IF(H93=30,HLOOKUP(F93,Limits!#REF!,2),IF(H93=40,HLOOKUP(F93,Limits!#REF!,3),IF(H93=50,HLOOKUP(F93,Limits!#REF!,4),IF(H93=60,HLOOKUP(F93,Limits!#REF!,5),IF(H93=80,HLOOKUP(F93,Limits!#REF!,6))))))</f>
        <v>#REF!</v>
      </c>
      <c r="M93" s="148"/>
      <c r="N93" s="121" t="e">
        <f>+USR!#REF!</f>
        <v>#REF!</v>
      </c>
      <c r="O93" s="122"/>
      <c r="P93" s="122" t="e">
        <f>+USR!#REF!</f>
        <v>#REF!</v>
      </c>
      <c r="Q93" s="122"/>
      <c r="R93" s="122" t="e">
        <f>+USR!#REF!</f>
        <v>#REF!</v>
      </c>
      <c r="S93" s="122"/>
      <c r="T93" s="122" t="e">
        <f>+USR!#REF!</f>
        <v>#REF!</v>
      </c>
      <c r="U93" s="122"/>
      <c r="V93" s="122" t="e">
        <f>IF(N93=0,Limits!$D$8,IF(N93=1,Limits!$E$8,IF(N93=2,Limits!$F$8,IF(N93=3,Limits!$G$8,IF(N93=4,Limits!$H$8,IF(N93=5,Limits!$I$8))))))</f>
        <v>#REF!</v>
      </c>
      <c r="W93" s="122"/>
      <c r="X93" s="122" t="e">
        <f t="shared" si="6"/>
        <v>#REF!</v>
      </c>
      <c r="Y93" s="122"/>
      <c r="Z93" s="76" t="e">
        <f>IF(D93&gt;=Limits!#REF!,"A",IF(D93&lt;=Limits!#REF!,"B",0))</f>
        <v>#REF!</v>
      </c>
      <c r="AA93" s="76" t="e">
        <f>IF(Z93="A",IF(P93=30,HLOOKUP(N93,Limits!#REF!,2),IF(P93=40,HLOOKUP(N93,Limits!#REF!,3),IF(P93=50,HLOOKUP(N93,Limits!#REF!,4),IF(P93=80,HLOOKUP(N93,Limits!#REF!,5))))))</f>
        <v>#REF!</v>
      </c>
      <c r="AB93" s="76" t="e">
        <f>IF(Z93="B",IF(P93=30,HLOOKUP(N93,Limits!#REF!,2),IF(P93=40,HLOOKUP(N93,Limits!#REF!,3),IF(P93=50,HLOOKUP(N93,Limits!#REF!,4),IF(P93=80,HLOOKUP(N93,Limits!#REF!,5))))))</f>
        <v>#REF!</v>
      </c>
      <c r="AC93" s="122"/>
      <c r="AD93" s="123" t="e">
        <f t="shared" si="7"/>
        <v>#REF!</v>
      </c>
      <c r="AE93" s="76" t="e">
        <f>IF(Z93="A",IF(X93&lt;=HLOOKUP(N93,Limits!#REF!,2),30,IF(X93&lt;=HLOOKUP(N93,Limits!#REF!,3),40,IF(X93&lt;=HLOOKUP(N93,Limits!#REF!,4),50,IF(X93&lt;=HLOOKUP(N93,Limits!#REF!,5),80,"Over 80%")))))</f>
        <v>#REF!</v>
      </c>
      <c r="AF93" s="76" t="e">
        <f>IF(Z93="B",IF(X93&lt;=HLOOKUP(N93,Limits!#REF!,2),30,IF(X93&lt;=HLOOKUP(N93,Limits!#REF!,3),40,IF(X93&lt;=HLOOKUP(N93,Limits!#REF!,4),50,IF(X93&lt;=HLOOKUP(N93,Limits!#REF!,5),80,"Over 80%")))))</f>
        <v>#REF!</v>
      </c>
      <c r="AG93" s="122"/>
      <c r="AH93" s="122"/>
      <c r="AI93" s="85" t="e">
        <f>IF(J93&lt;=HLOOKUP(F93,Limits!#REF!,2),30,IF(J93&lt;=HLOOKUP(F93,Limits!#REF!,3),40,IF(J93&lt;=HLOOKUP(F93,Limits!#REF!,4),50,IF(J93&lt;=HLOOKUP(F93,Limits!#REF!,5),60,IF(J93&lt;=HLOOKUP(F93,Limits!#REF!,6),80,"Over 80%")))))</f>
        <v>#REF!</v>
      </c>
      <c r="AJ93" s="123" t="e">
        <f t="shared" si="4"/>
        <v>#REF!</v>
      </c>
      <c r="AK93" s="2"/>
      <c r="AL93" s="85" t="e">
        <f t="shared" si="5"/>
        <v>#REF!</v>
      </c>
    </row>
    <row r="94" spans="1:38">
      <c r="A94" s="117" t="e">
        <f>+USR!#REF!</f>
        <v>#REF!</v>
      </c>
      <c r="B94" s="117"/>
      <c r="C94" s="117" t="e">
        <f>+USR!#REF!</f>
        <v>#REF!</v>
      </c>
      <c r="D94" s="151" t="e">
        <f>DATEVALUE(TEXT(USR!#REF!,"mm/dd/yyyy"))</f>
        <v>#REF!</v>
      </c>
      <c r="E94" s="117"/>
      <c r="F94" s="121" t="e">
        <f>+USR!#REF!</f>
        <v>#REF!</v>
      </c>
      <c r="G94" s="122"/>
      <c r="H94" s="122" t="e">
        <f>+USR!#REF!</f>
        <v>#REF!</v>
      </c>
      <c r="I94" s="122"/>
      <c r="J94" s="146" t="e">
        <f>+USR!#REF!</f>
        <v>#REF!</v>
      </c>
      <c r="K94" s="122"/>
      <c r="L94" s="147" t="e">
        <f>IF(H94=30,HLOOKUP(F94,Limits!#REF!,2),IF(H94=40,HLOOKUP(F94,Limits!#REF!,3),IF(H94=50,HLOOKUP(F94,Limits!#REF!,4),IF(H94=60,HLOOKUP(F94,Limits!#REF!,5),IF(H94=80,HLOOKUP(F94,Limits!#REF!,6))))))</f>
        <v>#REF!</v>
      </c>
      <c r="M94" s="148"/>
      <c r="N94" s="121" t="e">
        <f>+USR!#REF!</f>
        <v>#REF!</v>
      </c>
      <c r="O94" s="122"/>
      <c r="P94" s="122" t="e">
        <f>+USR!#REF!</f>
        <v>#REF!</v>
      </c>
      <c r="Q94" s="122"/>
      <c r="R94" s="122" t="e">
        <f>+USR!#REF!</f>
        <v>#REF!</v>
      </c>
      <c r="S94" s="122"/>
      <c r="T94" s="122" t="e">
        <f>+USR!#REF!</f>
        <v>#REF!</v>
      </c>
      <c r="U94" s="122"/>
      <c r="V94" s="122" t="e">
        <f>IF(N94=0,Limits!$D$8,IF(N94=1,Limits!$E$8,IF(N94=2,Limits!$F$8,IF(N94=3,Limits!$G$8,IF(N94=4,Limits!$H$8,IF(N94=5,Limits!$I$8))))))</f>
        <v>#REF!</v>
      </c>
      <c r="W94" s="122"/>
      <c r="X94" s="122" t="e">
        <f t="shared" si="6"/>
        <v>#REF!</v>
      </c>
      <c r="Y94" s="122"/>
      <c r="Z94" s="76" t="e">
        <f>IF(D94&gt;=Limits!#REF!,"A",IF(D94&lt;=Limits!#REF!,"B",0))</f>
        <v>#REF!</v>
      </c>
      <c r="AA94" s="76" t="e">
        <f>IF(Z94="A",IF(P94=30,HLOOKUP(N94,Limits!#REF!,2),IF(P94=40,HLOOKUP(N94,Limits!#REF!,3),IF(P94=50,HLOOKUP(N94,Limits!#REF!,4),IF(P94=80,HLOOKUP(N94,Limits!#REF!,5))))))</f>
        <v>#REF!</v>
      </c>
      <c r="AB94" s="76" t="e">
        <f>IF(Z94="B",IF(P94=30,HLOOKUP(N94,Limits!#REF!,2),IF(P94=40,HLOOKUP(N94,Limits!#REF!,3),IF(P94=50,HLOOKUP(N94,Limits!#REF!,4),IF(P94=80,HLOOKUP(N94,Limits!#REF!,5))))))</f>
        <v>#REF!</v>
      </c>
      <c r="AC94" s="122"/>
      <c r="AD94" s="123" t="e">
        <f t="shared" si="7"/>
        <v>#REF!</v>
      </c>
      <c r="AE94" s="76" t="e">
        <f>IF(Z94="A",IF(X94&lt;=HLOOKUP(N94,Limits!#REF!,2),30,IF(X94&lt;=HLOOKUP(N94,Limits!#REF!,3),40,IF(X94&lt;=HLOOKUP(N94,Limits!#REF!,4),50,IF(X94&lt;=HLOOKUP(N94,Limits!#REF!,5),80,"Over 80%")))))</f>
        <v>#REF!</v>
      </c>
      <c r="AF94" s="76" t="e">
        <f>IF(Z94="B",IF(X94&lt;=HLOOKUP(N94,Limits!#REF!,2),30,IF(X94&lt;=HLOOKUP(N94,Limits!#REF!,3),40,IF(X94&lt;=HLOOKUP(N94,Limits!#REF!,4),50,IF(X94&lt;=HLOOKUP(N94,Limits!#REF!,5),80,"Over 80%")))))</f>
        <v>#REF!</v>
      </c>
      <c r="AG94" s="122"/>
      <c r="AH94" s="122"/>
      <c r="AI94" s="85" t="e">
        <f>IF(J94&lt;=HLOOKUP(F94,Limits!#REF!,2),30,IF(J94&lt;=HLOOKUP(F94,Limits!#REF!,3),40,IF(J94&lt;=HLOOKUP(F94,Limits!#REF!,4),50,IF(J94&lt;=HLOOKUP(F94,Limits!#REF!,5),60,IF(J94&lt;=HLOOKUP(F94,Limits!#REF!,6),80,"Over 80%")))))</f>
        <v>#REF!</v>
      </c>
      <c r="AJ94" s="123" t="e">
        <f t="shared" si="4"/>
        <v>#REF!</v>
      </c>
      <c r="AK94" s="2"/>
      <c r="AL94" s="85" t="e">
        <f t="shared" si="5"/>
        <v>#REF!</v>
      </c>
    </row>
    <row r="95" spans="1:38">
      <c r="A95" s="117" t="e">
        <f>+USR!#REF!</f>
        <v>#REF!</v>
      </c>
      <c r="B95" s="117"/>
      <c r="C95" s="117" t="e">
        <f>+USR!#REF!</f>
        <v>#REF!</v>
      </c>
      <c r="D95" s="151" t="e">
        <f>DATEVALUE(TEXT(USR!#REF!,"mm/dd/yyyy"))</f>
        <v>#REF!</v>
      </c>
      <c r="E95" s="117"/>
      <c r="F95" s="121" t="e">
        <f>+USR!#REF!</f>
        <v>#REF!</v>
      </c>
      <c r="G95" s="122"/>
      <c r="H95" s="122" t="e">
        <f>+USR!#REF!</f>
        <v>#REF!</v>
      </c>
      <c r="I95" s="122"/>
      <c r="J95" s="146" t="e">
        <f>+USR!#REF!</f>
        <v>#REF!</v>
      </c>
      <c r="K95" s="122"/>
      <c r="L95" s="147" t="e">
        <f>IF(H95=30,HLOOKUP(F95,Limits!#REF!,2),IF(H95=40,HLOOKUP(F95,Limits!#REF!,3),IF(H95=50,HLOOKUP(F95,Limits!#REF!,4),IF(H95=60,HLOOKUP(F95,Limits!#REF!,5),IF(H95=80,HLOOKUP(F95,Limits!#REF!,6))))))</f>
        <v>#REF!</v>
      </c>
      <c r="M95" s="148"/>
      <c r="N95" s="121" t="e">
        <f>+USR!#REF!</f>
        <v>#REF!</v>
      </c>
      <c r="O95" s="122"/>
      <c r="P95" s="122" t="e">
        <f>+USR!#REF!</f>
        <v>#REF!</v>
      </c>
      <c r="Q95" s="122"/>
      <c r="R95" s="122" t="e">
        <f>+USR!#REF!</f>
        <v>#REF!</v>
      </c>
      <c r="S95" s="122"/>
      <c r="T95" s="122" t="e">
        <f>+USR!#REF!</f>
        <v>#REF!</v>
      </c>
      <c r="U95" s="122"/>
      <c r="V95" s="122" t="e">
        <f>IF(N95=0,Limits!$D$8,IF(N95=1,Limits!$E$8,IF(N95=2,Limits!$F$8,IF(N95=3,Limits!$G$8,IF(N95=4,Limits!$H$8,IF(N95=5,Limits!$I$8))))))</f>
        <v>#REF!</v>
      </c>
      <c r="W95" s="122"/>
      <c r="X95" s="122" t="e">
        <f t="shared" si="6"/>
        <v>#REF!</v>
      </c>
      <c r="Y95" s="122"/>
      <c r="Z95" s="76" t="e">
        <f>IF(D95&gt;=Limits!#REF!,"A",IF(D95&lt;=Limits!#REF!,"B",0))</f>
        <v>#REF!</v>
      </c>
      <c r="AA95" s="76" t="e">
        <f>IF(Z95="A",IF(P95=30,HLOOKUP(N95,Limits!#REF!,2),IF(P95=40,HLOOKUP(N95,Limits!#REF!,3),IF(P95=50,HLOOKUP(N95,Limits!#REF!,4),IF(P95=80,HLOOKUP(N95,Limits!#REF!,5))))))</f>
        <v>#REF!</v>
      </c>
      <c r="AB95" s="76" t="e">
        <f>IF(Z95="B",IF(P95=30,HLOOKUP(N95,Limits!#REF!,2),IF(P95=40,HLOOKUP(N95,Limits!#REF!,3),IF(P95=50,HLOOKUP(N95,Limits!#REF!,4),IF(P95=80,HLOOKUP(N95,Limits!#REF!,5))))))</f>
        <v>#REF!</v>
      </c>
      <c r="AC95" s="122"/>
      <c r="AD95" s="123" t="e">
        <f t="shared" si="7"/>
        <v>#REF!</v>
      </c>
      <c r="AE95" s="76" t="e">
        <f>IF(Z95="A",IF(X95&lt;=HLOOKUP(N95,Limits!#REF!,2),30,IF(X95&lt;=HLOOKUP(N95,Limits!#REF!,3),40,IF(X95&lt;=HLOOKUP(N95,Limits!#REF!,4),50,IF(X95&lt;=HLOOKUP(N95,Limits!#REF!,5),80,"Over 80%")))))</f>
        <v>#REF!</v>
      </c>
      <c r="AF95" s="76" t="e">
        <f>IF(Z95="B",IF(X95&lt;=HLOOKUP(N95,Limits!#REF!,2),30,IF(X95&lt;=HLOOKUP(N95,Limits!#REF!,3),40,IF(X95&lt;=HLOOKUP(N95,Limits!#REF!,4),50,IF(X95&lt;=HLOOKUP(N95,Limits!#REF!,5),80,"Over 80%")))))</f>
        <v>#REF!</v>
      </c>
      <c r="AG95" s="122"/>
      <c r="AH95" s="122"/>
      <c r="AI95" s="85" t="e">
        <f>IF(J95&lt;=HLOOKUP(F95,Limits!#REF!,2),30,IF(J95&lt;=HLOOKUP(F95,Limits!#REF!,3),40,IF(J95&lt;=HLOOKUP(F95,Limits!#REF!,4),50,IF(J95&lt;=HLOOKUP(F95,Limits!#REF!,5),60,IF(J95&lt;=HLOOKUP(F95,Limits!#REF!,6),80,"Over 80%")))))</f>
        <v>#REF!</v>
      </c>
      <c r="AJ95" s="123" t="e">
        <f t="shared" si="4"/>
        <v>#REF!</v>
      </c>
      <c r="AK95" s="2"/>
      <c r="AL95" s="85" t="e">
        <f t="shared" si="5"/>
        <v>#REF!</v>
      </c>
    </row>
    <row r="96" spans="1:38">
      <c r="A96" s="117" t="e">
        <f>+USR!#REF!</f>
        <v>#REF!</v>
      </c>
      <c r="B96" s="117"/>
      <c r="C96" s="117" t="e">
        <f>+USR!#REF!</f>
        <v>#REF!</v>
      </c>
      <c r="D96" s="151" t="e">
        <f>DATEVALUE(TEXT(USR!#REF!,"mm/dd/yyyy"))</f>
        <v>#REF!</v>
      </c>
      <c r="E96" s="117"/>
      <c r="F96" s="121" t="e">
        <f>+USR!#REF!</f>
        <v>#REF!</v>
      </c>
      <c r="G96" s="122"/>
      <c r="H96" s="122" t="e">
        <f>+USR!#REF!</f>
        <v>#REF!</v>
      </c>
      <c r="I96" s="122"/>
      <c r="J96" s="146" t="e">
        <f>+USR!#REF!</f>
        <v>#REF!</v>
      </c>
      <c r="K96" s="122"/>
      <c r="L96" s="147" t="e">
        <f>IF(H96=30,HLOOKUP(F96,Limits!#REF!,2),IF(H96=40,HLOOKUP(F96,Limits!#REF!,3),IF(H96=50,HLOOKUP(F96,Limits!#REF!,4),IF(H96=60,HLOOKUP(F96,Limits!#REF!,5),IF(H96=80,HLOOKUP(F96,Limits!#REF!,6))))))</f>
        <v>#REF!</v>
      </c>
      <c r="M96" s="148"/>
      <c r="N96" s="121" t="e">
        <f>+USR!#REF!</f>
        <v>#REF!</v>
      </c>
      <c r="O96" s="122"/>
      <c r="P96" s="122" t="e">
        <f>+USR!#REF!</f>
        <v>#REF!</v>
      </c>
      <c r="Q96" s="122"/>
      <c r="R96" s="122" t="e">
        <f>+USR!#REF!</f>
        <v>#REF!</v>
      </c>
      <c r="S96" s="122"/>
      <c r="T96" s="122" t="e">
        <f>+USR!#REF!</f>
        <v>#REF!</v>
      </c>
      <c r="U96" s="122"/>
      <c r="V96" s="122" t="e">
        <f>IF(N96=0,Limits!$D$8,IF(N96=1,Limits!$E$8,IF(N96=2,Limits!$F$8,IF(N96=3,Limits!$G$8,IF(N96=4,Limits!$H$8,IF(N96=5,Limits!$I$8))))))</f>
        <v>#REF!</v>
      </c>
      <c r="W96" s="122"/>
      <c r="X96" s="122" t="e">
        <f t="shared" si="6"/>
        <v>#REF!</v>
      </c>
      <c r="Y96" s="122"/>
      <c r="Z96" s="76" t="e">
        <f>IF(D96&gt;=Limits!#REF!,"A",IF(D96&lt;=Limits!#REF!,"B",0))</f>
        <v>#REF!</v>
      </c>
      <c r="AA96" s="76" t="e">
        <f>IF(Z96="A",IF(P96=30,HLOOKUP(N96,Limits!#REF!,2),IF(P96=40,HLOOKUP(N96,Limits!#REF!,3),IF(P96=50,HLOOKUP(N96,Limits!#REF!,4),IF(P96=80,HLOOKUP(N96,Limits!#REF!,5))))))</f>
        <v>#REF!</v>
      </c>
      <c r="AB96" s="76" t="e">
        <f>IF(Z96="B",IF(P96=30,HLOOKUP(N96,Limits!#REF!,2),IF(P96=40,HLOOKUP(N96,Limits!#REF!,3),IF(P96=50,HLOOKUP(N96,Limits!#REF!,4),IF(P96=80,HLOOKUP(N96,Limits!#REF!,5))))))</f>
        <v>#REF!</v>
      </c>
      <c r="AC96" s="122"/>
      <c r="AD96" s="123" t="e">
        <f t="shared" si="7"/>
        <v>#REF!</v>
      </c>
      <c r="AE96" s="76" t="e">
        <f>IF(Z96="A",IF(X96&lt;=HLOOKUP(N96,Limits!#REF!,2),30,IF(X96&lt;=HLOOKUP(N96,Limits!#REF!,3),40,IF(X96&lt;=HLOOKUP(N96,Limits!#REF!,4),50,IF(X96&lt;=HLOOKUP(N96,Limits!#REF!,5),80,"Over 80%")))))</f>
        <v>#REF!</v>
      </c>
      <c r="AF96" s="76" t="e">
        <f>IF(Z96="B",IF(X96&lt;=HLOOKUP(N96,Limits!#REF!,2),30,IF(X96&lt;=HLOOKUP(N96,Limits!#REF!,3),40,IF(X96&lt;=HLOOKUP(N96,Limits!#REF!,4),50,IF(X96&lt;=HLOOKUP(N96,Limits!#REF!,5),80,"Over 80%")))))</f>
        <v>#REF!</v>
      </c>
      <c r="AG96" s="122"/>
      <c r="AH96" s="122"/>
      <c r="AI96" s="85" t="e">
        <f>IF(J96&lt;=HLOOKUP(F96,Limits!#REF!,2),30,IF(J96&lt;=HLOOKUP(F96,Limits!#REF!,3),40,IF(J96&lt;=HLOOKUP(F96,Limits!#REF!,4),50,IF(J96&lt;=HLOOKUP(F96,Limits!#REF!,5),60,IF(J96&lt;=HLOOKUP(F96,Limits!#REF!,6),80,"Over 80%")))))</f>
        <v>#REF!</v>
      </c>
      <c r="AJ96" s="123" t="e">
        <f t="shared" si="4"/>
        <v>#REF!</v>
      </c>
      <c r="AK96" s="2"/>
      <c r="AL96" s="85" t="e">
        <f t="shared" si="5"/>
        <v>#REF!</v>
      </c>
    </row>
    <row r="97" spans="1:38">
      <c r="A97" s="117" t="e">
        <f>+USR!#REF!</f>
        <v>#REF!</v>
      </c>
      <c r="B97" s="117"/>
      <c r="C97" s="117" t="e">
        <f>+USR!#REF!</f>
        <v>#REF!</v>
      </c>
      <c r="D97" s="151" t="e">
        <f>DATEVALUE(TEXT(USR!#REF!,"mm/dd/yyyy"))</f>
        <v>#REF!</v>
      </c>
      <c r="E97" s="117"/>
      <c r="F97" s="121" t="e">
        <f>+USR!#REF!</f>
        <v>#REF!</v>
      </c>
      <c r="G97" s="122"/>
      <c r="H97" s="122" t="e">
        <f>+USR!#REF!</f>
        <v>#REF!</v>
      </c>
      <c r="I97" s="122"/>
      <c r="J97" s="146" t="e">
        <f>+USR!#REF!</f>
        <v>#REF!</v>
      </c>
      <c r="K97" s="122"/>
      <c r="L97" s="147" t="e">
        <f>IF(H97=30,HLOOKUP(F97,Limits!#REF!,2),IF(H97=40,HLOOKUP(F97,Limits!#REF!,3),IF(H97=50,HLOOKUP(F97,Limits!#REF!,4),IF(H97=60,HLOOKUP(F97,Limits!#REF!,5),IF(H97=80,HLOOKUP(F97,Limits!#REF!,6))))))</f>
        <v>#REF!</v>
      </c>
      <c r="M97" s="148"/>
      <c r="N97" s="121" t="e">
        <f>+USR!#REF!</f>
        <v>#REF!</v>
      </c>
      <c r="O97" s="122"/>
      <c r="P97" s="122" t="e">
        <f>+USR!#REF!</f>
        <v>#REF!</v>
      </c>
      <c r="Q97" s="122"/>
      <c r="R97" s="122" t="e">
        <f>+USR!#REF!</f>
        <v>#REF!</v>
      </c>
      <c r="S97" s="122"/>
      <c r="T97" s="122" t="e">
        <f>+USR!#REF!</f>
        <v>#REF!</v>
      </c>
      <c r="U97" s="122"/>
      <c r="V97" s="122" t="e">
        <f>IF(N97=0,Limits!$D$8,IF(N97=1,Limits!$E$8,IF(N97=2,Limits!$F$8,IF(N97=3,Limits!$G$8,IF(N97=4,Limits!$H$8,IF(N97=5,Limits!$I$8))))))</f>
        <v>#REF!</v>
      </c>
      <c r="W97" s="122"/>
      <c r="X97" s="122" t="e">
        <f t="shared" si="6"/>
        <v>#REF!</v>
      </c>
      <c r="Y97" s="122"/>
      <c r="Z97" s="76" t="e">
        <f>IF(D97&gt;=Limits!#REF!,"A",IF(D97&lt;=Limits!#REF!,"B",0))</f>
        <v>#REF!</v>
      </c>
      <c r="AA97" s="76" t="e">
        <f>IF(Z97="A",IF(P97=30,HLOOKUP(N97,Limits!#REF!,2),IF(P97=40,HLOOKUP(N97,Limits!#REF!,3),IF(P97=50,HLOOKUP(N97,Limits!#REF!,4),IF(P97=80,HLOOKUP(N97,Limits!#REF!,5))))))</f>
        <v>#REF!</v>
      </c>
      <c r="AB97" s="76" t="e">
        <f>IF(Z97="B",IF(P97=30,HLOOKUP(N97,Limits!#REF!,2),IF(P97=40,HLOOKUP(N97,Limits!#REF!,3),IF(P97=50,HLOOKUP(N97,Limits!#REF!,4),IF(P97=80,HLOOKUP(N97,Limits!#REF!,5))))))</f>
        <v>#REF!</v>
      </c>
      <c r="AC97" s="122"/>
      <c r="AD97" s="123" t="e">
        <f t="shared" si="7"/>
        <v>#REF!</v>
      </c>
      <c r="AE97" s="76" t="e">
        <f>IF(Z97="A",IF(X97&lt;=HLOOKUP(N97,Limits!#REF!,2),30,IF(X97&lt;=HLOOKUP(N97,Limits!#REF!,3),40,IF(X97&lt;=HLOOKUP(N97,Limits!#REF!,4),50,IF(X97&lt;=HLOOKUP(N97,Limits!#REF!,5),80,"Over 80%")))))</f>
        <v>#REF!</v>
      </c>
      <c r="AF97" s="76" t="e">
        <f>IF(Z97="B",IF(X97&lt;=HLOOKUP(N97,Limits!#REF!,2),30,IF(X97&lt;=HLOOKUP(N97,Limits!#REF!,3),40,IF(X97&lt;=HLOOKUP(N97,Limits!#REF!,4),50,IF(X97&lt;=HLOOKUP(N97,Limits!#REF!,5),80,"Over 80%")))))</f>
        <v>#REF!</v>
      </c>
      <c r="AG97" s="122"/>
      <c r="AH97" s="122"/>
      <c r="AI97" s="85" t="e">
        <f>IF(J97&lt;=HLOOKUP(F97,Limits!#REF!,2),30,IF(J97&lt;=HLOOKUP(F97,Limits!#REF!,3),40,IF(J97&lt;=HLOOKUP(F97,Limits!#REF!,4),50,IF(J97&lt;=HLOOKUP(F97,Limits!#REF!,5),60,IF(J97&lt;=HLOOKUP(F97,Limits!#REF!,6),80,"Over 80%")))))</f>
        <v>#REF!</v>
      </c>
      <c r="AJ97" s="123" t="e">
        <f t="shared" si="4"/>
        <v>#REF!</v>
      </c>
      <c r="AK97" s="2"/>
      <c r="AL97" s="85" t="e">
        <f t="shared" si="5"/>
        <v>#REF!</v>
      </c>
    </row>
    <row r="98" spans="1:38">
      <c r="A98" s="117" t="e">
        <f>+USR!#REF!</f>
        <v>#REF!</v>
      </c>
      <c r="B98" s="117"/>
      <c r="C98" s="117" t="e">
        <f>+USR!#REF!</f>
        <v>#REF!</v>
      </c>
      <c r="D98" s="151" t="e">
        <f>DATEVALUE(TEXT(USR!#REF!,"mm/dd/yyyy"))</f>
        <v>#REF!</v>
      </c>
      <c r="E98" s="117"/>
      <c r="F98" s="121" t="e">
        <f>+USR!#REF!</f>
        <v>#REF!</v>
      </c>
      <c r="G98" s="122"/>
      <c r="H98" s="122" t="e">
        <f>+USR!#REF!</f>
        <v>#REF!</v>
      </c>
      <c r="I98" s="122"/>
      <c r="J98" s="146" t="e">
        <f>+USR!#REF!</f>
        <v>#REF!</v>
      </c>
      <c r="K98" s="122"/>
      <c r="L98" s="147" t="e">
        <f>IF(H98=30,HLOOKUP(F98,Limits!#REF!,2),IF(H98=40,HLOOKUP(F98,Limits!#REF!,3),IF(H98=50,HLOOKUP(F98,Limits!#REF!,4),IF(H98=60,HLOOKUP(F98,Limits!#REF!,5),IF(H98=80,HLOOKUP(F98,Limits!#REF!,6))))))</f>
        <v>#REF!</v>
      </c>
      <c r="M98" s="148"/>
      <c r="N98" s="121" t="e">
        <f>+USR!#REF!</f>
        <v>#REF!</v>
      </c>
      <c r="O98" s="122"/>
      <c r="P98" s="122" t="e">
        <f>+USR!#REF!</f>
        <v>#REF!</v>
      </c>
      <c r="Q98" s="122"/>
      <c r="R98" s="122" t="e">
        <f>+USR!#REF!</f>
        <v>#REF!</v>
      </c>
      <c r="S98" s="122"/>
      <c r="T98" s="122" t="e">
        <f>+USR!#REF!</f>
        <v>#REF!</v>
      </c>
      <c r="U98" s="122"/>
      <c r="V98" s="122" t="e">
        <f>IF(N98=0,Limits!$D$8,IF(N98=1,Limits!$E$8,IF(N98=2,Limits!$F$8,IF(N98=3,Limits!$G$8,IF(N98=4,Limits!$H$8,IF(N98=5,Limits!$I$8))))))</f>
        <v>#REF!</v>
      </c>
      <c r="W98" s="122"/>
      <c r="X98" s="122" t="e">
        <f t="shared" si="6"/>
        <v>#REF!</v>
      </c>
      <c r="Y98" s="122"/>
      <c r="Z98" s="76" t="e">
        <f>IF(D98&gt;=Limits!#REF!,"A",IF(D98&lt;=Limits!#REF!,"B",0))</f>
        <v>#REF!</v>
      </c>
      <c r="AA98" s="76" t="e">
        <f>IF(Z98="A",IF(P98=30,HLOOKUP(N98,Limits!#REF!,2),IF(P98=40,HLOOKUP(N98,Limits!#REF!,3),IF(P98=50,HLOOKUP(N98,Limits!#REF!,4),IF(P98=80,HLOOKUP(N98,Limits!#REF!,5))))))</f>
        <v>#REF!</v>
      </c>
      <c r="AB98" s="76" t="e">
        <f>IF(Z98="B",IF(P98=30,HLOOKUP(N98,Limits!#REF!,2),IF(P98=40,HLOOKUP(N98,Limits!#REF!,3),IF(P98=50,HLOOKUP(N98,Limits!#REF!,4),IF(P98=80,HLOOKUP(N98,Limits!#REF!,5))))))</f>
        <v>#REF!</v>
      </c>
      <c r="AC98" s="122"/>
      <c r="AD98" s="123" t="e">
        <f t="shared" si="7"/>
        <v>#REF!</v>
      </c>
      <c r="AE98" s="76" t="e">
        <f>IF(Z98="A",IF(X98&lt;=HLOOKUP(N98,Limits!#REF!,2),30,IF(X98&lt;=HLOOKUP(N98,Limits!#REF!,3),40,IF(X98&lt;=HLOOKUP(N98,Limits!#REF!,4),50,IF(X98&lt;=HLOOKUP(N98,Limits!#REF!,5),80,"Over 80%")))))</f>
        <v>#REF!</v>
      </c>
      <c r="AF98" s="76" t="e">
        <f>IF(Z98="B",IF(X98&lt;=HLOOKUP(N98,Limits!#REF!,2),30,IF(X98&lt;=HLOOKUP(N98,Limits!#REF!,3),40,IF(X98&lt;=HLOOKUP(N98,Limits!#REF!,4),50,IF(X98&lt;=HLOOKUP(N98,Limits!#REF!,5),80,"Over 80%")))))</f>
        <v>#REF!</v>
      </c>
      <c r="AG98" s="122"/>
      <c r="AH98" s="122"/>
      <c r="AI98" s="85" t="e">
        <f>IF(J98&lt;=HLOOKUP(F98,Limits!#REF!,2),30,IF(J98&lt;=HLOOKUP(F98,Limits!#REF!,3),40,IF(J98&lt;=HLOOKUP(F98,Limits!#REF!,4),50,IF(J98&lt;=HLOOKUP(F98,Limits!#REF!,5),60,IF(J98&lt;=HLOOKUP(F98,Limits!#REF!,6),80,"Over 80%")))))</f>
        <v>#REF!</v>
      </c>
      <c r="AJ98" s="123" t="e">
        <f t="shared" si="4"/>
        <v>#REF!</v>
      </c>
      <c r="AK98" s="2"/>
      <c r="AL98" s="85" t="e">
        <f t="shared" si="5"/>
        <v>#REF!</v>
      </c>
    </row>
    <row r="99" spans="1:38">
      <c r="A99" s="117" t="e">
        <f>+USR!#REF!</f>
        <v>#REF!</v>
      </c>
      <c r="B99" s="117"/>
      <c r="C99" s="117" t="e">
        <f>+USR!#REF!</f>
        <v>#REF!</v>
      </c>
      <c r="D99" s="151" t="e">
        <f>DATEVALUE(TEXT(USR!#REF!,"mm/dd/yyyy"))</f>
        <v>#REF!</v>
      </c>
      <c r="E99" s="117"/>
      <c r="F99" s="121" t="e">
        <f>+USR!#REF!</f>
        <v>#REF!</v>
      </c>
      <c r="G99" s="122"/>
      <c r="H99" s="122" t="e">
        <f>+USR!#REF!</f>
        <v>#REF!</v>
      </c>
      <c r="I99" s="122"/>
      <c r="J99" s="146" t="e">
        <f>+USR!#REF!</f>
        <v>#REF!</v>
      </c>
      <c r="K99" s="122"/>
      <c r="L99" s="147" t="e">
        <f>IF(H99=30,HLOOKUP(F99,Limits!#REF!,2),IF(H99=40,HLOOKUP(F99,Limits!#REF!,3),IF(H99=50,HLOOKUP(F99,Limits!#REF!,4),IF(H99=60,HLOOKUP(F99,Limits!#REF!,5),IF(H99=80,HLOOKUP(F99,Limits!#REF!,6))))))</f>
        <v>#REF!</v>
      </c>
      <c r="M99" s="148"/>
      <c r="N99" s="121" t="e">
        <f>+USR!#REF!</f>
        <v>#REF!</v>
      </c>
      <c r="O99" s="122"/>
      <c r="P99" s="122" t="e">
        <f>+USR!#REF!</f>
        <v>#REF!</v>
      </c>
      <c r="Q99" s="122"/>
      <c r="R99" s="122" t="e">
        <f>+USR!#REF!</f>
        <v>#REF!</v>
      </c>
      <c r="S99" s="122"/>
      <c r="T99" s="122" t="e">
        <f>+USR!#REF!</f>
        <v>#REF!</v>
      </c>
      <c r="U99" s="122"/>
      <c r="V99" s="122" t="e">
        <f>IF(N99=0,Limits!$D$8,IF(N99=1,Limits!$E$8,IF(N99=2,Limits!$F$8,IF(N99=3,Limits!$G$8,IF(N99=4,Limits!$H$8,IF(N99=5,Limits!$I$8))))))</f>
        <v>#REF!</v>
      </c>
      <c r="W99" s="122"/>
      <c r="X99" s="122" t="e">
        <f t="shared" si="6"/>
        <v>#REF!</v>
      </c>
      <c r="Y99" s="122"/>
      <c r="Z99" s="76" t="e">
        <f>IF(D99&gt;=Limits!#REF!,"A",IF(D99&lt;=Limits!#REF!,"B",0))</f>
        <v>#REF!</v>
      </c>
      <c r="AA99" s="76" t="e">
        <f>IF(Z99="A",IF(P99=30,HLOOKUP(N99,Limits!#REF!,2),IF(P99=40,HLOOKUP(N99,Limits!#REF!,3),IF(P99=50,HLOOKUP(N99,Limits!#REF!,4),IF(P99=80,HLOOKUP(N99,Limits!#REF!,5))))))</f>
        <v>#REF!</v>
      </c>
      <c r="AB99" s="76" t="e">
        <f>IF(Z99="B",IF(P99=30,HLOOKUP(N99,Limits!#REF!,2),IF(P99=40,HLOOKUP(N99,Limits!#REF!,3),IF(P99=50,HLOOKUP(N99,Limits!#REF!,4),IF(P99=80,HLOOKUP(N99,Limits!#REF!,5))))))</f>
        <v>#REF!</v>
      </c>
      <c r="AC99" s="122"/>
      <c r="AD99" s="123" t="e">
        <f t="shared" si="7"/>
        <v>#REF!</v>
      </c>
      <c r="AE99" s="76" t="e">
        <f>IF(Z99="A",IF(X99&lt;=HLOOKUP(N99,Limits!#REF!,2),30,IF(X99&lt;=HLOOKUP(N99,Limits!#REF!,3),40,IF(X99&lt;=HLOOKUP(N99,Limits!#REF!,4),50,IF(X99&lt;=HLOOKUP(N99,Limits!#REF!,5),80,"Over 80%")))))</f>
        <v>#REF!</v>
      </c>
      <c r="AF99" s="76" t="e">
        <f>IF(Z99="B",IF(X99&lt;=HLOOKUP(N99,Limits!#REF!,2),30,IF(X99&lt;=HLOOKUP(N99,Limits!#REF!,3),40,IF(X99&lt;=HLOOKUP(N99,Limits!#REF!,4),50,IF(X99&lt;=HLOOKUP(N99,Limits!#REF!,5),80,"Over 80%")))))</f>
        <v>#REF!</v>
      </c>
      <c r="AG99" s="122"/>
      <c r="AH99" s="122"/>
      <c r="AI99" s="85" t="e">
        <f>IF(J99&lt;=HLOOKUP(F99,Limits!#REF!,2),30,IF(J99&lt;=HLOOKUP(F99,Limits!#REF!,3),40,IF(J99&lt;=HLOOKUP(F99,Limits!#REF!,4),50,IF(J99&lt;=HLOOKUP(F99,Limits!#REF!,5),60,IF(J99&lt;=HLOOKUP(F99,Limits!#REF!,6),80,"Over 80%")))))</f>
        <v>#REF!</v>
      </c>
      <c r="AJ99" s="123" t="e">
        <f t="shared" si="4"/>
        <v>#REF!</v>
      </c>
      <c r="AK99" s="2"/>
      <c r="AL99" s="85" t="e">
        <f t="shared" si="5"/>
        <v>#REF!</v>
      </c>
    </row>
    <row r="100" spans="1:38">
      <c r="A100" s="117" t="e">
        <f>+USR!#REF!</f>
        <v>#REF!</v>
      </c>
      <c r="B100" s="117"/>
      <c r="C100" s="117" t="e">
        <f>+USR!#REF!</f>
        <v>#REF!</v>
      </c>
      <c r="D100" s="151" t="e">
        <f>DATEVALUE(TEXT(USR!#REF!,"mm/dd/yyyy"))</f>
        <v>#REF!</v>
      </c>
      <c r="E100" s="117"/>
      <c r="F100" s="121" t="e">
        <f>+USR!#REF!</f>
        <v>#REF!</v>
      </c>
      <c r="G100" s="122"/>
      <c r="H100" s="122" t="e">
        <f>+USR!#REF!</f>
        <v>#REF!</v>
      </c>
      <c r="I100" s="122"/>
      <c r="J100" s="146" t="e">
        <f>+USR!#REF!</f>
        <v>#REF!</v>
      </c>
      <c r="K100" s="122"/>
      <c r="L100" s="147" t="e">
        <f>IF(H100=30,HLOOKUP(F100,Limits!#REF!,2),IF(H100=40,HLOOKUP(F100,Limits!#REF!,3),IF(H100=50,HLOOKUP(F100,Limits!#REF!,4),IF(H100=60,HLOOKUP(F100,Limits!#REF!,5),IF(H100=80,HLOOKUP(F100,Limits!#REF!,6))))))</f>
        <v>#REF!</v>
      </c>
      <c r="M100" s="148"/>
      <c r="N100" s="121" t="e">
        <f>+USR!#REF!</f>
        <v>#REF!</v>
      </c>
      <c r="O100" s="122"/>
      <c r="P100" s="122" t="e">
        <f>+USR!#REF!</f>
        <v>#REF!</v>
      </c>
      <c r="Q100" s="122"/>
      <c r="R100" s="122" t="e">
        <f>+USR!#REF!</f>
        <v>#REF!</v>
      </c>
      <c r="S100" s="122"/>
      <c r="T100" s="122" t="e">
        <f>+USR!#REF!</f>
        <v>#REF!</v>
      </c>
      <c r="U100" s="122"/>
      <c r="V100" s="122" t="e">
        <f>IF(N100=0,Limits!$D$8,IF(N100=1,Limits!$E$8,IF(N100=2,Limits!$F$8,IF(N100=3,Limits!$G$8,IF(N100=4,Limits!$H$8,IF(N100=5,Limits!$I$8))))))</f>
        <v>#REF!</v>
      </c>
      <c r="W100" s="122"/>
      <c r="X100" s="122" t="e">
        <f t="shared" si="6"/>
        <v>#REF!</v>
      </c>
      <c r="Y100" s="122"/>
      <c r="Z100" s="76" t="e">
        <f>IF(D100&gt;=Limits!#REF!,"A",IF(D100&lt;=Limits!#REF!,"B",0))</f>
        <v>#REF!</v>
      </c>
      <c r="AA100" s="76" t="e">
        <f>IF(Z100="A",IF(P100=30,HLOOKUP(N100,Limits!#REF!,2),IF(P100=40,HLOOKUP(N100,Limits!#REF!,3),IF(P100=50,HLOOKUP(N100,Limits!#REF!,4),IF(P100=80,HLOOKUP(N100,Limits!#REF!,5))))))</f>
        <v>#REF!</v>
      </c>
      <c r="AB100" s="76" t="e">
        <f>IF(Z100="B",IF(P100=30,HLOOKUP(N100,Limits!#REF!,2),IF(P100=40,HLOOKUP(N100,Limits!#REF!,3),IF(P100=50,HLOOKUP(N100,Limits!#REF!,4),IF(P100=80,HLOOKUP(N100,Limits!#REF!,5))))))</f>
        <v>#REF!</v>
      </c>
      <c r="AC100" s="122"/>
      <c r="AD100" s="123" t="e">
        <f t="shared" si="7"/>
        <v>#REF!</v>
      </c>
      <c r="AE100" s="76" t="e">
        <f>IF(Z100="A",IF(X100&lt;=HLOOKUP(N100,Limits!#REF!,2),30,IF(X100&lt;=HLOOKUP(N100,Limits!#REF!,3),40,IF(X100&lt;=HLOOKUP(N100,Limits!#REF!,4),50,IF(X100&lt;=HLOOKUP(N100,Limits!#REF!,5),80,"Over 80%")))))</f>
        <v>#REF!</v>
      </c>
      <c r="AF100" s="76" t="e">
        <f>IF(Z100="B",IF(X100&lt;=HLOOKUP(N100,Limits!#REF!,2),30,IF(X100&lt;=HLOOKUP(N100,Limits!#REF!,3),40,IF(X100&lt;=HLOOKUP(N100,Limits!#REF!,4),50,IF(X100&lt;=HLOOKUP(N100,Limits!#REF!,5),80,"Over 80%")))))</f>
        <v>#REF!</v>
      </c>
      <c r="AG100" s="122"/>
      <c r="AH100" s="122"/>
      <c r="AI100" s="85" t="e">
        <f>IF(J100&lt;=HLOOKUP(F100,Limits!#REF!,2),30,IF(J100&lt;=HLOOKUP(F100,Limits!#REF!,3),40,IF(J100&lt;=HLOOKUP(F100,Limits!#REF!,4),50,IF(J100&lt;=HLOOKUP(F100,Limits!#REF!,5),60,IF(J100&lt;=HLOOKUP(F100,Limits!#REF!,6),80,"Over 80%")))))</f>
        <v>#REF!</v>
      </c>
      <c r="AJ100" s="123" t="e">
        <f t="shared" si="4"/>
        <v>#REF!</v>
      </c>
      <c r="AK100" s="2"/>
      <c r="AL100" s="85" t="e">
        <f t="shared" si="5"/>
        <v>#REF!</v>
      </c>
    </row>
    <row r="101" spans="1:38">
      <c r="A101" s="117" t="e">
        <f>+USR!#REF!</f>
        <v>#REF!</v>
      </c>
      <c r="B101" s="117"/>
      <c r="C101" s="117" t="e">
        <f>+USR!#REF!</f>
        <v>#REF!</v>
      </c>
      <c r="D101" s="151" t="e">
        <f>DATEVALUE(TEXT(USR!#REF!,"mm/dd/yyyy"))</f>
        <v>#REF!</v>
      </c>
      <c r="E101" s="117"/>
      <c r="F101" s="121" t="e">
        <f>+USR!#REF!</f>
        <v>#REF!</v>
      </c>
      <c r="G101" s="122"/>
      <c r="H101" s="122" t="e">
        <f>+USR!#REF!</f>
        <v>#REF!</v>
      </c>
      <c r="I101" s="122"/>
      <c r="J101" s="146" t="e">
        <f>+USR!#REF!</f>
        <v>#REF!</v>
      </c>
      <c r="K101" s="122"/>
      <c r="L101" s="147" t="e">
        <f>IF(H101=30,HLOOKUP(F101,Limits!#REF!,2),IF(H101=40,HLOOKUP(F101,Limits!#REF!,3),IF(H101=50,HLOOKUP(F101,Limits!#REF!,4),IF(H101=60,HLOOKUP(F101,Limits!#REF!,5),IF(H101=80,HLOOKUP(F101,Limits!#REF!,6))))))</f>
        <v>#REF!</v>
      </c>
      <c r="M101" s="148"/>
      <c r="N101" s="121" t="e">
        <f>+USR!#REF!</f>
        <v>#REF!</v>
      </c>
      <c r="O101" s="122"/>
      <c r="P101" s="122" t="e">
        <f>+USR!#REF!</f>
        <v>#REF!</v>
      </c>
      <c r="Q101" s="122"/>
      <c r="R101" s="122" t="e">
        <f>+USR!#REF!</f>
        <v>#REF!</v>
      </c>
      <c r="S101" s="122"/>
      <c r="T101" s="122" t="e">
        <f>+USR!#REF!</f>
        <v>#REF!</v>
      </c>
      <c r="U101" s="122"/>
      <c r="V101" s="122" t="e">
        <f>IF(N101=0,Limits!$D$8,IF(N101=1,Limits!$E$8,IF(N101=2,Limits!$F$8,IF(N101=3,Limits!$G$8,IF(N101=4,Limits!$H$8,IF(N101=5,Limits!$I$8))))))</f>
        <v>#REF!</v>
      </c>
      <c r="W101" s="122"/>
      <c r="X101" s="122" t="e">
        <f t="shared" si="6"/>
        <v>#REF!</v>
      </c>
      <c r="Y101" s="122"/>
      <c r="Z101" s="76" t="e">
        <f>IF(D101&gt;=Limits!#REF!,"A",IF(D101&lt;=Limits!#REF!,"B",0))</f>
        <v>#REF!</v>
      </c>
      <c r="AA101" s="76" t="e">
        <f>IF(Z101="A",IF(P101=30,HLOOKUP(N101,Limits!#REF!,2),IF(P101=40,HLOOKUP(N101,Limits!#REF!,3),IF(P101=50,HLOOKUP(N101,Limits!#REF!,4),IF(P101=80,HLOOKUP(N101,Limits!#REF!,5))))))</f>
        <v>#REF!</v>
      </c>
      <c r="AB101" s="76" t="e">
        <f>IF(Z101="B",IF(P101=30,HLOOKUP(N101,Limits!#REF!,2),IF(P101=40,HLOOKUP(N101,Limits!#REF!,3),IF(P101=50,HLOOKUP(N101,Limits!#REF!,4),IF(P101=80,HLOOKUP(N101,Limits!#REF!,5))))))</f>
        <v>#REF!</v>
      </c>
      <c r="AC101" s="122"/>
      <c r="AD101" s="123" t="e">
        <f t="shared" si="7"/>
        <v>#REF!</v>
      </c>
      <c r="AE101" s="76" t="e">
        <f>IF(Z101="A",IF(X101&lt;=HLOOKUP(N101,Limits!#REF!,2),30,IF(X101&lt;=HLOOKUP(N101,Limits!#REF!,3),40,IF(X101&lt;=HLOOKUP(N101,Limits!#REF!,4),50,IF(X101&lt;=HLOOKUP(N101,Limits!#REF!,5),80,"Over 80%")))))</f>
        <v>#REF!</v>
      </c>
      <c r="AF101" s="76" t="e">
        <f>IF(Z101="B",IF(X101&lt;=HLOOKUP(N101,Limits!#REF!,2),30,IF(X101&lt;=HLOOKUP(N101,Limits!#REF!,3),40,IF(X101&lt;=HLOOKUP(N101,Limits!#REF!,4),50,IF(X101&lt;=HLOOKUP(N101,Limits!#REF!,5),80,"Over 80%")))))</f>
        <v>#REF!</v>
      </c>
      <c r="AG101" s="122"/>
      <c r="AH101" s="122"/>
      <c r="AI101" s="85" t="e">
        <f>IF(J101&lt;=HLOOKUP(F101,Limits!#REF!,2),30,IF(J101&lt;=HLOOKUP(F101,Limits!#REF!,3),40,IF(J101&lt;=HLOOKUP(F101,Limits!#REF!,4),50,IF(J101&lt;=HLOOKUP(F101,Limits!#REF!,5),60,IF(J101&lt;=HLOOKUP(F101,Limits!#REF!,6),80,"Over 80%")))))</f>
        <v>#REF!</v>
      </c>
      <c r="AJ101" s="123" t="e">
        <f t="shared" si="4"/>
        <v>#REF!</v>
      </c>
      <c r="AK101" s="2"/>
      <c r="AL101" s="85" t="e">
        <f t="shared" si="5"/>
        <v>#REF!</v>
      </c>
    </row>
    <row r="102" spans="1:38">
      <c r="A102" s="117" t="e">
        <f>+USR!#REF!</f>
        <v>#REF!</v>
      </c>
      <c r="B102" s="117"/>
      <c r="C102" s="117" t="e">
        <f>+USR!#REF!</f>
        <v>#REF!</v>
      </c>
      <c r="D102" s="151" t="e">
        <f>DATEVALUE(TEXT(USR!#REF!,"mm/dd/yyyy"))</f>
        <v>#REF!</v>
      </c>
      <c r="E102" s="117"/>
      <c r="F102" s="121" t="e">
        <f>+USR!#REF!</f>
        <v>#REF!</v>
      </c>
      <c r="G102" s="122"/>
      <c r="H102" s="122" t="e">
        <f>+USR!#REF!</f>
        <v>#REF!</v>
      </c>
      <c r="I102" s="122"/>
      <c r="J102" s="146" t="e">
        <f>+USR!#REF!</f>
        <v>#REF!</v>
      </c>
      <c r="K102" s="122"/>
      <c r="L102" s="147" t="e">
        <f>IF(H102=30,HLOOKUP(F102,Limits!#REF!,2),IF(H102=40,HLOOKUP(F102,Limits!#REF!,3),IF(H102=50,HLOOKUP(F102,Limits!#REF!,4),IF(H102=60,HLOOKUP(F102,Limits!#REF!,5),IF(H102=80,HLOOKUP(F102,Limits!#REF!,6))))))</f>
        <v>#REF!</v>
      </c>
      <c r="M102" s="148"/>
      <c r="N102" s="121" t="e">
        <f>+USR!#REF!</f>
        <v>#REF!</v>
      </c>
      <c r="O102" s="122"/>
      <c r="P102" s="122" t="e">
        <f>+USR!#REF!</f>
        <v>#REF!</v>
      </c>
      <c r="Q102" s="122"/>
      <c r="R102" s="122" t="e">
        <f>+USR!#REF!</f>
        <v>#REF!</v>
      </c>
      <c r="S102" s="122"/>
      <c r="T102" s="122" t="e">
        <f>+USR!#REF!</f>
        <v>#REF!</v>
      </c>
      <c r="U102" s="122"/>
      <c r="V102" s="122" t="e">
        <f>IF(N102=0,Limits!$D$8,IF(N102=1,Limits!$E$8,IF(N102=2,Limits!$F$8,IF(N102=3,Limits!$G$8,IF(N102=4,Limits!$H$8,IF(N102=5,Limits!$I$8))))))</f>
        <v>#REF!</v>
      </c>
      <c r="W102" s="122"/>
      <c r="X102" s="122" t="e">
        <f t="shared" si="6"/>
        <v>#REF!</v>
      </c>
      <c r="Y102" s="122"/>
      <c r="Z102" s="76" t="e">
        <f>IF(D102&gt;=Limits!#REF!,"A",IF(D102&lt;=Limits!#REF!,"B",0))</f>
        <v>#REF!</v>
      </c>
      <c r="AA102" s="76" t="e">
        <f>IF(Z102="A",IF(P102=30,HLOOKUP(N102,Limits!#REF!,2),IF(P102=40,HLOOKUP(N102,Limits!#REF!,3),IF(P102=50,HLOOKUP(N102,Limits!#REF!,4),IF(P102=80,HLOOKUP(N102,Limits!#REF!,5))))))</f>
        <v>#REF!</v>
      </c>
      <c r="AB102" s="76" t="e">
        <f>IF(Z102="B",IF(P102=30,HLOOKUP(N102,Limits!#REF!,2),IF(P102=40,HLOOKUP(N102,Limits!#REF!,3),IF(P102=50,HLOOKUP(N102,Limits!#REF!,4),IF(P102=80,HLOOKUP(N102,Limits!#REF!,5))))))</f>
        <v>#REF!</v>
      </c>
      <c r="AC102" s="122"/>
      <c r="AD102" s="123" t="e">
        <f t="shared" si="7"/>
        <v>#REF!</v>
      </c>
      <c r="AE102" s="76" t="e">
        <f>IF(Z102="A",IF(X102&lt;=HLOOKUP(N102,Limits!#REF!,2),30,IF(X102&lt;=HLOOKUP(N102,Limits!#REF!,3),40,IF(X102&lt;=HLOOKUP(N102,Limits!#REF!,4),50,IF(X102&lt;=HLOOKUP(N102,Limits!#REF!,5),80,"Over 80%")))))</f>
        <v>#REF!</v>
      </c>
      <c r="AF102" s="76" t="e">
        <f>IF(Z102="B",IF(X102&lt;=HLOOKUP(N102,Limits!#REF!,2),30,IF(X102&lt;=HLOOKUP(N102,Limits!#REF!,3),40,IF(X102&lt;=HLOOKUP(N102,Limits!#REF!,4),50,IF(X102&lt;=HLOOKUP(N102,Limits!#REF!,5),80,"Over 80%")))))</f>
        <v>#REF!</v>
      </c>
      <c r="AG102" s="122"/>
      <c r="AH102" s="122"/>
      <c r="AI102" s="85" t="e">
        <f>IF(J102&lt;=HLOOKUP(F102,Limits!#REF!,2),30,IF(J102&lt;=HLOOKUP(F102,Limits!#REF!,3),40,IF(J102&lt;=HLOOKUP(F102,Limits!#REF!,4),50,IF(J102&lt;=HLOOKUP(F102,Limits!#REF!,5),60,IF(J102&lt;=HLOOKUP(F102,Limits!#REF!,6),80,"Over 80%")))))</f>
        <v>#REF!</v>
      </c>
      <c r="AJ102" s="123" t="e">
        <f t="shared" si="4"/>
        <v>#REF!</v>
      </c>
      <c r="AK102" s="2"/>
      <c r="AL102" s="85" t="e">
        <f t="shared" si="5"/>
        <v>#REF!</v>
      </c>
    </row>
    <row r="103" spans="1:38">
      <c r="A103" s="117" t="e">
        <f>+USR!#REF!</f>
        <v>#REF!</v>
      </c>
      <c r="B103" s="117"/>
      <c r="C103" s="117" t="e">
        <f>+USR!#REF!</f>
        <v>#REF!</v>
      </c>
      <c r="D103" s="151" t="e">
        <f>DATEVALUE(TEXT(USR!#REF!,"mm/dd/yyyy"))</f>
        <v>#REF!</v>
      </c>
      <c r="E103" s="117"/>
      <c r="F103" s="121" t="e">
        <f>+USR!#REF!</f>
        <v>#REF!</v>
      </c>
      <c r="G103" s="122"/>
      <c r="H103" s="122" t="e">
        <f>+USR!#REF!</f>
        <v>#REF!</v>
      </c>
      <c r="I103" s="122"/>
      <c r="J103" s="146" t="e">
        <f>+USR!#REF!</f>
        <v>#REF!</v>
      </c>
      <c r="K103" s="122"/>
      <c r="L103" s="147" t="e">
        <f>IF(H103=30,HLOOKUP(F103,Limits!#REF!,2),IF(H103=40,HLOOKUP(F103,Limits!#REF!,3),IF(H103=50,HLOOKUP(F103,Limits!#REF!,4),IF(H103=60,HLOOKUP(F103,Limits!#REF!,5),IF(H103=80,HLOOKUP(F103,Limits!#REF!,6))))))</f>
        <v>#REF!</v>
      </c>
      <c r="M103" s="148"/>
      <c r="N103" s="121" t="e">
        <f>+USR!#REF!</f>
        <v>#REF!</v>
      </c>
      <c r="O103" s="122"/>
      <c r="P103" s="122" t="e">
        <f>+USR!#REF!</f>
        <v>#REF!</v>
      </c>
      <c r="Q103" s="122"/>
      <c r="R103" s="122" t="e">
        <f>+USR!#REF!</f>
        <v>#REF!</v>
      </c>
      <c r="S103" s="122"/>
      <c r="T103" s="122" t="e">
        <f>+USR!#REF!</f>
        <v>#REF!</v>
      </c>
      <c r="U103" s="122"/>
      <c r="V103" s="122" t="e">
        <f>IF(N103=0,Limits!$D$8,IF(N103=1,Limits!$E$8,IF(N103=2,Limits!$F$8,IF(N103=3,Limits!$G$8,IF(N103=4,Limits!$H$8,IF(N103=5,Limits!$I$8))))))</f>
        <v>#REF!</v>
      </c>
      <c r="W103" s="122"/>
      <c r="X103" s="122" t="e">
        <f t="shared" si="6"/>
        <v>#REF!</v>
      </c>
      <c r="Y103" s="122"/>
      <c r="Z103" s="76" t="e">
        <f>IF(D103&gt;=Limits!#REF!,"A",IF(D103&lt;=Limits!#REF!,"B",0))</f>
        <v>#REF!</v>
      </c>
      <c r="AA103" s="76" t="e">
        <f>IF(Z103="A",IF(P103=30,HLOOKUP(N103,Limits!#REF!,2),IF(P103=40,HLOOKUP(N103,Limits!#REF!,3),IF(P103=50,HLOOKUP(N103,Limits!#REF!,4),IF(P103=80,HLOOKUP(N103,Limits!#REF!,5))))))</f>
        <v>#REF!</v>
      </c>
      <c r="AB103" s="76" t="e">
        <f>IF(Z103="B",IF(P103=30,HLOOKUP(N103,Limits!#REF!,2),IF(P103=40,HLOOKUP(N103,Limits!#REF!,3),IF(P103=50,HLOOKUP(N103,Limits!#REF!,4),IF(P103=80,HLOOKUP(N103,Limits!#REF!,5))))))</f>
        <v>#REF!</v>
      </c>
      <c r="AC103" s="122"/>
      <c r="AD103" s="123" t="e">
        <f t="shared" si="7"/>
        <v>#REF!</v>
      </c>
      <c r="AE103" s="76" t="e">
        <f>IF(Z103="A",IF(X103&lt;=HLOOKUP(N103,Limits!#REF!,2),30,IF(X103&lt;=HLOOKUP(N103,Limits!#REF!,3),40,IF(X103&lt;=HLOOKUP(N103,Limits!#REF!,4),50,IF(X103&lt;=HLOOKUP(N103,Limits!#REF!,5),80,"Over 80%")))))</f>
        <v>#REF!</v>
      </c>
      <c r="AF103" s="76" t="e">
        <f>IF(Z103="B",IF(X103&lt;=HLOOKUP(N103,Limits!#REF!,2),30,IF(X103&lt;=HLOOKUP(N103,Limits!#REF!,3),40,IF(X103&lt;=HLOOKUP(N103,Limits!#REF!,4),50,IF(X103&lt;=HLOOKUP(N103,Limits!#REF!,5),80,"Over 80%")))))</f>
        <v>#REF!</v>
      </c>
      <c r="AG103" s="122"/>
      <c r="AH103" s="122"/>
      <c r="AI103" s="85" t="e">
        <f>IF(J103&lt;=HLOOKUP(F103,Limits!#REF!,2),30,IF(J103&lt;=HLOOKUP(F103,Limits!#REF!,3),40,IF(J103&lt;=HLOOKUP(F103,Limits!#REF!,4),50,IF(J103&lt;=HLOOKUP(F103,Limits!#REF!,5),60,IF(J103&lt;=HLOOKUP(F103,Limits!#REF!,6),80,"Over 80%")))))</f>
        <v>#REF!</v>
      </c>
      <c r="AJ103" s="123" t="e">
        <f t="shared" si="4"/>
        <v>#REF!</v>
      </c>
      <c r="AK103" s="2"/>
      <c r="AL103" s="85" t="e">
        <f t="shared" si="5"/>
        <v>#REF!</v>
      </c>
    </row>
    <row r="104" spans="1:38">
      <c r="A104" s="117" t="e">
        <f>+USR!#REF!</f>
        <v>#REF!</v>
      </c>
      <c r="B104" s="117"/>
      <c r="C104" s="117" t="e">
        <f>+USR!#REF!</f>
        <v>#REF!</v>
      </c>
      <c r="D104" s="151" t="e">
        <f>DATEVALUE(TEXT(USR!#REF!,"mm/dd/yyyy"))</f>
        <v>#REF!</v>
      </c>
      <c r="E104" s="117"/>
      <c r="F104" s="121" t="e">
        <f>+USR!#REF!</f>
        <v>#REF!</v>
      </c>
      <c r="G104" s="122"/>
      <c r="H104" s="122" t="e">
        <f>+USR!#REF!</f>
        <v>#REF!</v>
      </c>
      <c r="I104" s="122"/>
      <c r="J104" s="146" t="e">
        <f>+USR!#REF!</f>
        <v>#REF!</v>
      </c>
      <c r="K104" s="122"/>
      <c r="L104" s="147" t="e">
        <f>IF(H104=30,HLOOKUP(F104,Limits!#REF!,2),IF(H104=40,HLOOKUP(F104,Limits!#REF!,3),IF(H104=50,HLOOKUP(F104,Limits!#REF!,4),IF(H104=60,HLOOKUP(F104,Limits!#REF!,5),IF(H104=80,HLOOKUP(F104,Limits!#REF!,6))))))</f>
        <v>#REF!</v>
      </c>
      <c r="M104" s="148"/>
      <c r="N104" s="121" t="e">
        <f>+USR!#REF!</f>
        <v>#REF!</v>
      </c>
      <c r="O104" s="122"/>
      <c r="P104" s="122" t="e">
        <f>+USR!#REF!</f>
        <v>#REF!</v>
      </c>
      <c r="Q104" s="122"/>
      <c r="R104" s="122" t="e">
        <f>+USR!#REF!</f>
        <v>#REF!</v>
      </c>
      <c r="S104" s="122"/>
      <c r="T104" s="122" t="e">
        <f>+USR!#REF!</f>
        <v>#REF!</v>
      </c>
      <c r="U104" s="122"/>
      <c r="V104" s="122" t="e">
        <f>IF(N104=0,Limits!$D$8,IF(N104=1,Limits!$E$8,IF(N104=2,Limits!$F$8,IF(N104=3,Limits!$G$8,IF(N104=4,Limits!$H$8,IF(N104=5,Limits!$I$8))))))</f>
        <v>#REF!</v>
      </c>
      <c r="W104" s="122"/>
      <c r="X104" s="122" t="e">
        <f t="shared" si="6"/>
        <v>#REF!</v>
      </c>
      <c r="Y104" s="122"/>
      <c r="Z104" s="76" t="e">
        <f>IF(D104&gt;=Limits!#REF!,"A",IF(D104&lt;=Limits!#REF!,"B",0))</f>
        <v>#REF!</v>
      </c>
      <c r="AA104" s="76" t="e">
        <f>IF(Z104="A",IF(P104=30,HLOOKUP(N104,Limits!#REF!,2),IF(P104=40,HLOOKUP(N104,Limits!#REF!,3),IF(P104=50,HLOOKUP(N104,Limits!#REF!,4),IF(P104=80,HLOOKUP(N104,Limits!#REF!,5))))))</f>
        <v>#REF!</v>
      </c>
      <c r="AB104" s="76" t="e">
        <f>IF(Z104="B",IF(P104=30,HLOOKUP(N104,Limits!#REF!,2),IF(P104=40,HLOOKUP(N104,Limits!#REF!,3),IF(P104=50,HLOOKUP(N104,Limits!#REF!,4),IF(P104=80,HLOOKUP(N104,Limits!#REF!,5))))))</f>
        <v>#REF!</v>
      </c>
      <c r="AC104" s="122"/>
      <c r="AD104" s="123" t="e">
        <f t="shared" si="7"/>
        <v>#REF!</v>
      </c>
      <c r="AE104" s="76" t="e">
        <f>IF(Z104="A",IF(X104&lt;=HLOOKUP(N104,Limits!#REF!,2),30,IF(X104&lt;=HLOOKUP(N104,Limits!#REF!,3),40,IF(X104&lt;=HLOOKUP(N104,Limits!#REF!,4),50,IF(X104&lt;=HLOOKUP(N104,Limits!#REF!,5),80,"Over 80%")))))</f>
        <v>#REF!</v>
      </c>
      <c r="AF104" s="76" t="e">
        <f>IF(Z104="B",IF(X104&lt;=HLOOKUP(N104,Limits!#REF!,2),30,IF(X104&lt;=HLOOKUP(N104,Limits!#REF!,3),40,IF(X104&lt;=HLOOKUP(N104,Limits!#REF!,4),50,IF(X104&lt;=HLOOKUP(N104,Limits!#REF!,5),80,"Over 80%")))))</f>
        <v>#REF!</v>
      </c>
      <c r="AG104" s="122"/>
      <c r="AH104" s="122"/>
      <c r="AI104" s="85" t="e">
        <f>IF(J104&lt;=HLOOKUP(F104,Limits!#REF!,2),30,IF(J104&lt;=HLOOKUP(F104,Limits!#REF!,3),40,IF(J104&lt;=HLOOKUP(F104,Limits!#REF!,4),50,IF(J104&lt;=HLOOKUP(F104,Limits!#REF!,5),60,IF(J104&lt;=HLOOKUP(F104,Limits!#REF!,6),80,"Over 80%")))))</f>
        <v>#REF!</v>
      </c>
      <c r="AJ104" s="123" t="e">
        <f t="shared" si="4"/>
        <v>#REF!</v>
      </c>
      <c r="AK104" s="2"/>
      <c r="AL104" s="85" t="e">
        <f t="shared" si="5"/>
        <v>#REF!</v>
      </c>
    </row>
    <row r="105" spans="1:38">
      <c r="A105" s="117" t="e">
        <f>+USR!#REF!</f>
        <v>#REF!</v>
      </c>
      <c r="B105" s="117"/>
      <c r="C105" s="117" t="e">
        <f>+USR!#REF!</f>
        <v>#REF!</v>
      </c>
      <c r="D105" s="151" t="e">
        <f>DATEVALUE(TEXT(USR!#REF!,"mm/dd/yyyy"))</f>
        <v>#REF!</v>
      </c>
      <c r="E105" s="117"/>
      <c r="F105" s="121" t="e">
        <f>+USR!#REF!</f>
        <v>#REF!</v>
      </c>
      <c r="G105" s="122"/>
      <c r="H105" s="122" t="e">
        <f>+USR!#REF!</f>
        <v>#REF!</v>
      </c>
      <c r="I105" s="122"/>
      <c r="J105" s="146" t="e">
        <f>+USR!#REF!</f>
        <v>#REF!</v>
      </c>
      <c r="K105" s="122"/>
      <c r="L105" s="147" t="e">
        <f>IF(H105=30,HLOOKUP(F105,Limits!#REF!,2),IF(H105=40,HLOOKUP(F105,Limits!#REF!,3),IF(H105=50,HLOOKUP(F105,Limits!#REF!,4),IF(H105=60,HLOOKUP(F105,Limits!#REF!,5),IF(H105=80,HLOOKUP(F105,Limits!#REF!,6))))))</f>
        <v>#REF!</v>
      </c>
      <c r="M105" s="148"/>
      <c r="N105" s="121" t="e">
        <f>+USR!#REF!</f>
        <v>#REF!</v>
      </c>
      <c r="O105" s="122"/>
      <c r="P105" s="122" t="e">
        <f>+USR!#REF!</f>
        <v>#REF!</v>
      </c>
      <c r="Q105" s="122"/>
      <c r="R105" s="122" t="e">
        <f>+USR!#REF!</f>
        <v>#REF!</v>
      </c>
      <c r="S105" s="122"/>
      <c r="T105" s="122" t="e">
        <f>+USR!#REF!</f>
        <v>#REF!</v>
      </c>
      <c r="U105" s="122"/>
      <c r="V105" s="122" t="e">
        <f>IF(N105=0,Limits!$D$8,IF(N105=1,Limits!$E$8,IF(N105=2,Limits!$F$8,IF(N105=3,Limits!$G$8,IF(N105=4,Limits!$H$8,IF(N105=5,Limits!$I$8))))))</f>
        <v>#REF!</v>
      </c>
      <c r="W105" s="122"/>
      <c r="X105" s="122" t="e">
        <f t="shared" si="6"/>
        <v>#REF!</v>
      </c>
      <c r="Y105" s="122"/>
      <c r="Z105" s="76" t="e">
        <f>IF(D105&gt;=Limits!#REF!,"A",IF(D105&lt;=Limits!#REF!,"B",0))</f>
        <v>#REF!</v>
      </c>
      <c r="AA105" s="76" t="e">
        <f>IF(Z105="A",IF(P105=30,HLOOKUP(N105,Limits!#REF!,2),IF(P105=40,HLOOKUP(N105,Limits!#REF!,3),IF(P105=50,HLOOKUP(N105,Limits!#REF!,4),IF(P105=80,HLOOKUP(N105,Limits!#REF!,5))))))</f>
        <v>#REF!</v>
      </c>
      <c r="AB105" s="76" t="e">
        <f>IF(Z105="B",IF(P105=30,HLOOKUP(N105,Limits!#REF!,2),IF(P105=40,HLOOKUP(N105,Limits!#REF!,3),IF(P105=50,HLOOKUP(N105,Limits!#REF!,4),IF(P105=80,HLOOKUP(N105,Limits!#REF!,5))))))</f>
        <v>#REF!</v>
      </c>
      <c r="AC105" s="122"/>
      <c r="AD105" s="123" t="e">
        <f t="shared" si="7"/>
        <v>#REF!</v>
      </c>
      <c r="AE105" s="76" t="e">
        <f>IF(Z105="A",IF(X105&lt;=HLOOKUP(N105,Limits!#REF!,2),30,IF(X105&lt;=HLOOKUP(N105,Limits!#REF!,3),40,IF(X105&lt;=HLOOKUP(N105,Limits!#REF!,4),50,IF(X105&lt;=HLOOKUP(N105,Limits!#REF!,5),80,"Over 80%")))))</f>
        <v>#REF!</v>
      </c>
      <c r="AF105" s="76" t="e">
        <f>IF(Z105="B",IF(X105&lt;=HLOOKUP(N105,Limits!#REF!,2),30,IF(X105&lt;=HLOOKUP(N105,Limits!#REF!,3),40,IF(X105&lt;=HLOOKUP(N105,Limits!#REF!,4),50,IF(X105&lt;=HLOOKUP(N105,Limits!#REF!,5),80,"Over 80%")))))</f>
        <v>#REF!</v>
      </c>
      <c r="AG105" s="122"/>
      <c r="AH105" s="122"/>
      <c r="AI105" s="85" t="e">
        <f>IF(J105&lt;=HLOOKUP(F105,Limits!#REF!,2),30,IF(J105&lt;=HLOOKUP(F105,Limits!#REF!,3),40,IF(J105&lt;=HLOOKUP(F105,Limits!#REF!,4),50,IF(J105&lt;=HLOOKUP(F105,Limits!#REF!,5),60,IF(J105&lt;=HLOOKUP(F105,Limits!#REF!,6),80,"Over 80%")))))</f>
        <v>#REF!</v>
      </c>
      <c r="AJ105" s="123" t="e">
        <f t="shared" si="4"/>
        <v>#REF!</v>
      </c>
      <c r="AK105" s="2"/>
      <c r="AL105" s="85" t="e">
        <f t="shared" si="5"/>
        <v>#REF!</v>
      </c>
    </row>
    <row r="106" spans="1:38">
      <c r="A106" s="117" t="e">
        <f>+USR!#REF!</f>
        <v>#REF!</v>
      </c>
      <c r="B106" s="117"/>
      <c r="C106" s="117" t="e">
        <f>+USR!#REF!</f>
        <v>#REF!</v>
      </c>
      <c r="D106" s="151" t="e">
        <f>DATEVALUE(TEXT(USR!#REF!,"mm/dd/yyyy"))</f>
        <v>#REF!</v>
      </c>
      <c r="E106" s="117"/>
      <c r="F106" s="121" t="e">
        <f>+USR!#REF!</f>
        <v>#REF!</v>
      </c>
      <c r="G106" s="122"/>
      <c r="H106" s="122" t="e">
        <f>+USR!#REF!</f>
        <v>#REF!</v>
      </c>
      <c r="I106" s="122"/>
      <c r="J106" s="146" t="e">
        <f>+USR!#REF!</f>
        <v>#REF!</v>
      </c>
      <c r="K106" s="122"/>
      <c r="L106" s="147" t="e">
        <f>IF(H106=30,HLOOKUP(F106,Limits!#REF!,2),IF(H106=40,HLOOKUP(F106,Limits!#REF!,3),IF(H106=50,HLOOKUP(F106,Limits!#REF!,4),IF(H106=60,HLOOKUP(F106,Limits!#REF!,5),IF(H106=80,HLOOKUP(F106,Limits!#REF!,6))))))</f>
        <v>#REF!</v>
      </c>
      <c r="M106" s="148"/>
      <c r="N106" s="121" t="e">
        <f>+USR!#REF!</f>
        <v>#REF!</v>
      </c>
      <c r="O106" s="122"/>
      <c r="P106" s="122" t="e">
        <f>+USR!#REF!</f>
        <v>#REF!</v>
      </c>
      <c r="Q106" s="122"/>
      <c r="R106" s="122" t="e">
        <f>+USR!#REF!</f>
        <v>#REF!</v>
      </c>
      <c r="S106" s="122"/>
      <c r="T106" s="122" t="e">
        <f>+USR!#REF!</f>
        <v>#REF!</v>
      </c>
      <c r="U106" s="122"/>
      <c r="V106" s="122" t="e">
        <f>IF(N106=0,Limits!$D$8,IF(N106=1,Limits!$E$8,IF(N106=2,Limits!$F$8,IF(N106=3,Limits!$G$8,IF(N106=4,Limits!$H$8,IF(N106=5,Limits!$I$8))))))</f>
        <v>#REF!</v>
      </c>
      <c r="W106" s="122"/>
      <c r="X106" s="122" t="e">
        <f t="shared" si="6"/>
        <v>#REF!</v>
      </c>
      <c r="Y106" s="122"/>
      <c r="Z106" s="76" t="e">
        <f>IF(D106&gt;=Limits!#REF!,"A",IF(D106&lt;=Limits!#REF!,"B",0))</f>
        <v>#REF!</v>
      </c>
      <c r="AA106" s="76" t="e">
        <f>IF(Z106="A",IF(P106=30,HLOOKUP(N106,Limits!#REF!,2),IF(P106=40,HLOOKUP(N106,Limits!#REF!,3),IF(P106=50,HLOOKUP(N106,Limits!#REF!,4),IF(P106=80,HLOOKUP(N106,Limits!#REF!,5))))))</f>
        <v>#REF!</v>
      </c>
      <c r="AB106" s="76" t="e">
        <f>IF(Z106="B",IF(P106=30,HLOOKUP(N106,Limits!#REF!,2),IF(P106=40,HLOOKUP(N106,Limits!#REF!,3),IF(P106=50,HLOOKUP(N106,Limits!#REF!,4),IF(P106=80,HLOOKUP(N106,Limits!#REF!,5))))))</f>
        <v>#REF!</v>
      </c>
      <c r="AC106" s="122"/>
      <c r="AD106" s="123" t="e">
        <f t="shared" si="7"/>
        <v>#REF!</v>
      </c>
      <c r="AE106" s="76" t="e">
        <f>IF(Z106="A",IF(X106&lt;=HLOOKUP(N106,Limits!#REF!,2),30,IF(X106&lt;=HLOOKUP(N106,Limits!#REF!,3),40,IF(X106&lt;=HLOOKUP(N106,Limits!#REF!,4),50,IF(X106&lt;=HLOOKUP(N106,Limits!#REF!,5),80,"Over 80%")))))</f>
        <v>#REF!</v>
      </c>
      <c r="AF106" s="76" t="e">
        <f>IF(Z106="B",IF(X106&lt;=HLOOKUP(N106,Limits!#REF!,2),30,IF(X106&lt;=HLOOKUP(N106,Limits!#REF!,3),40,IF(X106&lt;=HLOOKUP(N106,Limits!#REF!,4),50,IF(X106&lt;=HLOOKUP(N106,Limits!#REF!,5),80,"Over 80%")))))</f>
        <v>#REF!</v>
      </c>
      <c r="AG106" s="122"/>
      <c r="AH106" s="122"/>
      <c r="AI106" s="85" t="e">
        <f>IF(J106&lt;=HLOOKUP(F106,Limits!#REF!,2),30,IF(J106&lt;=HLOOKUP(F106,Limits!#REF!,3),40,IF(J106&lt;=HLOOKUP(F106,Limits!#REF!,4),50,IF(J106&lt;=HLOOKUP(F106,Limits!#REF!,5),60,IF(J106&lt;=HLOOKUP(F106,Limits!#REF!,6),80,"Over 80%")))))</f>
        <v>#REF!</v>
      </c>
      <c r="AJ106" s="123" t="e">
        <f t="shared" si="4"/>
        <v>#REF!</v>
      </c>
      <c r="AK106" s="2"/>
      <c r="AL106" s="85" t="e">
        <f t="shared" si="5"/>
        <v>#REF!</v>
      </c>
    </row>
    <row r="107" spans="1:38">
      <c r="A107" s="117" t="e">
        <f>+USR!#REF!</f>
        <v>#REF!</v>
      </c>
      <c r="B107" s="117"/>
      <c r="C107" s="117" t="e">
        <f>+USR!#REF!</f>
        <v>#REF!</v>
      </c>
      <c r="D107" s="151" t="e">
        <f>DATEVALUE(TEXT(USR!#REF!,"mm/dd/yyyy"))</f>
        <v>#REF!</v>
      </c>
      <c r="E107" s="117"/>
      <c r="F107" s="121" t="e">
        <f>+USR!#REF!</f>
        <v>#REF!</v>
      </c>
      <c r="G107" s="122"/>
      <c r="H107" s="122" t="e">
        <f>+USR!#REF!</f>
        <v>#REF!</v>
      </c>
      <c r="I107" s="122"/>
      <c r="J107" s="146" t="e">
        <f>+USR!#REF!</f>
        <v>#REF!</v>
      </c>
      <c r="K107" s="122"/>
      <c r="L107" s="147" t="e">
        <f>IF(H107=30,HLOOKUP(F107,Limits!#REF!,2),IF(H107=40,HLOOKUP(F107,Limits!#REF!,3),IF(H107=50,HLOOKUP(F107,Limits!#REF!,4),IF(H107=60,HLOOKUP(F107,Limits!#REF!,5),IF(H107=80,HLOOKUP(F107,Limits!#REF!,6))))))</f>
        <v>#REF!</v>
      </c>
      <c r="M107" s="148"/>
      <c r="N107" s="121" t="e">
        <f>+USR!#REF!</f>
        <v>#REF!</v>
      </c>
      <c r="O107" s="122"/>
      <c r="P107" s="122" t="e">
        <f>+USR!#REF!</f>
        <v>#REF!</v>
      </c>
      <c r="Q107" s="122"/>
      <c r="R107" s="122" t="e">
        <f>+USR!#REF!</f>
        <v>#REF!</v>
      </c>
      <c r="S107" s="122"/>
      <c r="T107" s="122" t="e">
        <f>+USR!#REF!</f>
        <v>#REF!</v>
      </c>
      <c r="U107" s="122"/>
      <c r="V107" s="122" t="e">
        <f>IF(N107=0,Limits!$D$8,IF(N107=1,Limits!$E$8,IF(N107=2,Limits!$F$8,IF(N107=3,Limits!$G$8,IF(N107=4,Limits!$H$8,IF(N107=5,Limits!$I$8))))))</f>
        <v>#REF!</v>
      </c>
      <c r="W107" s="122"/>
      <c r="X107" s="122" t="e">
        <f t="shared" si="6"/>
        <v>#REF!</v>
      </c>
      <c r="Y107" s="122"/>
      <c r="Z107" s="76" t="e">
        <f>IF(D107&gt;=Limits!#REF!,"A",IF(D107&lt;=Limits!#REF!,"B",0))</f>
        <v>#REF!</v>
      </c>
      <c r="AA107" s="76" t="e">
        <f>IF(Z107="A",IF(P107=30,HLOOKUP(N107,Limits!#REF!,2),IF(P107=40,HLOOKUP(N107,Limits!#REF!,3),IF(P107=50,HLOOKUP(N107,Limits!#REF!,4),IF(P107=80,HLOOKUP(N107,Limits!#REF!,5))))))</f>
        <v>#REF!</v>
      </c>
      <c r="AB107" s="76" t="e">
        <f>IF(Z107="B",IF(P107=30,HLOOKUP(N107,Limits!#REF!,2),IF(P107=40,HLOOKUP(N107,Limits!#REF!,3),IF(P107=50,HLOOKUP(N107,Limits!#REF!,4),IF(P107=80,HLOOKUP(N107,Limits!#REF!,5))))))</f>
        <v>#REF!</v>
      </c>
      <c r="AC107" s="122"/>
      <c r="AD107" s="123" t="e">
        <f t="shared" si="7"/>
        <v>#REF!</v>
      </c>
      <c r="AE107" s="76" t="e">
        <f>IF(Z107="A",IF(X107&lt;=HLOOKUP(N107,Limits!#REF!,2),30,IF(X107&lt;=HLOOKUP(N107,Limits!#REF!,3),40,IF(X107&lt;=HLOOKUP(N107,Limits!#REF!,4),50,IF(X107&lt;=HLOOKUP(N107,Limits!#REF!,5),80,"Over 80%")))))</f>
        <v>#REF!</v>
      </c>
      <c r="AF107" s="76" t="e">
        <f>IF(Z107="B",IF(X107&lt;=HLOOKUP(N107,Limits!#REF!,2),30,IF(X107&lt;=HLOOKUP(N107,Limits!#REF!,3),40,IF(X107&lt;=HLOOKUP(N107,Limits!#REF!,4),50,IF(X107&lt;=HLOOKUP(N107,Limits!#REF!,5),80,"Over 80%")))))</f>
        <v>#REF!</v>
      </c>
      <c r="AG107" s="122"/>
      <c r="AH107" s="122"/>
      <c r="AI107" s="85" t="e">
        <f>IF(J107&lt;=HLOOKUP(F107,Limits!#REF!,2),30,IF(J107&lt;=HLOOKUP(F107,Limits!#REF!,3),40,IF(J107&lt;=HLOOKUP(F107,Limits!#REF!,4),50,IF(J107&lt;=HLOOKUP(F107,Limits!#REF!,5),60,IF(J107&lt;=HLOOKUP(F107,Limits!#REF!,6),80,"Over 80%")))))</f>
        <v>#REF!</v>
      </c>
      <c r="AJ107" s="123" t="e">
        <f t="shared" si="4"/>
        <v>#REF!</v>
      </c>
      <c r="AK107" s="2"/>
      <c r="AL107" s="85" t="e">
        <f t="shared" si="5"/>
        <v>#REF!</v>
      </c>
    </row>
    <row r="108" spans="1:38">
      <c r="A108" s="117" t="e">
        <f>+USR!#REF!</f>
        <v>#REF!</v>
      </c>
      <c r="B108" s="117"/>
      <c r="C108" s="117" t="e">
        <f>+USR!#REF!</f>
        <v>#REF!</v>
      </c>
      <c r="D108" s="151" t="e">
        <f>DATEVALUE(TEXT(USR!#REF!,"mm/dd/yyyy"))</f>
        <v>#REF!</v>
      </c>
      <c r="E108" s="117"/>
      <c r="F108" s="121" t="e">
        <f>+USR!#REF!</f>
        <v>#REF!</v>
      </c>
      <c r="G108" s="122"/>
      <c r="H108" s="122" t="e">
        <f>+USR!#REF!</f>
        <v>#REF!</v>
      </c>
      <c r="I108" s="122"/>
      <c r="J108" s="146" t="e">
        <f>+USR!#REF!</f>
        <v>#REF!</v>
      </c>
      <c r="K108" s="122"/>
      <c r="L108" s="147" t="e">
        <f>IF(H108=30,HLOOKUP(F108,Limits!#REF!,2),IF(H108=40,HLOOKUP(F108,Limits!#REF!,3),IF(H108=50,HLOOKUP(F108,Limits!#REF!,4),IF(H108=60,HLOOKUP(F108,Limits!#REF!,5),IF(H108=80,HLOOKUP(F108,Limits!#REF!,6))))))</f>
        <v>#REF!</v>
      </c>
      <c r="M108" s="148"/>
      <c r="N108" s="121" t="e">
        <f>+USR!#REF!</f>
        <v>#REF!</v>
      </c>
      <c r="O108" s="122"/>
      <c r="P108" s="122" t="e">
        <f>+USR!#REF!</f>
        <v>#REF!</v>
      </c>
      <c r="Q108" s="122"/>
      <c r="R108" s="122" t="e">
        <f>+USR!#REF!</f>
        <v>#REF!</v>
      </c>
      <c r="S108" s="122"/>
      <c r="T108" s="122" t="e">
        <f>+USR!#REF!</f>
        <v>#REF!</v>
      </c>
      <c r="U108" s="122"/>
      <c r="V108" s="122" t="e">
        <f>IF(N108=0,Limits!$D$8,IF(N108=1,Limits!$E$8,IF(N108=2,Limits!$F$8,IF(N108=3,Limits!$G$8,IF(N108=4,Limits!$H$8,IF(N108=5,Limits!$I$8))))))</f>
        <v>#REF!</v>
      </c>
      <c r="W108" s="122"/>
      <c r="X108" s="122" t="e">
        <f t="shared" si="6"/>
        <v>#REF!</v>
      </c>
      <c r="Y108" s="122"/>
      <c r="Z108" s="76" t="e">
        <f>IF(D108&gt;=Limits!#REF!,"A",IF(D108&lt;=Limits!#REF!,"B",0))</f>
        <v>#REF!</v>
      </c>
      <c r="AA108" s="76" t="e">
        <f>IF(Z108="A",IF(P108=30,HLOOKUP(N108,Limits!#REF!,2),IF(P108=40,HLOOKUP(N108,Limits!#REF!,3),IF(P108=50,HLOOKUP(N108,Limits!#REF!,4),IF(P108=80,HLOOKUP(N108,Limits!#REF!,5))))))</f>
        <v>#REF!</v>
      </c>
      <c r="AB108" s="76" t="e">
        <f>IF(Z108="B",IF(P108=30,HLOOKUP(N108,Limits!#REF!,2),IF(P108=40,HLOOKUP(N108,Limits!#REF!,3),IF(P108=50,HLOOKUP(N108,Limits!#REF!,4),IF(P108=80,HLOOKUP(N108,Limits!#REF!,5))))))</f>
        <v>#REF!</v>
      </c>
      <c r="AC108" s="122"/>
      <c r="AD108" s="123" t="e">
        <f t="shared" si="7"/>
        <v>#REF!</v>
      </c>
      <c r="AE108" s="76" t="e">
        <f>IF(Z108="A",IF(X108&lt;=HLOOKUP(N108,Limits!#REF!,2),30,IF(X108&lt;=HLOOKUP(N108,Limits!#REF!,3),40,IF(X108&lt;=HLOOKUP(N108,Limits!#REF!,4),50,IF(X108&lt;=HLOOKUP(N108,Limits!#REF!,5),80,"Over 80%")))))</f>
        <v>#REF!</v>
      </c>
      <c r="AF108" s="76" t="e">
        <f>IF(Z108="B",IF(X108&lt;=HLOOKUP(N108,Limits!#REF!,2),30,IF(X108&lt;=HLOOKUP(N108,Limits!#REF!,3),40,IF(X108&lt;=HLOOKUP(N108,Limits!#REF!,4),50,IF(X108&lt;=HLOOKUP(N108,Limits!#REF!,5),80,"Over 80%")))))</f>
        <v>#REF!</v>
      </c>
      <c r="AG108" s="122"/>
      <c r="AH108" s="122"/>
      <c r="AI108" s="85" t="e">
        <f>IF(J108&lt;=HLOOKUP(F108,Limits!#REF!,2),30,IF(J108&lt;=HLOOKUP(F108,Limits!#REF!,3),40,IF(J108&lt;=HLOOKUP(F108,Limits!#REF!,4),50,IF(J108&lt;=HLOOKUP(F108,Limits!#REF!,5),60,IF(J108&lt;=HLOOKUP(F108,Limits!#REF!,6),80,"Over 80%")))))</f>
        <v>#REF!</v>
      </c>
      <c r="AJ108" s="123" t="e">
        <f t="shared" si="4"/>
        <v>#REF!</v>
      </c>
      <c r="AK108" s="2"/>
      <c r="AL108" s="85" t="e">
        <f t="shared" si="5"/>
        <v>#REF!</v>
      </c>
    </row>
    <row r="109" spans="1:38">
      <c r="A109" s="117" t="e">
        <f>+USR!#REF!</f>
        <v>#REF!</v>
      </c>
      <c r="B109" s="117"/>
      <c r="C109" s="117" t="e">
        <f>+USR!#REF!</f>
        <v>#REF!</v>
      </c>
      <c r="D109" s="151" t="e">
        <f>DATEVALUE(TEXT(USR!#REF!,"mm/dd/yyyy"))</f>
        <v>#REF!</v>
      </c>
      <c r="E109" s="117"/>
      <c r="F109" s="121" t="e">
        <f>+USR!#REF!</f>
        <v>#REF!</v>
      </c>
      <c r="G109" s="122"/>
      <c r="H109" s="122" t="e">
        <f>+USR!#REF!</f>
        <v>#REF!</v>
      </c>
      <c r="I109" s="122"/>
      <c r="J109" s="146" t="e">
        <f>+USR!#REF!</f>
        <v>#REF!</v>
      </c>
      <c r="K109" s="122"/>
      <c r="L109" s="147" t="e">
        <f>IF(H109=30,HLOOKUP(F109,Limits!#REF!,2),IF(H109=40,HLOOKUP(F109,Limits!#REF!,3),IF(H109=50,HLOOKUP(F109,Limits!#REF!,4),IF(H109=60,HLOOKUP(F109,Limits!#REF!,5),IF(H109=80,HLOOKUP(F109,Limits!#REF!,6))))))</f>
        <v>#REF!</v>
      </c>
      <c r="M109" s="148"/>
      <c r="N109" s="121" t="e">
        <f>+USR!#REF!</f>
        <v>#REF!</v>
      </c>
      <c r="O109" s="122"/>
      <c r="P109" s="122" t="e">
        <f>+USR!#REF!</f>
        <v>#REF!</v>
      </c>
      <c r="Q109" s="122"/>
      <c r="R109" s="122" t="e">
        <f>+USR!#REF!</f>
        <v>#REF!</v>
      </c>
      <c r="S109" s="122"/>
      <c r="T109" s="122" t="e">
        <f>+USR!#REF!</f>
        <v>#REF!</v>
      </c>
      <c r="U109" s="122"/>
      <c r="V109" s="122" t="e">
        <f>IF(N109=0,Limits!$D$8,IF(N109=1,Limits!$E$8,IF(N109=2,Limits!$F$8,IF(N109=3,Limits!$G$8,IF(N109=4,Limits!$H$8,IF(N109=5,Limits!$I$8))))))</f>
        <v>#REF!</v>
      </c>
      <c r="W109" s="122"/>
      <c r="X109" s="122" t="e">
        <f t="shared" si="6"/>
        <v>#REF!</v>
      </c>
      <c r="Y109" s="122"/>
      <c r="Z109" s="76" t="e">
        <f>IF(D109&gt;=Limits!#REF!,"A",IF(D109&lt;=Limits!#REF!,"B",0))</f>
        <v>#REF!</v>
      </c>
      <c r="AA109" s="76" t="e">
        <f>IF(Z109="A",IF(P109=30,HLOOKUP(N109,Limits!#REF!,2),IF(P109=40,HLOOKUP(N109,Limits!#REF!,3),IF(P109=50,HLOOKUP(N109,Limits!#REF!,4),IF(P109=80,HLOOKUP(N109,Limits!#REF!,5))))))</f>
        <v>#REF!</v>
      </c>
      <c r="AB109" s="76" t="e">
        <f>IF(Z109="B",IF(P109=30,HLOOKUP(N109,Limits!#REF!,2),IF(P109=40,HLOOKUP(N109,Limits!#REF!,3),IF(P109=50,HLOOKUP(N109,Limits!#REF!,4),IF(P109=80,HLOOKUP(N109,Limits!#REF!,5))))))</f>
        <v>#REF!</v>
      </c>
      <c r="AC109" s="122"/>
      <c r="AD109" s="123" t="e">
        <f t="shared" si="7"/>
        <v>#REF!</v>
      </c>
      <c r="AE109" s="76" t="e">
        <f>IF(Z109="A",IF(X109&lt;=HLOOKUP(N109,Limits!#REF!,2),30,IF(X109&lt;=HLOOKUP(N109,Limits!#REF!,3),40,IF(X109&lt;=HLOOKUP(N109,Limits!#REF!,4),50,IF(X109&lt;=HLOOKUP(N109,Limits!#REF!,5),80,"Over 80%")))))</f>
        <v>#REF!</v>
      </c>
      <c r="AF109" s="76" t="e">
        <f>IF(Z109="B",IF(X109&lt;=HLOOKUP(N109,Limits!#REF!,2),30,IF(X109&lt;=HLOOKUP(N109,Limits!#REF!,3),40,IF(X109&lt;=HLOOKUP(N109,Limits!#REF!,4),50,IF(X109&lt;=HLOOKUP(N109,Limits!#REF!,5),80,"Over 80%")))))</f>
        <v>#REF!</v>
      </c>
      <c r="AG109" s="122"/>
      <c r="AH109" s="122"/>
      <c r="AI109" s="85" t="e">
        <f>IF(J109&lt;=HLOOKUP(F109,Limits!#REF!,2),30,IF(J109&lt;=HLOOKUP(F109,Limits!#REF!,3),40,IF(J109&lt;=HLOOKUP(F109,Limits!#REF!,4),50,IF(J109&lt;=HLOOKUP(F109,Limits!#REF!,5),60,IF(J109&lt;=HLOOKUP(F109,Limits!#REF!,6),80,"Over 80%")))))</f>
        <v>#REF!</v>
      </c>
      <c r="AJ109" s="123" t="e">
        <f t="shared" si="4"/>
        <v>#REF!</v>
      </c>
      <c r="AK109" s="2"/>
      <c r="AL109" s="85" t="e">
        <f t="shared" si="5"/>
        <v>#REF!</v>
      </c>
    </row>
    <row r="110" spans="1:38">
      <c r="A110" s="117" t="e">
        <f>+USR!#REF!</f>
        <v>#REF!</v>
      </c>
      <c r="B110" s="117"/>
      <c r="C110" s="117" t="e">
        <f>+USR!#REF!</f>
        <v>#REF!</v>
      </c>
      <c r="D110" s="151" t="e">
        <f>DATEVALUE(TEXT(USR!#REF!,"mm/dd/yyyy"))</f>
        <v>#REF!</v>
      </c>
      <c r="E110" s="117"/>
      <c r="F110" s="121" t="e">
        <f>+USR!#REF!</f>
        <v>#REF!</v>
      </c>
      <c r="G110" s="122"/>
      <c r="H110" s="122" t="e">
        <f>+USR!#REF!</f>
        <v>#REF!</v>
      </c>
      <c r="I110" s="122"/>
      <c r="J110" s="146" t="e">
        <f>+USR!#REF!</f>
        <v>#REF!</v>
      </c>
      <c r="K110" s="122"/>
      <c r="L110" s="147" t="e">
        <f>IF(H110=30,HLOOKUP(F110,Limits!#REF!,2),IF(H110=40,HLOOKUP(F110,Limits!#REF!,3),IF(H110=50,HLOOKUP(F110,Limits!#REF!,4),IF(H110=60,HLOOKUP(F110,Limits!#REF!,5),IF(H110=80,HLOOKUP(F110,Limits!#REF!,6))))))</f>
        <v>#REF!</v>
      </c>
      <c r="M110" s="148"/>
      <c r="N110" s="121" t="e">
        <f>+USR!#REF!</f>
        <v>#REF!</v>
      </c>
      <c r="O110" s="122"/>
      <c r="P110" s="122" t="e">
        <f>+USR!#REF!</f>
        <v>#REF!</v>
      </c>
      <c r="Q110" s="122"/>
      <c r="R110" s="122" t="e">
        <f>+USR!#REF!</f>
        <v>#REF!</v>
      </c>
      <c r="S110" s="122"/>
      <c r="T110" s="122" t="e">
        <f>+USR!#REF!</f>
        <v>#REF!</v>
      </c>
      <c r="U110" s="122"/>
      <c r="V110" s="122" t="e">
        <f>IF(N110=0,Limits!$D$8,IF(N110=1,Limits!$E$8,IF(N110=2,Limits!$F$8,IF(N110=3,Limits!$G$8,IF(N110=4,Limits!$H$8,IF(N110=5,Limits!$I$8))))))</f>
        <v>#REF!</v>
      </c>
      <c r="W110" s="122"/>
      <c r="X110" s="122" t="e">
        <f t="shared" si="6"/>
        <v>#REF!</v>
      </c>
      <c r="Y110" s="122"/>
      <c r="Z110" s="76" t="e">
        <f>IF(D110&gt;=Limits!#REF!,"A",IF(D110&lt;=Limits!#REF!,"B",0))</f>
        <v>#REF!</v>
      </c>
      <c r="AA110" s="76" t="e">
        <f>IF(Z110="A",IF(P110=30,HLOOKUP(N110,Limits!#REF!,2),IF(P110=40,HLOOKUP(N110,Limits!#REF!,3),IF(P110=50,HLOOKUP(N110,Limits!#REF!,4),IF(P110=80,HLOOKUP(N110,Limits!#REF!,5))))))</f>
        <v>#REF!</v>
      </c>
      <c r="AB110" s="76" t="e">
        <f>IF(Z110="B",IF(P110=30,HLOOKUP(N110,Limits!#REF!,2),IF(P110=40,HLOOKUP(N110,Limits!#REF!,3),IF(P110=50,HLOOKUP(N110,Limits!#REF!,4),IF(P110=80,HLOOKUP(N110,Limits!#REF!,5))))))</f>
        <v>#REF!</v>
      </c>
      <c r="AC110" s="122"/>
      <c r="AD110" s="123" t="e">
        <f t="shared" si="7"/>
        <v>#REF!</v>
      </c>
      <c r="AE110" s="76" t="e">
        <f>IF(Z110="A",IF(X110&lt;=HLOOKUP(N110,Limits!#REF!,2),30,IF(X110&lt;=HLOOKUP(N110,Limits!#REF!,3),40,IF(X110&lt;=HLOOKUP(N110,Limits!#REF!,4),50,IF(X110&lt;=HLOOKUP(N110,Limits!#REF!,5),80,"Over 80%")))))</f>
        <v>#REF!</v>
      </c>
      <c r="AF110" s="76" t="e">
        <f>IF(Z110="B",IF(X110&lt;=HLOOKUP(N110,Limits!#REF!,2),30,IF(X110&lt;=HLOOKUP(N110,Limits!#REF!,3),40,IF(X110&lt;=HLOOKUP(N110,Limits!#REF!,4),50,IF(X110&lt;=HLOOKUP(N110,Limits!#REF!,5),80,"Over 80%")))))</f>
        <v>#REF!</v>
      </c>
      <c r="AG110" s="122"/>
      <c r="AH110" s="122"/>
      <c r="AI110" s="85" t="e">
        <f>IF(J110&lt;=HLOOKUP(F110,Limits!#REF!,2),30,IF(J110&lt;=HLOOKUP(F110,Limits!#REF!,3),40,IF(J110&lt;=HLOOKUP(F110,Limits!#REF!,4),50,IF(J110&lt;=HLOOKUP(F110,Limits!#REF!,5),60,IF(J110&lt;=HLOOKUP(F110,Limits!#REF!,6),80,"Over 80%")))))</f>
        <v>#REF!</v>
      </c>
      <c r="AJ110" s="123" t="e">
        <f t="shared" si="4"/>
        <v>#REF!</v>
      </c>
      <c r="AK110" s="2"/>
      <c r="AL110" s="85" t="e">
        <f t="shared" si="5"/>
        <v>#REF!</v>
      </c>
    </row>
    <row r="111" spans="1:38">
      <c r="A111" s="117" t="e">
        <f>+USR!#REF!</f>
        <v>#REF!</v>
      </c>
      <c r="B111" s="117"/>
      <c r="C111" s="117" t="e">
        <f>+USR!#REF!</f>
        <v>#REF!</v>
      </c>
      <c r="D111" s="151" t="e">
        <f>DATEVALUE(TEXT(USR!#REF!,"mm/dd/yyyy"))</f>
        <v>#REF!</v>
      </c>
      <c r="E111" s="117"/>
      <c r="F111" s="121" t="e">
        <f>+USR!#REF!</f>
        <v>#REF!</v>
      </c>
      <c r="G111" s="122"/>
      <c r="H111" s="122" t="e">
        <f>+USR!#REF!</f>
        <v>#REF!</v>
      </c>
      <c r="I111" s="122"/>
      <c r="J111" s="146" t="e">
        <f>+USR!#REF!</f>
        <v>#REF!</v>
      </c>
      <c r="K111" s="122"/>
      <c r="L111" s="147" t="e">
        <f>IF(H111=30,HLOOKUP(F111,Limits!#REF!,2),IF(H111=40,HLOOKUP(F111,Limits!#REF!,3),IF(H111=50,HLOOKUP(F111,Limits!#REF!,4),IF(H111=60,HLOOKUP(F111,Limits!#REF!,5),IF(H111=80,HLOOKUP(F111,Limits!#REF!,6))))))</f>
        <v>#REF!</v>
      </c>
      <c r="M111" s="148"/>
      <c r="N111" s="121" t="e">
        <f>+USR!#REF!</f>
        <v>#REF!</v>
      </c>
      <c r="O111" s="122"/>
      <c r="P111" s="122" t="e">
        <f>+USR!#REF!</f>
        <v>#REF!</v>
      </c>
      <c r="Q111" s="122"/>
      <c r="R111" s="122" t="e">
        <f>+USR!#REF!</f>
        <v>#REF!</v>
      </c>
      <c r="S111" s="122"/>
      <c r="T111" s="122" t="e">
        <f>+USR!#REF!</f>
        <v>#REF!</v>
      </c>
      <c r="U111" s="122"/>
      <c r="V111" s="122" t="e">
        <f>IF(N111=0,Limits!$D$8,IF(N111=1,Limits!$E$8,IF(N111=2,Limits!$F$8,IF(N111=3,Limits!$G$8,IF(N111=4,Limits!$H$8,IF(N111=5,Limits!$I$8))))))</f>
        <v>#REF!</v>
      </c>
      <c r="W111" s="122"/>
      <c r="X111" s="122" t="e">
        <f t="shared" si="6"/>
        <v>#REF!</v>
      </c>
      <c r="Y111" s="122"/>
      <c r="Z111" s="76" t="e">
        <f>IF(D111&gt;=Limits!#REF!,"A",IF(D111&lt;=Limits!#REF!,"B",0))</f>
        <v>#REF!</v>
      </c>
      <c r="AA111" s="76" t="e">
        <f>IF(Z111="A",IF(P111=30,HLOOKUP(N111,Limits!#REF!,2),IF(P111=40,HLOOKUP(N111,Limits!#REF!,3),IF(P111=50,HLOOKUP(N111,Limits!#REF!,4),IF(P111=80,HLOOKUP(N111,Limits!#REF!,5))))))</f>
        <v>#REF!</v>
      </c>
      <c r="AB111" s="76" t="e">
        <f>IF(Z111="B",IF(P111=30,HLOOKUP(N111,Limits!#REF!,2),IF(P111=40,HLOOKUP(N111,Limits!#REF!,3),IF(P111=50,HLOOKUP(N111,Limits!#REF!,4),IF(P111=80,HLOOKUP(N111,Limits!#REF!,5))))))</f>
        <v>#REF!</v>
      </c>
      <c r="AC111" s="122"/>
      <c r="AD111" s="123" t="e">
        <f t="shared" si="7"/>
        <v>#REF!</v>
      </c>
      <c r="AE111" s="76" t="e">
        <f>IF(Z111="A",IF(X111&lt;=HLOOKUP(N111,Limits!#REF!,2),30,IF(X111&lt;=HLOOKUP(N111,Limits!#REF!,3),40,IF(X111&lt;=HLOOKUP(N111,Limits!#REF!,4),50,IF(X111&lt;=HLOOKUP(N111,Limits!#REF!,5),80,"Over 80%")))))</f>
        <v>#REF!</v>
      </c>
      <c r="AF111" s="76" t="e">
        <f>IF(Z111="B",IF(X111&lt;=HLOOKUP(N111,Limits!#REF!,2),30,IF(X111&lt;=HLOOKUP(N111,Limits!#REF!,3),40,IF(X111&lt;=HLOOKUP(N111,Limits!#REF!,4),50,IF(X111&lt;=HLOOKUP(N111,Limits!#REF!,5),80,"Over 80%")))))</f>
        <v>#REF!</v>
      </c>
      <c r="AG111" s="122"/>
      <c r="AH111" s="122"/>
      <c r="AI111" s="85" t="e">
        <f>IF(J111&lt;=HLOOKUP(F111,Limits!#REF!,2),30,IF(J111&lt;=HLOOKUP(F111,Limits!#REF!,3),40,IF(J111&lt;=HLOOKUP(F111,Limits!#REF!,4),50,IF(J111&lt;=HLOOKUP(F111,Limits!#REF!,5),60,IF(J111&lt;=HLOOKUP(F111,Limits!#REF!,6),80,"Over 80%")))))</f>
        <v>#REF!</v>
      </c>
      <c r="AJ111" s="123" t="e">
        <f t="shared" si="4"/>
        <v>#REF!</v>
      </c>
      <c r="AK111" s="2"/>
      <c r="AL111" s="85" t="e">
        <f t="shared" si="5"/>
        <v>#REF!</v>
      </c>
    </row>
    <row r="112" spans="1:38">
      <c r="A112" s="117" t="e">
        <f>+USR!#REF!</f>
        <v>#REF!</v>
      </c>
      <c r="B112" s="117"/>
      <c r="C112" s="117" t="e">
        <f>+USR!#REF!</f>
        <v>#REF!</v>
      </c>
      <c r="D112" s="151" t="e">
        <f>DATEVALUE(TEXT(USR!#REF!,"mm/dd/yyyy"))</f>
        <v>#REF!</v>
      </c>
      <c r="E112" s="117"/>
      <c r="F112" s="121" t="e">
        <f>+USR!#REF!</f>
        <v>#REF!</v>
      </c>
      <c r="G112" s="122"/>
      <c r="H112" s="122" t="e">
        <f>+USR!#REF!</f>
        <v>#REF!</v>
      </c>
      <c r="I112" s="122"/>
      <c r="J112" s="146" t="e">
        <f>+USR!#REF!</f>
        <v>#REF!</v>
      </c>
      <c r="K112" s="122"/>
      <c r="L112" s="147" t="e">
        <f>IF(H112=30,HLOOKUP(F112,Limits!#REF!,2),IF(H112=40,HLOOKUP(F112,Limits!#REF!,3),IF(H112=50,HLOOKUP(F112,Limits!#REF!,4),IF(H112=60,HLOOKUP(F112,Limits!#REF!,5),IF(H112=80,HLOOKUP(F112,Limits!#REF!,6))))))</f>
        <v>#REF!</v>
      </c>
      <c r="M112" s="148"/>
      <c r="N112" s="121" t="e">
        <f>+USR!#REF!</f>
        <v>#REF!</v>
      </c>
      <c r="O112" s="122"/>
      <c r="P112" s="122" t="e">
        <f>+USR!#REF!</f>
        <v>#REF!</v>
      </c>
      <c r="Q112" s="122"/>
      <c r="R112" s="122" t="e">
        <f>+USR!#REF!</f>
        <v>#REF!</v>
      </c>
      <c r="S112" s="122"/>
      <c r="T112" s="122" t="e">
        <f>+USR!#REF!</f>
        <v>#REF!</v>
      </c>
      <c r="U112" s="122"/>
      <c r="V112" s="122" t="e">
        <f>IF(N112=0,Limits!$D$8,IF(N112=1,Limits!$E$8,IF(N112=2,Limits!$F$8,IF(N112=3,Limits!$G$8,IF(N112=4,Limits!$H$8,IF(N112=5,Limits!$I$8))))))</f>
        <v>#REF!</v>
      </c>
      <c r="W112" s="122"/>
      <c r="X112" s="122" t="e">
        <f t="shared" si="6"/>
        <v>#REF!</v>
      </c>
      <c r="Y112" s="122"/>
      <c r="Z112" s="76" t="e">
        <f>IF(D112&gt;=Limits!#REF!,"A",IF(D112&lt;=Limits!#REF!,"B",0))</f>
        <v>#REF!</v>
      </c>
      <c r="AA112" s="76" t="e">
        <f>IF(Z112="A",IF(P112=30,HLOOKUP(N112,Limits!#REF!,2),IF(P112=40,HLOOKUP(N112,Limits!#REF!,3),IF(P112=50,HLOOKUP(N112,Limits!#REF!,4),IF(P112=80,HLOOKUP(N112,Limits!#REF!,5))))))</f>
        <v>#REF!</v>
      </c>
      <c r="AB112" s="76" t="e">
        <f>IF(Z112="B",IF(P112=30,HLOOKUP(N112,Limits!#REF!,2),IF(P112=40,HLOOKUP(N112,Limits!#REF!,3),IF(P112=50,HLOOKUP(N112,Limits!#REF!,4),IF(P112=80,HLOOKUP(N112,Limits!#REF!,5))))))</f>
        <v>#REF!</v>
      </c>
      <c r="AC112" s="122"/>
      <c r="AD112" s="123" t="e">
        <f t="shared" si="7"/>
        <v>#REF!</v>
      </c>
      <c r="AE112" s="76" t="e">
        <f>IF(Z112="A",IF(X112&lt;=HLOOKUP(N112,Limits!#REF!,2),30,IF(X112&lt;=HLOOKUP(N112,Limits!#REF!,3),40,IF(X112&lt;=HLOOKUP(N112,Limits!#REF!,4),50,IF(X112&lt;=HLOOKUP(N112,Limits!#REF!,5),80,"Over 80%")))))</f>
        <v>#REF!</v>
      </c>
      <c r="AF112" s="76" t="e">
        <f>IF(Z112="B",IF(X112&lt;=HLOOKUP(N112,Limits!#REF!,2),30,IF(X112&lt;=HLOOKUP(N112,Limits!#REF!,3),40,IF(X112&lt;=HLOOKUP(N112,Limits!#REF!,4),50,IF(X112&lt;=HLOOKUP(N112,Limits!#REF!,5),80,"Over 80%")))))</f>
        <v>#REF!</v>
      </c>
      <c r="AG112" s="122"/>
      <c r="AH112" s="122"/>
      <c r="AI112" s="85" t="e">
        <f>IF(J112&lt;=HLOOKUP(F112,Limits!#REF!,2),30,IF(J112&lt;=HLOOKUP(F112,Limits!#REF!,3),40,IF(J112&lt;=HLOOKUP(F112,Limits!#REF!,4),50,IF(J112&lt;=HLOOKUP(F112,Limits!#REF!,5),60,IF(J112&lt;=HLOOKUP(F112,Limits!#REF!,6),80,"Over 80%")))))</f>
        <v>#REF!</v>
      </c>
      <c r="AJ112" s="123" t="e">
        <f t="shared" si="4"/>
        <v>#REF!</v>
      </c>
      <c r="AK112" s="2"/>
      <c r="AL112" s="85" t="e">
        <f t="shared" si="5"/>
        <v>#REF!</v>
      </c>
    </row>
    <row r="113" spans="1:38">
      <c r="A113" s="117" t="e">
        <f>+USR!#REF!</f>
        <v>#REF!</v>
      </c>
      <c r="B113" s="117"/>
      <c r="C113" s="117" t="e">
        <f>+USR!#REF!</f>
        <v>#REF!</v>
      </c>
      <c r="D113" s="151" t="e">
        <f>DATEVALUE(TEXT(USR!#REF!,"mm/dd/yyyy"))</f>
        <v>#REF!</v>
      </c>
      <c r="E113" s="117"/>
      <c r="F113" s="121" t="e">
        <f>+USR!#REF!</f>
        <v>#REF!</v>
      </c>
      <c r="G113" s="122"/>
      <c r="H113" s="122" t="e">
        <f>+USR!#REF!</f>
        <v>#REF!</v>
      </c>
      <c r="I113" s="122"/>
      <c r="J113" s="146" t="e">
        <f>+USR!#REF!</f>
        <v>#REF!</v>
      </c>
      <c r="K113" s="122"/>
      <c r="L113" s="147" t="e">
        <f>IF(H113=30,HLOOKUP(F113,Limits!#REF!,2),IF(H113=40,HLOOKUP(F113,Limits!#REF!,3),IF(H113=50,HLOOKUP(F113,Limits!#REF!,4),IF(H113=60,HLOOKUP(F113,Limits!#REF!,5),IF(H113=80,HLOOKUP(F113,Limits!#REF!,6))))))</f>
        <v>#REF!</v>
      </c>
      <c r="M113" s="148"/>
      <c r="N113" s="121" t="e">
        <f>+USR!#REF!</f>
        <v>#REF!</v>
      </c>
      <c r="O113" s="122"/>
      <c r="P113" s="122" t="e">
        <f>+USR!#REF!</f>
        <v>#REF!</v>
      </c>
      <c r="Q113" s="122"/>
      <c r="R113" s="122" t="e">
        <f>+USR!#REF!</f>
        <v>#REF!</v>
      </c>
      <c r="S113" s="122"/>
      <c r="T113" s="122" t="e">
        <f>+USR!#REF!</f>
        <v>#REF!</v>
      </c>
      <c r="U113" s="122"/>
      <c r="V113" s="122" t="e">
        <f>IF(N113=0,Limits!$D$8,IF(N113=1,Limits!$E$8,IF(N113=2,Limits!$F$8,IF(N113=3,Limits!$G$8,IF(N113=4,Limits!$H$8,IF(N113=5,Limits!$I$8))))))</f>
        <v>#REF!</v>
      </c>
      <c r="W113" s="122"/>
      <c r="X113" s="122" t="e">
        <f t="shared" si="6"/>
        <v>#REF!</v>
      </c>
      <c r="Y113" s="122"/>
      <c r="Z113" s="76" t="e">
        <f>IF(D113&gt;=Limits!#REF!,"A",IF(D113&lt;=Limits!#REF!,"B",0))</f>
        <v>#REF!</v>
      </c>
      <c r="AA113" s="76" t="e">
        <f>IF(Z113="A",IF(P113=30,HLOOKUP(N113,Limits!#REF!,2),IF(P113=40,HLOOKUP(N113,Limits!#REF!,3),IF(P113=50,HLOOKUP(N113,Limits!#REF!,4),IF(P113=80,HLOOKUP(N113,Limits!#REF!,5))))))</f>
        <v>#REF!</v>
      </c>
      <c r="AB113" s="76" t="e">
        <f>IF(Z113="B",IF(P113=30,HLOOKUP(N113,Limits!#REF!,2),IF(P113=40,HLOOKUP(N113,Limits!#REF!,3),IF(P113=50,HLOOKUP(N113,Limits!#REF!,4),IF(P113=80,HLOOKUP(N113,Limits!#REF!,5))))))</f>
        <v>#REF!</v>
      </c>
      <c r="AC113" s="122"/>
      <c r="AD113" s="123" t="e">
        <f t="shared" si="7"/>
        <v>#REF!</v>
      </c>
      <c r="AE113" s="76" t="e">
        <f>IF(Z113="A",IF(X113&lt;=HLOOKUP(N113,Limits!#REF!,2),30,IF(X113&lt;=HLOOKUP(N113,Limits!#REF!,3),40,IF(X113&lt;=HLOOKUP(N113,Limits!#REF!,4),50,IF(X113&lt;=HLOOKUP(N113,Limits!#REF!,5),80,"Over 80%")))))</f>
        <v>#REF!</v>
      </c>
      <c r="AF113" s="76" t="e">
        <f>IF(Z113="B",IF(X113&lt;=HLOOKUP(N113,Limits!#REF!,2),30,IF(X113&lt;=HLOOKUP(N113,Limits!#REF!,3),40,IF(X113&lt;=HLOOKUP(N113,Limits!#REF!,4),50,IF(X113&lt;=HLOOKUP(N113,Limits!#REF!,5),80,"Over 80%")))))</f>
        <v>#REF!</v>
      </c>
      <c r="AG113" s="122"/>
      <c r="AH113" s="122"/>
      <c r="AI113" s="85" t="e">
        <f>IF(J113&lt;=HLOOKUP(F113,Limits!#REF!,2),30,IF(J113&lt;=HLOOKUP(F113,Limits!#REF!,3),40,IF(J113&lt;=HLOOKUP(F113,Limits!#REF!,4),50,IF(J113&lt;=HLOOKUP(F113,Limits!#REF!,5),60,IF(J113&lt;=HLOOKUP(F113,Limits!#REF!,6),80,"Over 80%")))))</f>
        <v>#REF!</v>
      </c>
      <c r="AJ113" s="123" t="e">
        <f t="shared" si="4"/>
        <v>#REF!</v>
      </c>
      <c r="AK113" s="2"/>
      <c r="AL113" s="85" t="e">
        <f t="shared" si="5"/>
        <v>#REF!</v>
      </c>
    </row>
    <row r="114" spans="1:38">
      <c r="A114" s="117" t="e">
        <f>+USR!#REF!</f>
        <v>#REF!</v>
      </c>
      <c r="B114" s="117"/>
      <c r="C114" s="117" t="e">
        <f>+USR!#REF!</f>
        <v>#REF!</v>
      </c>
      <c r="D114" s="151" t="e">
        <f>DATEVALUE(TEXT(USR!#REF!,"mm/dd/yyyy"))</f>
        <v>#REF!</v>
      </c>
      <c r="E114" s="117"/>
      <c r="F114" s="121" t="e">
        <f>+USR!#REF!</f>
        <v>#REF!</v>
      </c>
      <c r="G114" s="122"/>
      <c r="H114" s="122" t="e">
        <f>+USR!#REF!</f>
        <v>#REF!</v>
      </c>
      <c r="I114" s="122"/>
      <c r="J114" s="146" t="e">
        <f>+USR!#REF!</f>
        <v>#REF!</v>
      </c>
      <c r="K114" s="122"/>
      <c r="L114" s="147" t="e">
        <f>IF(H114=30,HLOOKUP(F114,Limits!#REF!,2),IF(H114=40,HLOOKUP(F114,Limits!#REF!,3),IF(H114=50,HLOOKUP(F114,Limits!#REF!,4),IF(H114=60,HLOOKUP(F114,Limits!#REF!,5),IF(H114=80,HLOOKUP(F114,Limits!#REF!,6))))))</f>
        <v>#REF!</v>
      </c>
      <c r="M114" s="148"/>
      <c r="N114" s="121" t="e">
        <f>+USR!#REF!</f>
        <v>#REF!</v>
      </c>
      <c r="O114" s="122"/>
      <c r="P114" s="122" t="e">
        <f>+USR!#REF!</f>
        <v>#REF!</v>
      </c>
      <c r="Q114" s="122"/>
      <c r="R114" s="122" t="e">
        <f>+USR!#REF!</f>
        <v>#REF!</v>
      </c>
      <c r="S114" s="122"/>
      <c r="T114" s="122" t="e">
        <f>+USR!#REF!</f>
        <v>#REF!</v>
      </c>
      <c r="U114" s="122"/>
      <c r="V114" s="122" t="e">
        <f>IF(N114=0,Limits!$D$8,IF(N114=1,Limits!$E$8,IF(N114=2,Limits!$F$8,IF(N114=3,Limits!$G$8,IF(N114=4,Limits!$H$8,IF(N114=5,Limits!$I$8))))))</f>
        <v>#REF!</v>
      </c>
      <c r="W114" s="122"/>
      <c r="X114" s="122" t="e">
        <f t="shared" si="6"/>
        <v>#REF!</v>
      </c>
      <c r="Y114" s="122"/>
      <c r="Z114" s="76" t="e">
        <f>IF(D114&gt;=Limits!#REF!,"A",IF(D114&lt;=Limits!#REF!,"B",0))</f>
        <v>#REF!</v>
      </c>
      <c r="AA114" s="76" t="e">
        <f>IF(Z114="A",IF(P114=30,HLOOKUP(N114,Limits!#REF!,2),IF(P114=40,HLOOKUP(N114,Limits!#REF!,3),IF(P114=50,HLOOKUP(N114,Limits!#REF!,4),IF(P114=80,HLOOKUP(N114,Limits!#REF!,5))))))</f>
        <v>#REF!</v>
      </c>
      <c r="AB114" s="76" t="e">
        <f>IF(Z114="B",IF(P114=30,HLOOKUP(N114,Limits!#REF!,2),IF(P114=40,HLOOKUP(N114,Limits!#REF!,3),IF(P114=50,HLOOKUP(N114,Limits!#REF!,4),IF(P114=80,HLOOKUP(N114,Limits!#REF!,5))))))</f>
        <v>#REF!</v>
      </c>
      <c r="AC114" s="122"/>
      <c r="AD114" s="123" t="e">
        <f t="shared" si="7"/>
        <v>#REF!</v>
      </c>
      <c r="AE114" s="76" t="e">
        <f>IF(Z114="A",IF(X114&lt;=HLOOKUP(N114,Limits!#REF!,2),30,IF(X114&lt;=HLOOKUP(N114,Limits!#REF!,3),40,IF(X114&lt;=HLOOKUP(N114,Limits!#REF!,4),50,IF(X114&lt;=HLOOKUP(N114,Limits!#REF!,5),80,"Over 80%")))))</f>
        <v>#REF!</v>
      </c>
      <c r="AF114" s="76" t="e">
        <f>IF(Z114="B",IF(X114&lt;=HLOOKUP(N114,Limits!#REF!,2),30,IF(X114&lt;=HLOOKUP(N114,Limits!#REF!,3),40,IF(X114&lt;=HLOOKUP(N114,Limits!#REF!,4),50,IF(X114&lt;=HLOOKUP(N114,Limits!#REF!,5),80,"Over 80%")))))</f>
        <v>#REF!</v>
      </c>
      <c r="AG114" s="122"/>
      <c r="AH114" s="122"/>
      <c r="AI114" s="85" t="e">
        <f>IF(J114&lt;=HLOOKUP(F114,Limits!#REF!,2),30,IF(J114&lt;=HLOOKUP(F114,Limits!#REF!,3),40,IF(J114&lt;=HLOOKUP(F114,Limits!#REF!,4),50,IF(J114&lt;=HLOOKUP(F114,Limits!#REF!,5),60,IF(J114&lt;=HLOOKUP(F114,Limits!#REF!,6),80,"Over 80%")))))</f>
        <v>#REF!</v>
      </c>
      <c r="AJ114" s="123" t="e">
        <f t="shared" si="4"/>
        <v>#REF!</v>
      </c>
      <c r="AK114" s="2"/>
      <c r="AL114" s="85" t="e">
        <f t="shared" si="5"/>
        <v>#REF!</v>
      </c>
    </row>
    <row r="115" spans="1:38">
      <c r="A115" s="117" t="e">
        <f>+USR!#REF!</f>
        <v>#REF!</v>
      </c>
      <c r="B115" s="117"/>
      <c r="C115" s="117" t="e">
        <f>+USR!#REF!</f>
        <v>#REF!</v>
      </c>
      <c r="D115" s="151" t="e">
        <f>DATEVALUE(TEXT(USR!#REF!,"mm/dd/yyyy"))</f>
        <v>#REF!</v>
      </c>
      <c r="E115" s="117"/>
      <c r="F115" s="121" t="e">
        <f>+USR!#REF!</f>
        <v>#REF!</v>
      </c>
      <c r="G115" s="122"/>
      <c r="H115" s="122" t="e">
        <f>+USR!#REF!</f>
        <v>#REF!</v>
      </c>
      <c r="I115" s="122"/>
      <c r="J115" s="146" t="e">
        <f>+USR!#REF!</f>
        <v>#REF!</v>
      </c>
      <c r="K115" s="122"/>
      <c r="L115" s="147" t="e">
        <f>IF(H115=30,HLOOKUP(F115,Limits!#REF!,2),IF(H115=40,HLOOKUP(F115,Limits!#REF!,3),IF(H115=50,HLOOKUP(F115,Limits!#REF!,4),IF(H115=60,HLOOKUP(F115,Limits!#REF!,5),IF(H115=80,HLOOKUP(F115,Limits!#REF!,6))))))</f>
        <v>#REF!</v>
      </c>
      <c r="M115" s="148"/>
      <c r="N115" s="121" t="e">
        <f>+USR!#REF!</f>
        <v>#REF!</v>
      </c>
      <c r="O115" s="122"/>
      <c r="P115" s="122" t="e">
        <f>+USR!#REF!</f>
        <v>#REF!</v>
      </c>
      <c r="Q115" s="122"/>
      <c r="R115" s="122" t="e">
        <f>+USR!#REF!</f>
        <v>#REF!</v>
      </c>
      <c r="S115" s="122"/>
      <c r="T115" s="122" t="e">
        <f>+USR!#REF!</f>
        <v>#REF!</v>
      </c>
      <c r="U115" s="122"/>
      <c r="V115" s="122" t="e">
        <f>IF(N115=0,Limits!$D$8,IF(N115=1,Limits!$E$8,IF(N115=2,Limits!$F$8,IF(N115=3,Limits!$G$8,IF(N115=4,Limits!$H$8,IF(N115=5,Limits!$I$8))))))</f>
        <v>#REF!</v>
      </c>
      <c r="W115" s="122"/>
      <c r="X115" s="122" t="e">
        <f t="shared" si="6"/>
        <v>#REF!</v>
      </c>
      <c r="Y115" s="122"/>
      <c r="Z115" s="76" t="e">
        <f>IF(D115&gt;=Limits!#REF!,"A",IF(D115&lt;=Limits!#REF!,"B",0))</f>
        <v>#REF!</v>
      </c>
      <c r="AA115" s="76" t="e">
        <f>IF(Z115="A",IF(P115=30,HLOOKUP(N115,Limits!#REF!,2),IF(P115=40,HLOOKUP(N115,Limits!#REF!,3),IF(P115=50,HLOOKUP(N115,Limits!#REF!,4),IF(P115=80,HLOOKUP(N115,Limits!#REF!,5))))))</f>
        <v>#REF!</v>
      </c>
      <c r="AB115" s="76" t="e">
        <f>IF(Z115="B",IF(P115=30,HLOOKUP(N115,Limits!#REF!,2),IF(P115=40,HLOOKUP(N115,Limits!#REF!,3),IF(P115=50,HLOOKUP(N115,Limits!#REF!,4),IF(P115=80,HLOOKUP(N115,Limits!#REF!,5))))))</f>
        <v>#REF!</v>
      </c>
      <c r="AC115" s="122"/>
      <c r="AD115" s="123" t="e">
        <f t="shared" si="7"/>
        <v>#REF!</v>
      </c>
      <c r="AE115" s="76" t="e">
        <f>IF(Z115="A",IF(X115&lt;=HLOOKUP(N115,Limits!#REF!,2),30,IF(X115&lt;=HLOOKUP(N115,Limits!#REF!,3),40,IF(X115&lt;=HLOOKUP(N115,Limits!#REF!,4),50,IF(X115&lt;=HLOOKUP(N115,Limits!#REF!,5),80,"Over 80%")))))</f>
        <v>#REF!</v>
      </c>
      <c r="AF115" s="76" t="e">
        <f>IF(Z115="B",IF(X115&lt;=HLOOKUP(N115,Limits!#REF!,2),30,IF(X115&lt;=HLOOKUP(N115,Limits!#REF!,3),40,IF(X115&lt;=HLOOKUP(N115,Limits!#REF!,4),50,IF(X115&lt;=HLOOKUP(N115,Limits!#REF!,5),80,"Over 80%")))))</f>
        <v>#REF!</v>
      </c>
      <c r="AG115" s="122"/>
      <c r="AH115" s="122"/>
      <c r="AI115" s="85" t="e">
        <f>IF(J115&lt;=HLOOKUP(F115,Limits!#REF!,2),30,IF(J115&lt;=HLOOKUP(F115,Limits!#REF!,3),40,IF(J115&lt;=HLOOKUP(F115,Limits!#REF!,4),50,IF(J115&lt;=HLOOKUP(F115,Limits!#REF!,5),60,IF(J115&lt;=HLOOKUP(F115,Limits!#REF!,6),80,"Over 80%")))))</f>
        <v>#REF!</v>
      </c>
      <c r="AJ115" s="123" t="e">
        <f t="shared" si="4"/>
        <v>#REF!</v>
      </c>
      <c r="AK115" s="2"/>
      <c r="AL115" s="85" t="e">
        <f t="shared" si="5"/>
        <v>#REF!</v>
      </c>
    </row>
    <row r="116" spans="1:38">
      <c r="A116" s="117" t="e">
        <f>+USR!#REF!</f>
        <v>#REF!</v>
      </c>
      <c r="B116" s="117"/>
      <c r="C116" s="117" t="e">
        <f>+USR!#REF!</f>
        <v>#REF!</v>
      </c>
      <c r="D116" s="151" t="e">
        <f>DATEVALUE(TEXT(USR!#REF!,"mm/dd/yyyy"))</f>
        <v>#REF!</v>
      </c>
      <c r="E116" s="117"/>
      <c r="F116" s="121" t="e">
        <f>+USR!#REF!</f>
        <v>#REF!</v>
      </c>
      <c r="G116" s="122"/>
      <c r="H116" s="122" t="e">
        <f>+USR!#REF!</f>
        <v>#REF!</v>
      </c>
      <c r="I116" s="122"/>
      <c r="J116" s="146" t="e">
        <f>+USR!#REF!</f>
        <v>#REF!</v>
      </c>
      <c r="K116" s="122"/>
      <c r="L116" s="147" t="e">
        <f>IF(H116=30,HLOOKUP(F116,Limits!#REF!,2),IF(H116=40,HLOOKUP(F116,Limits!#REF!,3),IF(H116=50,HLOOKUP(F116,Limits!#REF!,4),IF(H116=60,HLOOKUP(F116,Limits!#REF!,5),IF(H116=80,HLOOKUP(F116,Limits!#REF!,6))))))</f>
        <v>#REF!</v>
      </c>
      <c r="M116" s="148"/>
      <c r="N116" s="121" t="e">
        <f>+USR!#REF!</f>
        <v>#REF!</v>
      </c>
      <c r="O116" s="122"/>
      <c r="P116" s="122" t="e">
        <f>+USR!#REF!</f>
        <v>#REF!</v>
      </c>
      <c r="Q116" s="122"/>
      <c r="R116" s="122" t="e">
        <f>+USR!#REF!</f>
        <v>#REF!</v>
      </c>
      <c r="S116" s="122"/>
      <c r="T116" s="122" t="e">
        <f>+USR!#REF!</f>
        <v>#REF!</v>
      </c>
      <c r="U116" s="122"/>
      <c r="V116" s="122" t="e">
        <f>IF(N116=0,Limits!$D$8,IF(N116=1,Limits!$E$8,IF(N116=2,Limits!$F$8,IF(N116=3,Limits!$G$8,IF(N116=4,Limits!$H$8,IF(N116=5,Limits!$I$8))))))</f>
        <v>#REF!</v>
      </c>
      <c r="W116" s="122"/>
      <c r="X116" s="122" t="e">
        <f t="shared" si="6"/>
        <v>#REF!</v>
      </c>
      <c r="Y116" s="122"/>
      <c r="Z116" s="76" t="e">
        <f>IF(D116&gt;=Limits!#REF!,"A",IF(D116&lt;=Limits!#REF!,"B",0))</f>
        <v>#REF!</v>
      </c>
      <c r="AA116" s="76" t="e">
        <f>IF(Z116="A",IF(P116=30,HLOOKUP(N116,Limits!#REF!,2),IF(P116=40,HLOOKUP(N116,Limits!#REF!,3),IF(P116=50,HLOOKUP(N116,Limits!#REF!,4),IF(P116=80,HLOOKUP(N116,Limits!#REF!,5))))))</f>
        <v>#REF!</v>
      </c>
      <c r="AB116" s="76" t="e">
        <f>IF(Z116="B",IF(P116=30,HLOOKUP(N116,Limits!#REF!,2),IF(P116=40,HLOOKUP(N116,Limits!#REF!,3),IF(P116=50,HLOOKUP(N116,Limits!#REF!,4),IF(P116=80,HLOOKUP(N116,Limits!#REF!,5))))))</f>
        <v>#REF!</v>
      </c>
      <c r="AC116" s="122"/>
      <c r="AD116" s="123" t="e">
        <f t="shared" si="7"/>
        <v>#REF!</v>
      </c>
      <c r="AE116" s="76" t="e">
        <f>IF(Z116="A",IF(X116&lt;=HLOOKUP(N116,Limits!#REF!,2),30,IF(X116&lt;=HLOOKUP(N116,Limits!#REF!,3),40,IF(X116&lt;=HLOOKUP(N116,Limits!#REF!,4),50,IF(X116&lt;=HLOOKUP(N116,Limits!#REF!,5),80,"Over 80%")))))</f>
        <v>#REF!</v>
      </c>
      <c r="AF116" s="76" t="e">
        <f>IF(Z116="B",IF(X116&lt;=HLOOKUP(N116,Limits!#REF!,2),30,IF(X116&lt;=HLOOKUP(N116,Limits!#REF!,3),40,IF(X116&lt;=HLOOKUP(N116,Limits!#REF!,4),50,IF(X116&lt;=HLOOKUP(N116,Limits!#REF!,5),80,"Over 80%")))))</f>
        <v>#REF!</v>
      </c>
      <c r="AG116" s="122"/>
      <c r="AH116" s="122"/>
      <c r="AI116" s="85" t="e">
        <f>IF(J116&lt;=HLOOKUP(F116,Limits!#REF!,2),30,IF(J116&lt;=HLOOKUP(F116,Limits!#REF!,3),40,IF(J116&lt;=HLOOKUP(F116,Limits!#REF!,4),50,IF(J116&lt;=HLOOKUP(F116,Limits!#REF!,5),60,IF(J116&lt;=HLOOKUP(F116,Limits!#REF!,6),80,"Over 80%")))))</f>
        <v>#REF!</v>
      </c>
      <c r="AJ116" s="123" t="e">
        <f t="shared" si="4"/>
        <v>#REF!</v>
      </c>
      <c r="AK116" s="2"/>
      <c r="AL116" s="85" t="e">
        <f t="shared" si="5"/>
        <v>#REF!</v>
      </c>
    </row>
    <row r="117" spans="1:38">
      <c r="A117" s="117" t="e">
        <f>+USR!#REF!</f>
        <v>#REF!</v>
      </c>
      <c r="B117" s="117"/>
      <c r="C117" s="117" t="e">
        <f>+USR!#REF!</f>
        <v>#REF!</v>
      </c>
      <c r="D117" s="151" t="e">
        <f>DATEVALUE(TEXT(USR!#REF!,"mm/dd/yyyy"))</f>
        <v>#REF!</v>
      </c>
      <c r="E117" s="117"/>
      <c r="F117" s="121" t="e">
        <f>+USR!#REF!</f>
        <v>#REF!</v>
      </c>
      <c r="G117" s="122"/>
      <c r="H117" s="122" t="e">
        <f>+USR!#REF!</f>
        <v>#REF!</v>
      </c>
      <c r="I117" s="122"/>
      <c r="J117" s="146" t="e">
        <f>+USR!#REF!</f>
        <v>#REF!</v>
      </c>
      <c r="K117" s="122"/>
      <c r="L117" s="147" t="e">
        <f>IF(H117=30,HLOOKUP(F117,Limits!#REF!,2),IF(H117=40,HLOOKUP(F117,Limits!#REF!,3),IF(H117=50,HLOOKUP(F117,Limits!#REF!,4),IF(H117=60,HLOOKUP(F117,Limits!#REF!,5),IF(H117=80,HLOOKUP(F117,Limits!#REF!,6))))))</f>
        <v>#REF!</v>
      </c>
      <c r="M117" s="148"/>
      <c r="N117" s="121" t="e">
        <f>+USR!#REF!</f>
        <v>#REF!</v>
      </c>
      <c r="O117" s="122"/>
      <c r="P117" s="122" t="e">
        <f>+USR!#REF!</f>
        <v>#REF!</v>
      </c>
      <c r="Q117" s="122"/>
      <c r="R117" s="122" t="e">
        <f>+USR!#REF!</f>
        <v>#REF!</v>
      </c>
      <c r="S117" s="122"/>
      <c r="T117" s="122" t="e">
        <f>+USR!#REF!</f>
        <v>#REF!</v>
      </c>
      <c r="U117" s="122"/>
      <c r="V117" s="122" t="e">
        <f>IF(N117=0,Limits!$D$8,IF(N117=1,Limits!$E$8,IF(N117=2,Limits!$F$8,IF(N117=3,Limits!$G$8,IF(N117=4,Limits!$H$8,IF(N117=5,Limits!$I$8))))))</f>
        <v>#REF!</v>
      </c>
      <c r="W117" s="122"/>
      <c r="X117" s="122" t="e">
        <f t="shared" si="6"/>
        <v>#REF!</v>
      </c>
      <c r="Y117" s="122"/>
      <c r="Z117" s="76" t="e">
        <f>IF(D117&gt;=Limits!#REF!,"A",IF(D117&lt;=Limits!#REF!,"B",0))</f>
        <v>#REF!</v>
      </c>
      <c r="AA117" s="76" t="e">
        <f>IF(Z117="A",IF(P117=30,HLOOKUP(N117,Limits!#REF!,2),IF(P117=40,HLOOKUP(N117,Limits!#REF!,3),IF(P117=50,HLOOKUP(N117,Limits!#REF!,4),IF(P117=80,HLOOKUP(N117,Limits!#REF!,5))))))</f>
        <v>#REF!</v>
      </c>
      <c r="AB117" s="76" t="e">
        <f>IF(Z117="B",IF(P117=30,HLOOKUP(N117,Limits!#REF!,2),IF(P117=40,HLOOKUP(N117,Limits!#REF!,3),IF(P117=50,HLOOKUP(N117,Limits!#REF!,4),IF(P117=80,HLOOKUP(N117,Limits!#REF!,5))))))</f>
        <v>#REF!</v>
      </c>
      <c r="AC117" s="122"/>
      <c r="AD117" s="123" t="e">
        <f t="shared" si="7"/>
        <v>#REF!</v>
      </c>
      <c r="AE117" s="76" t="e">
        <f>IF(Z117="A",IF(X117&lt;=HLOOKUP(N117,Limits!#REF!,2),30,IF(X117&lt;=HLOOKUP(N117,Limits!#REF!,3),40,IF(X117&lt;=HLOOKUP(N117,Limits!#REF!,4),50,IF(X117&lt;=HLOOKUP(N117,Limits!#REF!,5),80,"Over 80%")))))</f>
        <v>#REF!</v>
      </c>
      <c r="AF117" s="76" t="e">
        <f>IF(Z117="B",IF(X117&lt;=HLOOKUP(N117,Limits!#REF!,2),30,IF(X117&lt;=HLOOKUP(N117,Limits!#REF!,3),40,IF(X117&lt;=HLOOKUP(N117,Limits!#REF!,4),50,IF(X117&lt;=HLOOKUP(N117,Limits!#REF!,5),80,"Over 80%")))))</f>
        <v>#REF!</v>
      </c>
      <c r="AG117" s="122"/>
      <c r="AH117" s="122"/>
      <c r="AI117" s="85" t="e">
        <f>IF(J117&lt;=HLOOKUP(F117,Limits!#REF!,2),30,IF(J117&lt;=HLOOKUP(F117,Limits!#REF!,3),40,IF(J117&lt;=HLOOKUP(F117,Limits!#REF!,4),50,IF(J117&lt;=HLOOKUP(F117,Limits!#REF!,5),60,IF(J117&lt;=HLOOKUP(F117,Limits!#REF!,6),80,"Over 80%")))))</f>
        <v>#REF!</v>
      </c>
      <c r="AJ117" s="123" t="e">
        <f t="shared" si="4"/>
        <v>#REF!</v>
      </c>
      <c r="AK117" s="2"/>
      <c r="AL117" s="85" t="e">
        <f t="shared" si="5"/>
        <v>#REF!</v>
      </c>
    </row>
    <row r="118" spans="1:38">
      <c r="A118" s="117" t="e">
        <f>+USR!#REF!</f>
        <v>#REF!</v>
      </c>
      <c r="B118" s="117"/>
      <c r="C118" s="117" t="e">
        <f>+USR!#REF!</f>
        <v>#REF!</v>
      </c>
      <c r="D118" s="151" t="e">
        <f>DATEVALUE(TEXT(USR!#REF!,"mm/dd/yyyy"))</f>
        <v>#REF!</v>
      </c>
      <c r="E118" s="117"/>
      <c r="F118" s="121" t="e">
        <f>+USR!#REF!</f>
        <v>#REF!</v>
      </c>
      <c r="G118" s="122"/>
      <c r="H118" s="122" t="e">
        <f>+USR!#REF!</f>
        <v>#REF!</v>
      </c>
      <c r="I118" s="122"/>
      <c r="J118" s="146" t="e">
        <f>+USR!#REF!</f>
        <v>#REF!</v>
      </c>
      <c r="K118" s="122"/>
      <c r="L118" s="147" t="e">
        <f>IF(H118=30,HLOOKUP(F118,Limits!#REF!,2),IF(H118=40,HLOOKUP(F118,Limits!#REF!,3),IF(H118=50,HLOOKUP(F118,Limits!#REF!,4),IF(H118=60,HLOOKUP(F118,Limits!#REF!,5),IF(H118=80,HLOOKUP(F118,Limits!#REF!,6))))))</f>
        <v>#REF!</v>
      </c>
      <c r="M118" s="148"/>
      <c r="N118" s="121" t="e">
        <f>+USR!#REF!</f>
        <v>#REF!</v>
      </c>
      <c r="O118" s="122"/>
      <c r="P118" s="122" t="e">
        <f>+USR!#REF!</f>
        <v>#REF!</v>
      </c>
      <c r="Q118" s="122"/>
      <c r="R118" s="122" t="e">
        <f>+USR!#REF!</f>
        <v>#REF!</v>
      </c>
      <c r="S118" s="122"/>
      <c r="T118" s="122" t="e">
        <f>+USR!#REF!</f>
        <v>#REF!</v>
      </c>
      <c r="U118" s="122"/>
      <c r="V118" s="122" t="e">
        <f>IF(N118=0,Limits!$D$8,IF(N118=1,Limits!$E$8,IF(N118=2,Limits!$F$8,IF(N118=3,Limits!$G$8,IF(N118=4,Limits!$H$8,IF(N118=5,Limits!$I$8))))))</f>
        <v>#REF!</v>
      </c>
      <c r="W118" s="122"/>
      <c r="X118" s="122" t="e">
        <f t="shared" si="6"/>
        <v>#REF!</v>
      </c>
      <c r="Y118" s="122"/>
      <c r="Z118" s="76" t="e">
        <f>IF(D118&gt;=Limits!#REF!,"A",IF(D118&lt;=Limits!#REF!,"B",0))</f>
        <v>#REF!</v>
      </c>
      <c r="AA118" s="76" t="e">
        <f>IF(Z118="A",IF(P118=30,HLOOKUP(N118,Limits!#REF!,2),IF(P118=40,HLOOKUP(N118,Limits!#REF!,3),IF(P118=50,HLOOKUP(N118,Limits!#REF!,4),IF(P118=80,HLOOKUP(N118,Limits!#REF!,5))))))</f>
        <v>#REF!</v>
      </c>
      <c r="AB118" s="76" t="e">
        <f>IF(Z118="B",IF(P118=30,HLOOKUP(N118,Limits!#REF!,2),IF(P118=40,HLOOKUP(N118,Limits!#REF!,3),IF(P118=50,HLOOKUP(N118,Limits!#REF!,4),IF(P118=80,HLOOKUP(N118,Limits!#REF!,5))))))</f>
        <v>#REF!</v>
      </c>
      <c r="AC118" s="122"/>
      <c r="AD118" s="123" t="e">
        <f t="shared" si="7"/>
        <v>#REF!</v>
      </c>
      <c r="AE118" s="76" t="e">
        <f>IF(Z118="A",IF(X118&lt;=HLOOKUP(N118,Limits!#REF!,2),30,IF(X118&lt;=HLOOKUP(N118,Limits!#REF!,3),40,IF(X118&lt;=HLOOKUP(N118,Limits!#REF!,4),50,IF(X118&lt;=HLOOKUP(N118,Limits!#REF!,5),80,"Over 80%")))))</f>
        <v>#REF!</v>
      </c>
      <c r="AF118" s="76" t="e">
        <f>IF(Z118="B",IF(X118&lt;=HLOOKUP(N118,Limits!#REF!,2),30,IF(X118&lt;=HLOOKUP(N118,Limits!#REF!,3),40,IF(X118&lt;=HLOOKUP(N118,Limits!#REF!,4),50,IF(X118&lt;=HLOOKUP(N118,Limits!#REF!,5),80,"Over 80%")))))</f>
        <v>#REF!</v>
      </c>
      <c r="AG118" s="122"/>
      <c r="AH118" s="122"/>
      <c r="AI118" s="85" t="e">
        <f>IF(J118&lt;=HLOOKUP(F118,Limits!#REF!,2),30,IF(J118&lt;=HLOOKUP(F118,Limits!#REF!,3),40,IF(J118&lt;=HLOOKUP(F118,Limits!#REF!,4),50,IF(J118&lt;=HLOOKUP(F118,Limits!#REF!,5),60,IF(J118&lt;=HLOOKUP(F118,Limits!#REF!,6),80,"Over 80%")))))</f>
        <v>#REF!</v>
      </c>
      <c r="AJ118" s="123" t="e">
        <f t="shared" si="4"/>
        <v>#REF!</v>
      </c>
      <c r="AK118" s="2"/>
      <c r="AL118" s="85" t="e">
        <f t="shared" si="5"/>
        <v>#REF!</v>
      </c>
    </row>
    <row r="119" spans="1:38">
      <c r="A119" s="117" t="e">
        <f>+USR!#REF!</f>
        <v>#REF!</v>
      </c>
      <c r="B119" s="117"/>
      <c r="C119" s="117" t="e">
        <f>+USR!#REF!</f>
        <v>#REF!</v>
      </c>
      <c r="D119" s="151" t="e">
        <f>DATEVALUE(TEXT(USR!#REF!,"mm/dd/yyyy"))</f>
        <v>#REF!</v>
      </c>
      <c r="E119" s="117"/>
      <c r="F119" s="121" t="e">
        <f>+USR!#REF!</f>
        <v>#REF!</v>
      </c>
      <c r="G119" s="122"/>
      <c r="H119" s="122" t="e">
        <f>+USR!#REF!</f>
        <v>#REF!</v>
      </c>
      <c r="I119" s="122"/>
      <c r="J119" s="146" t="e">
        <f>+USR!#REF!</f>
        <v>#REF!</v>
      </c>
      <c r="K119" s="122"/>
      <c r="L119" s="147" t="e">
        <f>IF(H119=30,HLOOKUP(F119,Limits!#REF!,2),IF(H119=40,HLOOKUP(F119,Limits!#REF!,3),IF(H119=50,HLOOKUP(F119,Limits!#REF!,4),IF(H119=60,HLOOKUP(F119,Limits!#REF!,5),IF(H119=80,HLOOKUP(F119,Limits!#REF!,6))))))</f>
        <v>#REF!</v>
      </c>
      <c r="M119" s="148"/>
      <c r="N119" s="121" t="e">
        <f>+USR!#REF!</f>
        <v>#REF!</v>
      </c>
      <c r="O119" s="122"/>
      <c r="P119" s="122" t="e">
        <f>+USR!#REF!</f>
        <v>#REF!</v>
      </c>
      <c r="Q119" s="122"/>
      <c r="R119" s="122" t="e">
        <f>+USR!#REF!</f>
        <v>#REF!</v>
      </c>
      <c r="S119" s="122"/>
      <c r="T119" s="122" t="e">
        <f>+USR!#REF!</f>
        <v>#REF!</v>
      </c>
      <c r="U119" s="122"/>
      <c r="V119" s="122" t="e">
        <f>IF(N119=0,Limits!$D$8,IF(N119=1,Limits!$E$8,IF(N119=2,Limits!$F$8,IF(N119=3,Limits!$G$8,IF(N119=4,Limits!$H$8,IF(N119=5,Limits!$I$8))))))</f>
        <v>#REF!</v>
      </c>
      <c r="W119" s="122"/>
      <c r="X119" s="122" t="e">
        <f t="shared" si="6"/>
        <v>#REF!</v>
      </c>
      <c r="Y119" s="122"/>
      <c r="Z119" s="76" t="e">
        <f>IF(D119&gt;=Limits!#REF!,"A",IF(D119&lt;=Limits!#REF!,"B",0))</f>
        <v>#REF!</v>
      </c>
      <c r="AA119" s="76" t="e">
        <f>IF(Z119="A",IF(P119=30,HLOOKUP(N119,Limits!#REF!,2),IF(P119=40,HLOOKUP(N119,Limits!#REF!,3),IF(P119=50,HLOOKUP(N119,Limits!#REF!,4),IF(P119=80,HLOOKUP(N119,Limits!#REF!,5))))))</f>
        <v>#REF!</v>
      </c>
      <c r="AB119" s="76" t="e">
        <f>IF(Z119="B",IF(P119=30,HLOOKUP(N119,Limits!#REF!,2),IF(P119=40,HLOOKUP(N119,Limits!#REF!,3),IF(P119=50,HLOOKUP(N119,Limits!#REF!,4),IF(P119=80,HLOOKUP(N119,Limits!#REF!,5))))))</f>
        <v>#REF!</v>
      </c>
      <c r="AC119" s="122"/>
      <c r="AD119" s="123" t="e">
        <f t="shared" si="7"/>
        <v>#REF!</v>
      </c>
      <c r="AE119" s="76" t="e">
        <f>IF(Z119="A",IF(X119&lt;=HLOOKUP(N119,Limits!#REF!,2),30,IF(X119&lt;=HLOOKUP(N119,Limits!#REF!,3),40,IF(X119&lt;=HLOOKUP(N119,Limits!#REF!,4),50,IF(X119&lt;=HLOOKUP(N119,Limits!#REF!,5),80,"Over 80%")))))</f>
        <v>#REF!</v>
      </c>
      <c r="AF119" s="76" t="e">
        <f>IF(Z119="B",IF(X119&lt;=HLOOKUP(N119,Limits!#REF!,2),30,IF(X119&lt;=HLOOKUP(N119,Limits!#REF!,3),40,IF(X119&lt;=HLOOKUP(N119,Limits!#REF!,4),50,IF(X119&lt;=HLOOKUP(N119,Limits!#REF!,5),80,"Over 80%")))))</f>
        <v>#REF!</v>
      </c>
      <c r="AG119" s="122"/>
      <c r="AH119" s="122"/>
      <c r="AI119" s="85" t="e">
        <f>IF(J119&lt;=HLOOKUP(F119,Limits!#REF!,2),30,IF(J119&lt;=HLOOKUP(F119,Limits!#REF!,3),40,IF(J119&lt;=HLOOKUP(F119,Limits!#REF!,4),50,IF(J119&lt;=HLOOKUP(F119,Limits!#REF!,5),60,IF(J119&lt;=HLOOKUP(F119,Limits!#REF!,6),80,"Over 80%")))))</f>
        <v>#REF!</v>
      </c>
      <c r="AJ119" s="123" t="e">
        <f t="shared" si="4"/>
        <v>#REF!</v>
      </c>
      <c r="AK119" s="2"/>
      <c r="AL119" s="85" t="e">
        <f t="shared" si="5"/>
        <v>#REF!</v>
      </c>
    </row>
    <row r="120" spans="1:38">
      <c r="A120" s="117" t="e">
        <f>+USR!#REF!</f>
        <v>#REF!</v>
      </c>
      <c r="B120" s="117"/>
      <c r="C120" s="117" t="e">
        <f>+USR!#REF!</f>
        <v>#REF!</v>
      </c>
      <c r="D120" s="151" t="e">
        <f>DATEVALUE(TEXT(USR!#REF!,"mm/dd/yyyy"))</f>
        <v>#REF!</v>
      </c>
      <c r="E120" s="117"/>
      <c r="F120" s="121" t="e">
        <f>+USR!#REF!</f>
        <v>#REF!</v>
      </c>
      <c r="G120" s="122"/>
      <c r="H120" s="122" t="e">
        <f>+USR!#REF!</f>
        <v>#REF!</v>
      </c>
      <c r="I120" s="122"/>
      <c r="J120" s="146" t="e">
        <f>+USR!#REF!</f>
        <v>#REF!</v>
      </c>
      <c r="K120" s="122"/>
      <c r="L120" s="147" t="e">
        <f>IF(H120=30,HLOOKUP(F120,Limits!#REF!,2),IF(H120=40,HLOOKUP(F120,Limits!#REF!,3),IF(H120=50,HLOOKUP(F120,Limits!#REF!,4),IF(H120=60,HLOOKUP(F120,Limits!#REF!,5),IF(H120=80,HLOOKUP(F120,Limits!#REF!,6))))))</f>
        <v>#REF!</v>
      </c>
      <c r="M120" s="148"/>
      <c r="N120" s="121" t="e">
        <f>+USR!#REF!</f>
        <v>#REF!</v>
      </c>
      <c r="O120" s="122"/>
      <c r="P120" s="122" t="e">
        <f>+USR!#REF!</f>
        <v>#REF!</v>
      </c>
      <c r="Q120" s="122"/>
      <c r="R120" s="122" t="e">
        <f>+USR!#REF!</f>
        <v>#REF!</v>
      </c>
      <c r="S120" s="122"/>
      <c r="T120" s="122" t="e">
        <f>+USR!#REF!</f>
        <v>#REF!</v>
      </c>
      <c r="U120" s="122"/>
      <c r="V120" s="122" t="e">
        <f>IF(N120=0,Limits!$D$8,IF(N120=1,Limits!$E$8,IF(N120=2,Limits!$F$8,IF(N120=3,Limits!$G$8,IF(N120=4,Limits!$H$8,IF(N120=5,Limits!$I$8))))))</f>
        <v>#REF!</v>
      </c>
      <c r="W120" s="122"/>
      <c r="X120" s="122" t="e">
        <f t="shared" si="6"/>
        <v>#REF!</v>
      </c>
      <c r="Y120" s="122"/>
      <c r="Z120" s="76" t="e">
        <f>IF(D120&gt;=Limits!#REF!,"A",IF(D120&lt;=Limits!#REF!,"B",0))</f>
        <v>#REF!</v>
      </c>
      <c r="AA120" s="76" t="e">
        <f>IF(Z120="A",IF(P120=30,HLOOKUP(N120,Limits!#REF!,2),IF(P120=40,HLOOKUP(N120,Limits!#REF!,3),IF(P120=50,HLOOKUP(N120,Limits!#REF!,4),IF(P120=80,HLOOKUP(N120,Limits!#REF!,5))))))</f>
        <v>#REF!</v>
      </c>
      <c r="AB120" s="76" t="e">
        <f>IF(Z120="B",IF(P120=30,HLOOKUP(N120,Limits!#REF!,2),IF(P120=40,HLOOKUP(N120,Limits!#REF!,3),IF(P120=50,HLOOKUP(N120,Limits!#REF!,4),IF(P120=80,HLOOKUP(N120,Limits!#REF!,5))))))</f>
        <v>#REF!</v>
      </c>
      <c r="AC120" s="122"/>
      <c r="AD120" s="123" t="e">
        <f t="shared" si="7"/>
        <v>#REF!</v>
      </c>
      <c r="AE120" s="76" t="e">
        <f>IF(Z120="A",IF(X120&lt;=HLOOKUP(N120,Limits!#REF!,2),30,IF(X120&lt;=HLOOKUP(N120,Limits!#REF!,3),40,IF(X120&lt;=HLOOKUP(N120,Limits!#REF!,4),50,IF(X120&lt;=HLOOKUP(N120,Limits!#REF!,5),80,"Over 80%")))))</f>
        <v>#REF!</v>
      </c>
      <c r="AF120" s="76" t="e">
        <f>IF(Z120="B",IF(X120&lt;=HLOOKUP(N120,Limits!#REF!,2),30,IF(X120&lt;=HLOOKUP(N120,Limits!#REF!,3),40,IF(X120&lt;=HLOOKUP(N120,Limits!#REF!,4),50,IF(X120&lt;=HLOOKUP(N120,Limits!#REF!,5),80,"Over 80%")))))</f>
        <v>#REF!</v>
      </c>
      <c r="AG120" s="122"/>
      <c r="AH120" s="122"/>
      <c r="AI120" s="85" t="e">
        <f>IF(J120&lt;=HLOOKUP(F120,Limits!#REF!,2),30,IF(J120&lt;=HLOOKUP(F120,Limits!#REF!,3),40,IF(J120&lt;=HLOOKUP(F120,Limits!#REF!,4),50,IF(J120&lt;=HLOOKUP(F120,Limits!#REF!,5),60,IF(J120&lt;=HLOOKUP(F120,Limits!#REF!,6),80,"Over 80%")))))</f>
        <v>#REF!</v>
      </c>
      <c r="AJ120" s="123" t="e">
        <f t="shared" si="4"/>
        <v>#REF!</v>
      </c>
      <c r="AK120" s="2"/>
      <c r="AL120" s="85" t="e">
        <f t="shared" si="5"/>
        <v>#REF!</v>
      </c>
    </row>
    <row r="121" spans="1:38">
      <c r="A121" s="117" t="e">
        <f>+USR!#REF!</f>
        <v>#REF!</v>
      </c>
      <c r="B121" s="117"/>
      <c r="C121" s="117" t="e">
        <f>+USR!#REF!</f>
        <v>#REF!</v>
      </c>
      <c r="D121" s="151" t="e">
        <f>DATEVALUE(TEXT(USR!#REF!,"mm/dd/yyyy"))</f>
        <v>#REF!</v>
      </c>
      <c r="E121" s="117"/>
      <c r="F121" s="121" t="e">
        <f>+USR!#REF!</f>
        <v>#REF!</v>
      </c>
      <c r="G121" s="122"/>
      <c r="H121" s="122" t="e">
        <f>+USR!#REF!</f>
        <v>#REF!</v>
      </c>
      <c r="I121" s="122"/>
      <c r="J121" s="146" t="e">
        <f>+USR!#REF!</f>
        <v>#REF!</v>
      </c>
      <c r="K121" s="122"/>
      <c r="L121" s="147" t="e">
        <f>IF(H121=30,HLOOKUP(F121,Limits!#REF!,2),IF(H121=40,HLOOKUP(F121,Limits!#REF!,3),IF(H121=50,HLOOKUP(F121,Limits!#REF!,4),IF(H121=60,HLOOKUP(F121,Limits!#REF!,5),IF(H121=80,HLOOKUP(F121,Limits!#REF!,6))))))</f>
        <v>#REF!</v>
      </c>
      <c r="M121" s="148"/>
      <c r="N121" s="121" t="e">
        <f>+USR!#REF!</f>
        <v>#REF!</v>
      </c>
      <c r="O121" s="122"/>
      <c r="P121" s="122" t="e">
        <f>+USR!#REF!</f>
        <v>#REF!</v>
      </c>
      <c r="Q121" s="122"/>
      <c r="R121" s="122" t="e">
        <f>+USR!#REF!</f>
        <v>#REF!</v>
      </c>
      <c r="S121" s="122"/>
      <c r="T121" s="122" t="e">
        <f>+USR!#REF!</f>
        <v>#REF!</v>
      </c>
      <c r="U121" s="122"/>
      <c r="V121" s="122" t="e">
        <f>IF(N121=0,Limits!$D$8,IF(N121=1,Limits!$E$8,IF(N121=2,Limits!$F$8,IF(N121=3,Limits!$G$8,IF(N121=4,Limits!$H$8,IF(N121=5,Limits!$I$8))))))</f>
        <v>#REF!</v>
      </c>
      <c r="W121" s="122"/>
      <c r="X121" s="122" t="e">
        <f t="shared" si="6"/>
        <v>#REF!</v>
      </c>
      <c r="Y121" s="122"/>
      <c r="Z121" s="76" t="e">
        <f>IF(D121&gt;=Limits!#REF!,"A",IF(D121&lt;=Limits!#REF!,"B",0))</f>
        <v>#REF!</v>
      </c>
      <c r="AA121" s="76" t="e">
        <f>IF(Z121="A",IF(P121=30,HLOOKUP(N121,Limits!#REF!,2),IF(P121=40,HLOOKUP(N121,Limits!#REF!,3),IF(P121=50,HLOOKUP(N121,Limits!#REF!,4),IF(P121=80,HLOOKUP(N121,Limits!#REF!,5))))))</f>
        <v>#REF!</v>
      </c>
      <c r="AB121" s="76" t="e">
        <f>IF(Z121="B",IF(P121=30,HLOOKUP(N121,Limits!#REF!,2),IF(P121=40,HLOOKUP(N121,Limits!#REF!,3),IF(P121=50,HLOOKUP(N121,Limits!#REF!,4),IF(P121=80,HLOOKUP(N121,Limits!#REF!,5))))))</f>
        <v>#REF!</v>
      </c>
      <c r="AC121" s="122"/>
      <c r="AD121" s="123" t="e">
        <f t="shared" si="7"/>
        <v>#REF!</v>
      </c>
      <c r="AE121" s="76" t="e">
        <f>IF(Z121="A",IF(X121&lt;=HLOOKUP(N121,Limits!#REF!,2),30,IF(X121&lt;=HLOOKUP(N121,Limits!#REF!,3),40,IF(X121&lt;=HLOOKUP(N121,Limits!#REF!,4),50,IF(X121&lt;=HLOOKUP(N121,Limits!#REF!,5),80,"Over 80%")))))</f>
        <v>#REF!</v>
      </c>
      <c r="AF121" s="76" t="e">
        <f>IF(Z121="B",IF(X121&lt;=HLOOKUP(N121,Limits!#REF!,2),30,IF(X121&lt;=HLOOKUP(N121,Limits!#REF!,3),40,IF(X121&lt;=HLOOKUP(N121,Limits!#REF!,4),50,IF(X121&lt;=HLOOKUP(N121,Limits!#REF!,5),80,"Over 80%")))))</f>
        <v>#REF!</v>
      </c>
      <c r="AG121" s="122"/>
      <c r="AH121" s="122"/>
      <c r="AI121" s="85" t="e">
        <f>IF(J121&lt;=HLOOKUP(F121,Limits!#REF!,2),30,IF(J121&lt;=HLOOKUP(F121,Limits!#REF!,3),40,IF(J121&lt;=HLOOKUP(F121,Limits!#REF!,4),50,IF(J121&lt;=HLOOKUP(F121,Limits!#REF!,5),60,IF(J121&lt;=HLOOKUP(F121,Limits!#REF!,6),80,"Over 80%")))))</f>
        <v>#REF!</v>
      </c>
      <c r="AJ121" s="123" t="e">
        <f t="shared" si="4"/>
        <v>#REF!</v>
      </c>
      <c r="AK121" s="2"/>
      <c r="AL121" s="85" t="e">
        <f t="shared" si="5"/>
        <v>#REF!</v>
      </c>
    </row>
    <row r="122" spans="1:38">
      <c r="A122" s="117" t="e">
        <f>+USR!#REF!</f>
        <v>#REF!</v>
      </c>
      <c r="B122" s="117"/>
      <c r="C122" s="117" t="e">
        <f>+USR!#REF!</f>
        <v>#REF!</v>
      </c>
      <c r="D122" s="151" t="e">
        <f>DATEVALUE(TEXT(USR!#REF!,"mm/dd/yyyy"))</f>
        <v>#REF!</v>
      </c>
      <c r="E122" s="117"/>
      <c r="F122" s="121" t="e">
        <f>+USR!#REF!</f>
        <v>#REF!</v>
      </c>
      <c r="G122" s="122"/>
      <c r="H122" s="122" t="e">
        <f>+USR!#REF!</f>
        <v>#REF!</v>
      </c>
      <c r="I122" s="122"/>
      <c r="J122" s="146" t="e">
        <f>+USR!#REF!</f>
        <v>#REF!</v>
      </c>
      <c r="K122" s="122"/>
      <c r="L122" s="147" t="e">
        <f>IF(H122=30,HLOOKUP(F122,Limits!#REF!,2),IF(H122=40,HLOOKUP(F122,Limits!#REF!,3),IF(H122=50,HLOOKUP(F122,Limits!#REF!,4),IF(H122=60,HLOOKUP(F122,Limits!#REF!,5),IF(H122=80,HLOOKUP(F122,Limits!#REF!,6))))))</f>
        <v>#REF!</v>
      </c>
      <c r="M122" s="148"/>
      <c r="N122" s="121" t="e">
        <f>+USR!#REF!</f>
        <v>#REF!</v>
      </c>
      <c r="O122" s="122"/>
      <c r="P122" s="122" t="e">
        <f>+USR!#REF!</f>
        <v>#REF!</v>
      </c>
      <c r="Q122" s="122"/>
      <c r="R122" s="122" t="e">
        <f>+USR!#REF!</f>
        <v>#REF!</v>
      </c>
      <c r="S122" s="122"/>
      <c r="T122" s="122" t="e">
        <f>+USR!#REF!</f>
        <v>#REF!</v>
      </c>
      <c r="U122" s="122"/>
      <c r="V122" s="122" t="e">
        <f>IF(N122=0,Limits!$D$8,IF(N122=1,Limits!$E$8,IF(N122=2,Limits!$F$8,IF(N122=3,Limits!$G$8,IF(N122=4,Limits!$H$8,IF(N122=5,Limits!$I$8))))))</f>
        <v>#REF!</v>
      </c>
      <c r="W122" s="122"/>
      <c r="X122" s="122" t="e">
        <f t="shared" si="6"/>
        <v>#REF!</v>
      </c>
      <c r="Y122" s="122"/>
      <c r="Z122" s="76" t="e">
        <f>IF(D122&gt;=Limits!#REF!,"A",IF(D122&lt;=Limits!#REF!,"B",0))</f>
        <v>#REF!</v>
      </c>
      <c r="AA122" s="76" t="e">
        <f>IF(Z122="A",IF(P122=30,HLOOKUP(N122,Limits!#REF!,2),IF(P122=40,HLOOKUP(N122,Limits!#REF!,3),IF(P122=50,HLOOKUP(N122,Limits!#REF!,4),IF(P122=80,HLOOKUP(N122,Limits!#REF!,5))))))</f>
        <v>#REF!</v>
      </c>
      <c r="AB122" s="76" t="e">
        <f>IF(Z122="B",IF(P122=30,HLOOKUP(N122,Limits!#REF!,2),IF(P122=40,HLOOKUP(N122,Limits!#REF!,3),IF(P122=50,HLOOKUP(N122,Limits!#REF!,4),IF(P122=80,HLOOKUP(N122,Limits!#REF!,5))))))</f>
        <v>#REF!</v>
      </c>
      <c r="AC122" s="122"/>
      <c r="AD122" s="123" t="e">
        <f t="shared" si="7"/>
        <v>#REF!</v>
      </c>
      <c r="AE122" s="76" t="e">
        <f>IF(Z122="A",IF(X122&lt;=HLOOKUP(N122,Limits!#REF!,2),30,IF(X122&lt;=HLOOKUP(N122,Limits!#REF!,3),40,IF(X122&lt;=HLOOKUP(N122,Limits!#REF!,4),50,IF(X122&lt;=HLOOKUP(N122,Limits!#REF!,5),80,"Over 80%")))))</f>
        <v>#REF!</v>
      </c>
      <c r="AF122" s="76" t="e">
        <f>IF(Z122="B",IF(X122&lt;=HLOOKUP(N122,Limits!#REF!,2),30,IF(X122&lt;=HLOOKUP(N122,Limits!#REF!,3),40,IF(X122&lt;=HLOOKUP(N122,Limits!#REF!,4),50,IF(X122&lt;=HLOOKUP(N122,Limits!#REF!,5),80,"Over 80%")))))</f>
        <v>#REF!</v>
      </c>
      <c r="AG122" s="122"/>
      <c r="AH122" s="122"/>
      <c r="AI122" s="85" t="e">
        <f>IF(J122&lt;=HLOOKUP(F122,Limits!#REF!,2),30,IF(J122&lt;=HLOOKUP(F122,Limits!#REF!,3),40,IF(J122&lt;=HLOOKUP(F122,Limits!#REF!,4),50,IF(J122&lt;=HLOOKUP(F122,Limits!#REF!,5),60,IF(J122&lt;=HLOOKUP(F122,Limits!#REF!,6),80,"Over 80%")))))</f>
        <v>#REF!</v>
      </c>
      <c r="AJ122" s="123" t="e">
        <f t="shared" si="4"/>
        <v>#REF!</v>
      </c>
      <c r="AK122" s="2"/>
      <c r="AL122" s="85" t="e">
        <f t="shared" si="5"/>
        <v>#REF!</v>
      </c>
    </row>
    <row r="123" spans="1:38">
      <c r="A123" s="117" t="e">
        <f>+USR!#REF!</f>
        <v>#REF!</v>
      </c>
      <c r="B123" s="117"/>
      <c r="C123" s="117" t="e">
        <f>+USR!#REF!</f>
        <v>#REF!</v>
      </c>
      <c r="D123" s="151" t="e">
        <f>DATEVALUE(TEXT(USR!#REF!,"mm/dd/yyyy"))</f>
        <v>#REF!</v>
      </c>
      <c r="E123" s="117"/>
      <c r="F123" s="121" t="e">
        <f>+USR!#REF!</f>
        <v>#REF!</v>
      </c>
      <c r="G123" s="122"/>
      <c r="H123" s="122" t="e">
        <f>+USR!#REF!</f>
        <v>#REF!</v>
      </c>
      <c r="I123" s="122"/>
      <c r="J123" s="146" t="e">
        <f>+USR!#REF!</f>
        <v>#REF!</v>
      </c>
      <c r="K123" s="122"/>
      <c r="L123" s="147" t="e">
        <f>IF(H123=30,HLOOKUP(F123,Limits!#REF!,2),IF(H123=40,HLOOKUP(F123,Limits!#REF!,3),IF(H123=50,HLOOKUP(F123,Limits!#REF!,4),IF(H123=60,HLOOKUP(F123,Limits!#REF!,5),IF(H123=80,HLOOKUP(F123,Limits!#REF!,6))))))</f>
        <v>#REF!</v>
      </c>
      <c r="M123" s="148"/>
      <c r="N123" s="121" t="e">
        <f>+USR!#REF!</f>
        <v>#REF!</v>
      </c>
      <c r="O123" s="122"/>
      <c r="P123" s="122" t="e">
        <f>+USR!#REF!</f>
        <v>#REF!</v>
      </c>
      <c r="Q123" s="122"/>
      <c r="R123" s="122" t="e">
        <f>+USR!#REF!</f>
        <v>#REF!</v>
      </c>
      <c r="S123" s="122"/>
      <c r="T123" s="122" t="e">
        <f>+USR!#REF!</f>
        <v>#REF!</v>
      </c>
      <c r="U123" s="122"/>
      <c r="V123" s="122" t="e">
        <f>IF(N123=0,Limits!$D$8,IF(N123=1,Limits!$E$8,IF(N123=2,Limits!$F$8,IF(N123=3,Limits!$G$8,IF(N123=4,Limits!$H$8,IF(N123=5,Limits!$I$8))))))</f>
        <v>#REF!</v>
      </c>
      <c r="W123" s="122"/>
      <c r="X123" s="122" t="e">
        <f t="shared" si="6"/>
        <v>#REF!</v>
      </c>
      <c r="Y123" s="122"/>
      <c r="Z123" s="76" t="e">
        <f>IF(D123&gt;=Limits!#REF!,"A",IF(D123&lt;=Limits!#REF!,"B",0))</f>
        <v>#REF!</v>
      </c>
      <c r="AA123" s="76" t="e">
        <f>IF(Z123="A",IF(P123=30,HLOOKUP(N123,Limits!#REF!,2),IF(P123=40,HLOOKUP(N123,Limits!#REF!,3),IF(P123=50,HLOOKUP(N123,Limits!#REF!,4),IF(P123=80,HLOOKUP(N123,Limits!#REF!,5))))))</f>
        <v>#REF!</v>
      </c>
      <c r="AB123" s="76" t="e">
        <f>IF(Z123="B",IF(P123=30,HLOOKUP(N123,Limits!#REF!,2),IF(P123=40,HLOOKUP(N123,Limits!#REF!,3),IF(P123=50,HLOOKUP(N123,Limits!#REF!,4),IF(P123=80,HLOOKUP(N123,Limits!#REF!,5))))))</f>
        <v>#REF!</v>
      </c>
      <c r="AC123" s="122"/>
      <c r="AD123" s="123" t="e">
        <f t="shared" si="7"/>
        <v>#REF!</v>
      </c>
      <c r="AE123" s="76" t="e">
        <f>IF(Z123="A",IF(X123&lt;=HLOOKUP(N123,Limits!#REF!,2),30,IF(X123&lt;=HLOOKUP(N123,Limits!#REF!,3),40,IF(X123&lt;=HLOOKUP(N123,Limits!#REF!,4),50,IF(X123&lt;=HLOOKUP(N123,Limits!#REF!,5),80,"Over 80%")))))</f>
        <v>#REF!</v>
      </c>
      <c r="AF123" s="76" t="e">
        <f>IF(Z123="B",IF(X123&lt;=HLOOKUP(N123,Limits!#REF!,2),30,IF(X123&lt;=HLOOKUP(N123,Limits!#REF!,3),40,IF(X123&lt;=HLOOKUP(N123,Limits!#REF!,4),50,IF(X123&lt;=HLOOKUP(N123,Limits!#REF!,5),80,"Over 80%")))))</f>
        <v>#REF!</v>
      </c>
      <c r="AG123" s="122"/>
      <c r="AH123" s="122"/>
      <c r="AI123" s="85" t="e">
        <f>IF(J123&lt;=HLOOKUP(F123,Limits!#REF!,2),30,IF(J123&lt;=HLOOKUP(F123,Limits!#REF!,3),40,IF(J123&lt;=HLOOKUP(F123,Limits!#REF!,4),50,IF(J123&lt;=HLOOKUP(F123,Limits!#REF!,5),60,IF(J123&lt;=HLOOKUP(F123,Limits!#REF!,6),80,"Over 80%")))))</f>
        <v>#REF!</v>
      </c>
      <c r="AJ123" s="123" t="e">
        <f t="shared" si="4"/>
        <v>#REF!</v>
      </c>
      <c r="AK123" s="2"/>
      <c r="AL123" s="85" t="e">
        <f t="shared" si="5"/>
        <v>#REF!</v>
      </c>
    </row>
    <row r="124" spans="1:38">
      <c r="A124" s="117" t="e">
        <f>+USR!#REF!</f>
        <v>#REF!</v>
      </c>
      <c r="B124" s="117"/>
      <c r="C124" s="117" t="e">
        <f>+USR!#REF!</f>
        <v>#REF!</v>
      </c>
      <c r="D124" s="151" t="e">
        <f>DATEVALUE(TEXT(USR!#REF!,"mm/dd/yyyy"))</f>
        <v>#REF!</v>
      </c>
      <c r="E124" s="117"/>
      <c r="F124" s="121" t="e">
        <f>+USR!#REF!</f>
        <v>#REF!</v>
      </c>
      <c r="G124" s="122"/>
      <c r="H124" s="122" t="e">
        <f>+USR!#REF!</f>
        <v>#REF!</v>
      </c>
      <c r="I124" s="122"/>
      <c r="J124" s="146" t="e">
        <f>+USR!#REF!</f>
        <v>#REF!</v>
      </c>
      <c r="K124" s="122"/>
      <c r="L124" s="147" t="e">
        <f>IF(H124=30,HLOOKUP(F124,Limits!#REF!,2),IF(H124=40,HLOOKUP(F124,Limits!#REF!,3),IF(H124=50,HLOOKUP(F124,Limits!#REF!,4),IF(H124=60,HLOOKUP(F124,Limits!#REF!,5),IF(H124=80,HLOOKUP(F124,Limits!#REF!,6))))))</f>
        <v>#REF!</v>
      </c>
      <c r="M124" s="148"/>
      <c r="N124" s="121" t="e">
        <f>+USR!#REF!</f>
        <v>#REF!</v>
      </c>
      <c r="O124" s="122"/>
      <c r="P124" s="122" t="e">
        <f>+USR!#REF!</f>
        <v>#REF!</v>
      </c>
      <c r="Q124" s="122"/>
      <c r="R124" s="122" t="e">
        <f>+USR!#REF!</f>
        <v>#REF!</v>
      </c>
      <c r="S124" s="122"/>
      <c r="T124" s="122" t="e">
        <f>+USR!#REF!</f>
        <v>#REF!</v>
      </c>
      <c r="U124" s="122"/>
      <c r="V124" s="122" t="e">
        <f>IF(N124=0,Limits!$D$8,IF(N124=1,Limits!$E$8,IF(N124=2,Limits!$F$8,IF(N124=3,Limits!$G$8,IF(N124=4,Limits!$H$8,IF(N124=5,Limits!$I$8))))))</f>
        <v>#REF!</v>
      </c>
      <c r="W124" s="122"/>
      <c r="X124" s="122" t="e">
        <f t="shared" si="6"/>
        <v>#REF!</v>
      </c>
      <c r="Y124" s="122"/>
      <c r="Z124" s="76" t="e">
        <f>IF(D124&gt;=Limits!#REF!,"A",IF(D124&lt;=Limits!#REF!,"B",0))</f>
        <v>#REF!</v>
      </c>
      <c r="AA124" s="76" t="e">
        <f>IF(Z124="A",IF(P124=30,HLOOKUP(N124,Limits!#REF!,2),IF(P124=40,HLOOKUP(N124,Limits!#REF!,3),IF(P124=50,HLOOKUP(N124,Limits!#REF!,4),IF(P124=80,HLOOKUP(N124,Limits!#REF!,5))))))</f>
        <v>#REF!</v>
      </c>
      <c r="AB124" s="76" t="e">
        <f>IF(Z124="B",IF(P124=30,HLOOKUP(N124,Limits!#REF!,2),IF(P124=40,HLOOKUP(N124,Limits!#REF!,3),IF(P124=50,HLOOKUP(N124,Limits!#REF!,4),IF(P124=80,HLOOKUP(N124,Limits!#REF!,5))))))</f>
        <v>#REF!</v>
      </c>
      <c r="AC124" s="122"/>
      <c r="AD124" s="123" t="e">
        <f t="shared" si="7"/>
        <v>#REF!</v>
      </c>
      <c r="AE124" s="76" t="e">
        <f>IF(Z124="A",IF(X124&lt;=HLOOKUP(N124,Limits!#REF!,2),30,IF(X124&lt;=HLOOKUP(N124,Limits!#REF!,3),40,IF(X124&lt;=HLOOKUP(N124,Limits!#REF!,4),50,IF(X124&lt;=HLOOKUP(N124,Limits!#REF!,5),80,"Over 80%")))))</f>
        <v>#REF!</v>
      </c>
      <c r="AF124" s="76" t="e">
        <f>IF(Z124="B",IF(X124&lt;=HLOOKUP(N124,Limits!#REF!,2),30,IF(X124&lt;=HLOOKUP(N124,Limits!#REF!,3),40,IF(X124&lt;=HLOOKUP(N124,Limits!#REF!,4),50,IF(X124&lt;=HLOOKUP(N124,Limits!#REF!,5),80,"Over 80%")))))</f>
        <v>#REF!</v>
      </c>
      <c r="AG124" s="122"/>
      <c r="AH124" s="122"/>
      <c r="AI124" s="85" t="e">
        <f>IF(J124&lt;=HLOOKUP(F124,Limits!#REF!,2),30,IF(J124&lt;=HLOOKUP(F124,Limits!#REF!,3),40,IF(J124&lt;=HLOOKUP(F124,Limits!#REF!,4),50,IF(J124&lt;=HLOOKUP(F124,Limits!#REF!,5),60,IF(J124&lt;=HLOOKUP(F124,Limits!#REF!,6),80,"Over 80%")))))</f>
        <v>#REF!</v>
      </c>
      <c r="AJ124" s="123" t="e">
        <f t="shared" si="4"/>
        <v>#REF!</v>
      </c>
      <c r="AK124" s="2"/>
      <c r="AL124" s="85" t="e">
        <f t="shared" si="5"/>
        <v>#REF!</v>
      </c>
    </row>
    <row r="125" spans="1:38">
      <c r="A125" s="117" t="e">
        <f>+USR!#REF!</f>
        <v>#REF!</v>
      </c>
      <c r="B125" s="117"/>
      <c r="C125" s="117" t="e">
        <f>+USR!#REF!</f>
        <v>#REF!</v>
      </c>
      <c r="D125" s="151" t="e">
        <f>DATEVALUE(TEXT(USR!#REF!,"mm/dd/yyyy"))</f>
        <v>#REF!</v>
      </c>
      <c r="E125" s="117"/>
      <c r="F125" s="121" t="e">
        <f>+USR!#REF!</f>
        <v>#REF!</v>
      </c>
      <c r="G125" s="122"/>
      <c r="H125" s="122" t="e">
        <f>+USR!#REF!</f>
        <v>#REF!</v>
      </c>
      <c r="I125" s="122"/>
      <c r="J125" s="146" t="e">
        <f>+USR!#REF!</f>
        <v>#REF!</v>
      </c>
      <c r="K125" s="122"/>
      <c r="L125" s="147" t="e">
        <f>IF(H125=30,HLOOKUP(F125,Limits!#REF!,2),IF(H125=40,HLOOKUP(F125,Limits!#REF!,3),IF(H125=50,HLOOKUP(F125,Limits!#REF!,4),IF(H125=60,HLOOKUP(F125,Limits!#REF!,5),IF(H125=80,HLOOKUP(F125,Limits!#REF!,6))))))</f>
        <v>#REF!</v>
      </c>
      <c r="M125" s="148"/>
      <c r="N125" s="121" t="e">
        <f>+USR!#REF!</f>
        <v>#REF!</v>
      </c>
      <c r="O125" s="122"/>
      <c r="P125" s="122" t="e">
        <f>+USR!#REF!</f>
        <v>#REF!</v>
      </c>
      <c r="Q125" s="122"/>
      <c r="R125" s="122" t="e">
        <f>+USR!#REF!</f>
        <v>#REF!</v>
      </c>
      <c r="S125" s="122"/>
      <c r="T125" s="122" t="e">
        <f>+USR!#REF!</f>
        <v>#REF!</v>
      </c>
      <c r="U125" s="122"/>
      <c r="V125" s="122" t="e">
        <f>IF(N125=0,Limits!$D$8,IF(N125=1,Limits!$E$8,IF(N125=2,Limits!$F$8,IF(N125=3,Limits!$G$8,IF(N125=4,Limits!$H$8,IF(N125=5,Limits!$I$8))))))</f>
        <v>#REF!</v>
      </c>
      <c r="W125" s="122"/>
      <c r="X125" s="122" t="e">
        <f t="shared" si="6"/>
        <v>#REF!</v>
      </c>
      <c r="Y125" s="122"/>
      <c r="Z125" s="76" t="e">
        <f>IF(D125&gt;=Limits!#REF!,"A",IF(D125&lt;=Limits!#REF!,"B",0))</f>
        <v>#REF!</v>
      </c>
      <c r="AA125" s="76" t="e">
        <f>IF(Z125="A",IF(P125=30,HLOOKUP(N125,Limits!#REF!,2),IF(P125=40,HLOOKUP(N125,Limits!#REF!,3),IF(P125=50,HLOOKUP(N125,Limits!#REF!,4),IF(P125=80,HLOOKUP(N125,Limits!#REF!,5))))))</f>
        <v>#REF!</v>
      </c>
      <c r="AB125" s="76" t="e">
        <f>IF(Z125="B",IF(P125=30,HLOOKUP(N125,Limits!#REF!,2),IF(P125=40,HLOOKUP(N125,Limits!#REF!,3),IF(P125=50,HLOOKUP(N125,Limits!#REF!,4),IF(P125=80,HLOOKUP(N125,Limits!#REF!,5))))))</f>
        <v>#REF!</v>
      </c>
      <c r="AC125" s="122"/>
      <c r="AD125" s="123" t="e">
        <f t="shared" si="7"/>
        <v>#REF!</v>
      </c>
      <c r="AE125" s="76" t="e">
        <f>IF(Z125="A",IF(X125&lt;=HLOOKUP(N125,Limits!#REF!,2),30,IF(X125&lt;=HLOOKUP(N125,Limits!#REF!,3),40,IF(X125&lt;=HLOOKUP(N125,Limits!#REF!,4),50,IF(X125&lt;=HLOOKUP(N125,Limits!#REF!,5),80,"Over 80%")))))</f>
        <v>#REF!</v>
      </c>
      <c r="AF125" s="76" t="e">
        <f>IF(Z125="B",IF(X125&lt;=HLOOKUP(N125,Limits!#REF!,2),30,IF(X125&lt;=HLOOKUP(N125,Limits!#REF!,3),40,IF(X125&lt;=HLOOKUP(N125,Limits!#REF!,4),50,IF(X125&lt;=HLOOKUP(N125,Limits!#REF!,5),80,"Over 80%")))))</f>
        <v>#REF!</v>
      </c>
      <c r="AG125" s="122"/>
      <c r="AH125" s="122"/>
      <c r="AI125" s="85" t="e">
        <f>IF(J125&lt;=HLOOKUP(F125,Limits!#REF!,2),30,IF(J125&lt;=HLOOKUP(F125,Limits!#REF!,3),40,IF(J125&lt;=HLOOKUP(F125,Limits!#REF!,4),50,IF(J125&lt;=HLOOKUP(F125,Limits!#REF!,5),60,IF(J125&lt;=HLOOKUP(F125,Limits!#REF!,6),80,"Over 80%")))))</f>
        <v>#REF!</v>
      </c>
      <c r="AJ125" s="123" t="e">
        <f t="shared" si="4"/>
        <v>#REF!</v>
      </c>
      <c r="AK125" s="2"/>
      <c r="AL125" s="85" t="e">
        <f t="shared" si="5"/>
        <v>#REF!</v>
      </c>
    </row>
    <row r="126" spans="1:38">
      <c r="A126" s="117" t="e">
        <f>+USR!#REF!</f>
        <v>#REF!</v>
      </c>
      <c r="B126" s="117"/>
      <c r="C126" s="117" t="e">
        <f>+USR!#REF!</f>
        <v>#REF!</v>
      </c>
      <c r="D126" s="151" t="e">
        <f>DATEVALUE(TEXT(USR!#REF!,"mm/dd/yyyy"))</f>
        <v>#REF!</v>
      </c>
      <c r="E126" s="117"/>
      <c r="F126" s="121" t="e">
        <f>+USR!#REF!</f>
        <v>#REF!</v>
      </c>
      <c r="G126" s="122"/>
      <c r="H126" s="122" t="e">
        <f>+USR!#REF!</f>
        <v>#REF!</v>
      </c>
      <c r="I126" s="122"/>
      <c r="J126" s="146" t="e">
        <f>+USR!#REF!</f>
        <v>#REF!</v>
      </c>
      <c r="K126" s="122"/>
      <c r="L126" s="147" t="e">
        <f>IF(H126=30,HLOOKUP(F126,Limits!#REF!,2),IF(H126=40,HLOOKUP(F126,Limits!#REF!,3),IF(H126=50,HLOOKUP(F126,Limits!#REF!,4),IF(H126=60,HLOOKUP(F126,Limits!#REF!,5),IF(H126=80,HLOOKUP(F126,Limits!#REF!,6))))))</f>
        <v>#REF!</v>
      </c>
      <c r="M126" s="148"/>
      <c r="N126" s="121" t="e">
        <f>+USR!#REF!</f>
        <v>#REF!</v>
      </c>
      <c r="O126" s="122"/>
      <c r="P126" s="122" t="e">
        <f>+USR!#REF!</f>
        <v>#REF!</v>
      </c>
      <c r="Q126" s="122"/>
      <c r="R126" s="122" t="e">
        <f>+USR!#REF!</f>
        <v>#REF!</v>
      </c>
      <c r="S126" s="122"/>
      <c r="T126" s="122" t="e">
        <f>+USR!#REF!</f>
        <v>#REF!</v>
      </c>
      <c r="U126" s="122"/>
      <c r="V126" s="122" t="e">
        <f>IF(N126=0,Limits!$D$8,IF(N126=1,Limits!$E$8,IF(N126=2,Limits!$F$8,IF(N126=3,Limits!$G$8,IF(N126=4,Limits!$H$8,IF(N126=5,Limits!$I$8))))))</f>
        <v>#REF!</v>
      </c>
      <c r="W126" s="122"/>
      <c r="X126" s="122" t="e">
        <f t="shared" si="6"/>
        <v>#REF!</v>
      </c>
      <c r="Y126" s="122"/>
      <c r="Z126" s="76" t="e">
        <f>IF(D126&gt;=Limits!#REF!,"A",IF(D126&lt;=Limits!#REF!,"B",0))</f>
        <v>#REF!</v>
      </c>
      <c r="AA126" s="76" t="e">
        <f>IF(Z126="A",IF(P126=30,HLOOKUP(N126,Limits!#REF!,2),IF(P126=40,HLOOKUP(N126,Limits!#REF!,3),IF(P126=50,HLOOKUP(N126,Limits!#REF!,4),IF(P126=80,HLOOKUP(N126,Limits!#REF!,5))))))</f>
        <v>#REF!</v>
      </c>
      <c r="AB126" s="76" t="e">
        <f>IF(Z126="B",IF(P126=30,HLOOKUP(N126,Limits!#REF!,2),IF(P126=40,HLOOKUP(N126,Limits!#REF!,3),IF(P126=50,HLOOKUP(N126,Limits!#REF!,4),IF(P126=80,HLOOKUP(N126,Limits!#REF!,5))))))</f>
        <v>#REF!</v>
      </c>
      <c r="AC126" s="122"/>
      <c r="AD126" s="123" t="e">
        <f t="shared" si="7"/>
        <v>#REF!</v>
      </c>
      <c r="AE126" s="76" t="e">
        <f>IF(Z126="A",IF(X126&lt;=HLOOKUP(N126,Limits!#REF!,2),30,IF(X126&lt;=HLOOKUP(N126,Limits!#REF!,3),40,IF(X126&lt;=HLOOKUP(N126,Limits!#REF!,4),50,IF(X126&lt;=HLOOKUP(N126,Limits!#REF!,5),80,"Over 80%")))))</f>
        <v>#REF!</v>
      </c>
      <c r="AF126" s="76" t="e">
        <f>IF(Z126="B",IF(X126&lt;=HLOOKUP(N126,Limits!#REF!,2),30,IF(X126&lt;=HLOOKUP(N126,Limits!#REF!,3),40,IF(X126&lt;=HLOOKUP(N126,Limits!#REF!,4),50,IF(X126&lt;=HLOOKUP(N126,Limits!#REF!,5),80,"Over 80%")))))</f>
        <v>#REF!</v>
      </c>
      <c r="AG126" s="122"/>
      <c r="AH126" s="122"/>
      <c r="AI126" s="85" t="e">
        <f>IF(J126&lt;=HLOOKUP(F126,Limits!#REF!,2),30,IF(J126&lt;=HLOOKUP(F126,Limits!#REF!,3),40,IF(J126&lt;=HLOOKUP(F126,Limits!#REF!,4),50,IF(J126&lt;=HLOOKUP(F126,Limits!#REF!,5),60,IF(J126&lt;=HLOOKUP(F126,Limits!#REF!,6),80,"Over 80%")))))</f>
        <v>#REF!</v>
      </c>
      <c r="AJ126" s="123" t="e">
        <f t="shared" si="4"/>
        <v>#REF!</v>
      </c>
      <c r="AK126" s="2"/>
      <c r="AL126" s="85" t="e">
        <f t="shared" si="5"/>
        <v>#REF!</v>
      </c>
    </row>
    <row r="127" spans="1:38">
      <c r="A127" s="117" t="e">
        <f>+USR!#REF!</f>
        <v>#REF!</v>
      </c>
      <c r="B127" s="117"/>
      <c r="C127" s="117" t="e">
        <f>+USR!#REF!</f>
        <v>#REF!</v>
      </c>
      <c r="D127" s="151" t="e">
        <f>DATEVALUE(TEXT(USR!#REF!,"mm/dd/yyyy"))</f>
        <v>#REF!</v>
      </c>
      <c r="E127" s="117"/>
      <c r="F127" s="121" t="e">
        <f>+USR!#REF!</f>
        <v>#REF!</v>
      </c>
      <c r="G127" s="122"/>
      <c r="H127" s="122" t="e">
        <f>+USR!#REF!</f>
        <v>#REF!</v>
      </c>
      <c r="I127" s="122"/>
      <c r="J127" s="146" t="e">
        <f>+USR!#REF!</f>
        <v>#REF!</v>
      </c>
      <c r="K127" s="122"/>
      <c r="L127" s="147" t="e">
        <f>IF(H127=30,HLOOKUP(F127,Limits!#REF!,2),IF(H127=40,HLOOKUP(F127,Limits!#REF!,3),IF(H127=50,HLOOKUP(F127,Limits!#REF!,4),IF(H127=60,HLOOKUP(F127,Limits!#REF!,5),IF(H127=80,HLOOKUP(F127,Limits!#REF!,6))))))</f>
        <v>#REF!</v>
      </c>
      <c r="M127" s="148"/>
      <c r="N127" s="121" t="e">
        <f>+USR!#REF!</f>
        <v>#REF!</v>
      </c>
      <c r="O127" s="122"/>
      <c r="P127" s="122" t="e">
        <f>+USR!#REF!</f>
        <v>#REF!</v>
      </c>
      <c r="Q127" s="122"/>
      <c r="R127" s="122" t="e">
        <f>+USR!#REF!</f>
        <v>#REF!</v>
      </c>
      <c r="S127" s="122"/>
      <c r="T127" s="122" t="e">
        <f>+USR!#REF!</f>
        <v>#REF!</v>
      </c>
      <c r="U127" s="122"/>
      <c r="V127" s="122" t="e">
        <f>IF(N127=0,Limits!$D$8,IF(N127=1,Limits!$E$8,IF(N127=2,Limits!$F$8,IF(N127=3,Limits!$G$8,IF(N127=4,Limits!$H$8,IF(N127=5,Limits!$I$8))))))</f>
        <v>#REF!</v>
      </c>
      <c r="W127" s="122"/>
      <c r="X127" s="122" t="e">
        <f t="shared" si="6"/>
        <v>#REF!</v>
      </c>
      <c r="Y127" s="122"/>
      <c r="Z127" s="76" t="e">
        <f>IF(D127&gt;=Limits!#REF!,"A",IF(D127&lt;=Limits!#REF!,"B",0))</f>
        <v>#REF!</v>
      </c>
      <c r="AA127" s="76" t="e">
        <f>IF(Z127="A",IF(P127=30,HLOOKUP(N127,Limits!#REF!,2),IF(P127=40,HLOOKUP(N127,Limits!#REF!,3),IF(P127=50,HLOOKUP(N127,Limits!#REF!,4),IF(P127=80,HLOOKUP(N127,Limits!#REF!,5))))))</f>
        <v>#REF!</v>
      </c>
      <c r="AB127" s="76" t="e">
        <f>IF(Z127="B",IF(P127=30,HLOOKUP(N127,Limits!#REF!,2),IF(P127=40,HLOOKUP(N127,Limits!#REF!,3),IF(P127=50,HLOOKUP(N127,Limits!#REF!,4),IF(P127=80,HLOOKUP(N127,Limits!#REF!,5))))))</f>
        <v>#REF!</v>
      </c>
      <c r="AC127" s="122"/>
      <c r="AD127" s="123" t="e">
        <f t="shared" si="7"/>
        <v>#REF!</v>
      </c>
      <c r="AE127" s="76" t="e">
        <f>IF(Z127="A",IF(X127&lt;=HLOOKUP(N127,Limits!#REF!,2),30,IF(X127&lt;=HLOOKUP(N127,Limits!#REF!,3),40,IF(X127&lt;=HLOOKUP(N127,Limits!#REF!,4),50,IF(X127&lt;=HLOOKUP(N127,Limits!#REF!,5),80,"Over 80%")))))</f>
        <v>#REF!</v>
      </c>
      <c r="AF127" s="76" t="e">
        <f>IF(Z127="B",IF(X127&lt;=HLOOKUP(N127,Limits!#REF!,2),30,IF(X127&lt;=HLOOKUP(N127,Limits!#REF!,3),40,IF(X127&lt;=HLOOKUP(N127,Limits!#REF!,4),50,IF(X127&lt;=HLOOKUP(N127,Limits!#REF!,5),80,"Over 80%")))))</f>
        <v>#REF!</v>
      </c>
      <c r="AG127" s="122"/>
      <c r="AH127" s="122"/>
      <c r="AI127" s="85" t="e">
        <f>IF(J127&lt;=HLOOKUP(F127,Limits!#REF!,2),30,IF(J127&lt;=HLOOKUP(F127,Limits!#REF!,3),40,IF(J127&lt;=HLOOKUP(F127,Limits!#REF!,4),50,IF(J127&lt;=HLOOKUP(F127,Limits!#REF!,5),60,IF(J127&lt;=HLOOKUP(F127,Limits!#REF!,6),80,"Over 80%")))))</f>
        <v>#REF!</v>
      </c>
      <c r="AJ127" s="123" t="e">
        <f t="shared" si="4"/>
        <v>#REF!</v>
      </c>
      <c r="AK127" s="2"/>
      <c r="AL127" s="85" t="e">
        <f t="shared" si="5"/>
        <v>#REF!</v>
      </c>
    </row>
    <row r="128" spans="1:38">
      <c r="A128" s="117" t="e">
        <f>+USR!#REF!</f>
        <v>#REF!</v>
      </c>
      <c r="B128" s="117"/>
      <c r="C128" s="117" t="e">
        <f>+USR!#REF!</f>
        <v>#REF!</v>
      </c>
      <c r="D128" s="151" t="e">
        <f>DATEVALUE(TEXT(USR!#REF!,"mm/dd/yyyy"))</f>
        <v>#REF!</v>
      </c>
      <c r="E128" s="117"/>
      <c r="F128" s="121" t="e">
        <f>+USR!#REF!</f>
        <v>#REF!</v>
      </c>
      <c r="G128" s="122"/>
      <c r="H128" s="122" t="e">
        <f>+USR!#REF!</f>
        <v>#REF!</v>
      </c>
      <c r="I128" s="122"/>
      <c r="J128" s="146" t="e">
        <f>+USR!#REF!</f>
        <v>#REF!</v>
      </c>
      <c r="K128" s="122"/>
      <c r="L128" s="147" t="e">
        <f>IF(H128=30,HLOOKUP(F128,Limits!#REF!,2),IF(H128=40,HLOOKUP(F128,Limits!#REF!,3),IF(H128=50,HLOOKUP(F128,Limits!#REF!,4),IF(H128=60,HLOOKUP(F128,Limits!#REF!,5),IF(H128=80,HLOOKUP(F128,Limits!#REF!,6))))))</f>
        <v>#REF!</v>
      </c>
      <c r="M128" s="148"/>
      <c r="N128" s="121" t="e">
        <f>+USR!#REF!</f>
        <v>#REF!</v>
      </c>
      <c r="O128" s="122"/>
      <c r="P128" s="122" t="e">
        <f>+USR!#REF!</f>
        <v>#REF!</v>
      </c>
      <c r="Q128" s="122"/>
      <c r="R128" s="122" t="e">
        <f>+USR!#REF!</f>
        <v>#REF!</v>
      </c>
      <c r="S128" s="122"/>
      <c r="T128" s="122" t="e">
        <f>+USR!#REF!</f>
        <v>#REF!</v>
      </c>
      <c r="U128" s="122"/>
      <c r="V128" s="122" t="e">
        <f>IF(N128=0,Limits!$D$8,IF(N128=1,Limits!$E$8,IF(N128=2,Limits!$F$8,IF(N128=3,Limits!$G$8,IF(N128=4,Limits!$H$8,IF(N128=5,Limits!$I$8))))))</f>
        <v>#REF!</v>
      </c>
      <c r="W128" s="122"/>
      <c r="X128" s="122" t="e">
        <f t="shared" si="6"/>
        <v>#REF!</v>
      </c>
      <c r="Y128" s="122"/>
      <c r="Z128" s="76" t="e">
        <f>IF(D128&gt;=Limits!#REF!,"A",IF(D128&lt;=Limits!#REF!,"B",0))</f>
        <v>#REF!</v>
      </c>
      <c r="AA128" s="76" t="e">
        <f>IF(Z128="A",IF(P128=30,HLOOKUP(N128,Limits!#REF!,2),IF(P128=40,HLOOKUP(N128,Limits!#REF!,3),IF(P128=50,HLOOKUP(N128,Limits!#REF!,4),IF(P128=80,HLOOKUP(N128,Limits!#REF!,5))))))</f>
        <v>#REF!</v>
      </c>
      <c r="AB128" s="76" t="e">
        <f>IF(Z128="B",IF(P128=30,HLOOKUP(N128,Limits!#REF!,2),IF(P128=40,HLOOKUP(N128,Limits!#REF!,3),IF(P128=50,HLOOKUP(N128,Limits!#REF!,4),IF(P128=80,HLOOKUP(N128,Limits!#REF!,5))))))</f>
        <v>#REF!</v>
      </c>
      <c r="AC128" s="122"/>
      <c r="AD128" s="123" t="e">
        <f t="shared" si="7"/>
        <v>#REF!</v>
      </c>
      <c r="AE128" s="76" t="e">
        <f>IF(Z128="A",IF(X128&lt;=HLOOKUP(N128,Limits!#REF!,2),30,IF(X128&lt;=HLOOKUP(N128,Limits!#REF!,3),40,IF(X128&lt;=HLOOKUP(N128,Limits!#REF!,4),50,IF(X128&lt;=HLOOKUP(N128,Limits!#REF!,5),80,"Over 80%")))))</f>
        <v>#REF!</v>
      </c>
      <c r="AF128" s="76" t="e">
        <f>IF(Z128="B",IF(X128&lt;=HLOOKUP(N128,Limits!#REF!,2),30,IF(X128&lt;=HLOOKUP(N128,Limits!#REF!,3),40,IF(X128&lt;=HLOOKUP(N128,Limits!#REF!,4),50,IF(X128&lt;=HLOOKUP(N128,Limits!#REF!,5),80,"Over 80%")))))</f>
        <v>#REF!</v>
      </c>
      <c r="AG128" s="122"/>
      <c r="AH128" s="122"/>
      <c r="AI128" s="85" t="e">
        <f>IF(J128&lt;=HLOOKUP(F128,Limits!#REF!,2),30,IF(J128&lt;=HLOOKUP(F128,Limits!#REF!,3),40,IF(J128&lt;=HLOOKUP(F128,Limits!#REF!,4),50,IF(J128&lt;=HLOOKUP(F128,Limits!#REF!,5),60,IF(J128&lt;=HLOOKUP(F128,Limits!#REF!,6),80,"Over 80%")))))</f>
        <v>#REF!</v>
      </c>
      <c r="AJ128" s="123" t="e">
        <f t="shared" si="4"/>
        <v>#REF!</v>
      </c>
      <c r="AK128" s="2"/>
      <c r="AL128" s="85" t="e">
        <f t="shared" si="5"/>
        <v>#REF!</v>
      </c>
    </row>
    <row r="129" spans="1:38">
      <c r="A129" s="117" t="e">
        <f>+USR!#REF!</f>
        <v>#REF!</v>
      </c>
      <c r="B129" s="117"/>
      <c r="C129" s="117" t="e">
        <f>+USR!#REF!</f>
        <v>#REF!</v>
      </c>
      <c r="D129" s="151" t="e">
        <f>DATEVALUE(TEXT(USR!#REF!,"mm/dd/yyyy"))</f>
        <v>#REF!</v>
      </c>
      <c r="E129" s="117"/>
      <c r="F129" s="121" t="e">
        <f>+USR!#REF!</f>
        <v>#REF!</v>
      </c>
      <c r="G129" s="122"/>
      <c r="H129" s="122" t="e">
        <f>+USR!#REF!</f>
        <v>#REF!</v>
      </c>
      <c r="I129" s="122"/>
      <c r="J129" s="146" t="e">
        <f>+USR!#REF!</f>
        <v>#REF!</v>
      </c>
      <c r="K129" s="122"/>
      <c r="L129" s="147" t="e">
        <f>IF(H129=30,HLOOKUP(F129,Limits!#REF!,2),IF(H129=40,HLOOKUP(F129,Limits!#REF!,3),IF(H129=50,HLOOKUP(F129,Limits!#REF!,4),IF(H129=60,HLOOKUP(F129,Limits!#REF!,5),IF(H129=80,HLOOKUP(F129,Limits!#REF!,6))))))</f>
        <v>#REF!</v>
      </c>
      <c r="M129" s="148"/>
      <c r="N129" s="121" t="e">
        <f>+USR!#REF!</f>
        <v>#REF!</v>
      </c>
      <c r="O129" s="122"/>
      <c r="P129" s="122" t="e">
        <f>+USR!#REF!</f>
        <v>#REF!</v>
      </c>
      <c r="Q129" s="122"/>
      <c r="R129" s="122" t="e">
        <f>+USR!#REF!</f>
        <v>#REF!</v>
      </c>
      <c r="S129" s="122"/>
      <c r="T129" s="122" t="e">
        <f>+USR!#REF!</f>
        <v>#REF!</v>
      </c>
      <c r="U129" s="122"/>
      <c r="V129" s="122" t="e">
        <f>IF(N129=0,Limits!$D$8,IF(N129=1,Limits!$E$8,IF(N129=2,Limits!$F$8,IF(N129=3,Limits!$G$8,IF(N129=4,Limits!$H$8,IF(N129=5,Limits!$I$8))))))</f>
        <v>#REF!</v>
      </c>
      <c r="W129" s="122"/>
      <c r="X129" s="122" t="e">
        <f t="shared" si="6"/>
        <v>#REF!</v>
      </c>
      <c r="Y129" s="122"/>
      <c r="Z129" s="76" t="e">
        <f>IF(D129&gt;=Limits!#REF!,"A",IF(D129&lt;=Limits!#REF!,"B",0))</f>
        <v>#REF!</v>
      </c>
      <c r="AA129" s="76" t="e">
        <f>IF(Z129="A",IF(P129=30,HLOOKUP(N129,Limits!#REF!,2),IF(P129=40,HLOOKUP(N129,Limits!#REF!,3),IF(P129=50,HLOOKUP(N129,Limits!#REF!,4),IF(P129=80,HLOOKUP(N129,Limits!#REF!,5))))))</f>
        <v>#REF!</v>
      </c>
      <c r="AB129" s="76" t="e">
        <f>IF(Z129="B",IF(P129=30,HLOOKUP(N129,Limits!#REF!,2),IF(P129=40,HLOOKUP(N129,Limits!#REF!,3),IF(P129=50,HLOOKUP(N129,Limits!#REF!,4),IF(P129=80,HLOOKUP(N129,Limits!#REF!,5))))))</f>
        <v>#REF!</v>
      </c>
      <c r="AC129" s="122"/>
      <c r="AD129" s="123" t="e">
        <f t="shared" si="7"/>
        <v>#REF!</v>
      </c>
      <c r="AE129" s="76" t="e">
        <f>IF(Z129="A",IF(X129&lt;=HLOOKUP(N129,Limits!#REF!,2),30,IF(X129&lt;=HLOOKUP(N129,Limits!#REF!,3),40,IF(X129&lt;=HLOOKUP(N129,Limits!#REF!,4),50,IF(X129&lt;=HLOOKUP(N129,Limits!#REF!,5),80,"Over 80%")))))</f>
        <v>#REF!</v>
      </c>
      <c r="AF129" s="76" t="e">
        <f>IF(Z129="B",IF(X129&lt;=HLOOKUP(N129,Limits!#REF!,2),30,IF(X129&lt;=HLOOKUP(N129,Limits!#REF!,3),40,IF(X129&lt;=HLOOKUP(N129,Limits!#REF!,4),50,IF(X129&lt;=HLOOKUP(N129,Limits!#REF!,5),80,"Over 80%")))))</f>
        <v>#REF!</v>
      </c>
      <c r="AG129" s="122"/>
      <c r="AH129" s="122"/>
      <c r="AI129" s="85" t="e">
        <f>IF(J129&lt;=HLOOKUP(F129,Limits!#REF!,2),30,IF(J129&lt;=HLOOKUP(F129,Limits!#REF!,3),40,IF(J129&lt;=HLOOKUP(F129,Limits!#REF!,4),50,IF(J129&lt;=HLOOKUP(F129,Limits!#REF!,5),60,IF(J129&lt;=HLOOKUP(F129,Limits!#REF!,6),80,"Over 80%")))))</f>
        <v>#REF!</v>
      </c>
      <c r="AJ129" s="123" t="e">
        <f t="shared" si="4"/>
        <v>#REF!</v>
      </c>
      <c r="AK129" s="2"/>
      <c r="AL129" s="85" t="e">
        <f t="shared" si="5"/>
        <v>#REF!</v>
      </c>
    </row>
    <row r="130" spans="1:38">
      <c r="A130" s="117" t="e">
        <f>+USR!#REF!</f>
        <v>#REF!</v>
      </c>
      <c r="B130" s="117"/>
      <c r="C130" s="117" t="e">
        <f>+USR!#REF!</f>
        <v>#REF!</v>
      </c>
      <c r="D130" s="151" t="e">
        <f>DATEVALUE(TEXT(USR!#REF!,"mm/dd/yyyy"))</f>
        <v>#REF!</v>
      </c>
      <c r="E130" s="117"/>
      <c r="F130" s="121" t="e">
        <f>+USR!#REF!</f>
        <v>#REF!</v>
      </c>
      <c r="G130" s="122"/>
      <c r="H130" s="122" t="e">
        <f>+USR!#REF!</f>
        <v>#REF!</v>
      </c>
      <c r="I130" s="122"/>
      <c r="J130" s="146" t="e">
        <f>+USR!#REF!</f>
        <v>#REF!</v>
      </c>
      <c r="K130" s="122"/>
      <c r="L130" s="147" t="e">
        <f>IF(H130=30,HLOOKUP(F130,Limits!#REF!,2),IF(H130=40,HLOOKUP(F130,Limits!#REF!,3),IF(H130=50,HLOOKUP(F130,Limits!#REF!,4),IF(H130=60,HLOOKUP(F130,Limits!#REF!,5),IF(H130=80,HLOOKUP(F130,Limits!#REF!,6))))))</f>
        <v>#REF!</v>
      </c>
      <c r="M130" s="148"/>
      <c r="N130" s="121" t="e">
        <f>+USR!#REF!</f>
        <v>#REF!</v>
      </c>
      <c r="O130" s="122"/>
      <c r="P130" s="122" t="e">
        <f>+USR!#REF!</f>
        <v>#REF!</v>
      </c>
      <c r="Q130" s="122"/>
      <c r="R130" s="122" t="e">
        <f>+USR!#REF!</f>
        <v>#REF!</v>
      </c>
      <c r="S130" s="122"/>
      <c r="T130" s="122" t="e">
        <f>+USR!#REF!</f>
        <v>#REF!</v>
      </c>
      <c r="U130" s="122"/>
      <c r="V130" s="122" t="e">
        <f>IF(N130=0,Limits!$D$8,IF(N130=1,Limits!$E$8,IF(N130=2,Limits!$F$8,IF(N130=3,Limits!$G$8,IF(N130=4,Limits!$H$8,IF(N130=5,Limits!$I$8))))))</f>
        <v>#REF!</v>
      </c>
      <c r="W130" s="122"/>
      <c r="X130" s="122" t="e">
        <f t="shared" si="6"/>
        <v>#REF!</v>
      </c>
      <c r="Y130" s="122"/>
      <c r="Z130" s="76" t="e">
        <f>IF(D130&gt;=Limits!#REF!,"A",IF(D130&lt;=Limits!#REF!,"B",0))</f>
        <v>#REF!</v>
      </c>
      <c r="AA130" s="76" t="e">
        <f>IF(Z130="A",IF(P130=30,HLOOKUP(N130,Limits!#REF!,2),IF(P130=40,HLOOKUP(N130,Limits!#REF!,3),IF(P130=50,HLOOKUP(N130,Limits!#REF!,4),IF(P130=80,HLOOKUP(N130,Limits!#REF!,5))))))</f>
        <v>#REF!</v>
      </c>
      <c r="AB130" s="76" t="e">
        <f>IF(Z130="B",IF(P130=30,HLOOKUP(N130,Limits!#REF!,2),IF(P130=40,HLOOKUP(N130,Limits!#REF!,3),IF(P130=50,HLOOKUP(N130,Limits!#REF!,4),IF(P130=80,HLOOKUP(N130,Limits!#REF!,5))))))</f>
        <v>#REF!</v>
      </c>
      <c r="AC130" s="122"/>
      <c r="AD130" s="123" t="e">
        <f t="shared" si="7"/>
        <v>#REF!</v>
      </c>
      <c r="AE130" s="76" t="e">
        <f>IF(Z130="A",IF(X130&lt;=HLOOKUP(N130,Limits!#REF!,2),30,IF(X130&lt;=HLOOKUP(N130,Limits!#REF!,3),40,IF(X130&lt;=HLOOKUP(N130,Limits!#REF!,4),50,IF(X130&lt;=HLOOKUP(N130,Limits!#REF!,5),80,"Over 80%")))))</f>
        <v>#REF!</v>
      </c>
      <c r="AF130" s="76" t="e">
        <f>IF(Z130="B",IF(X130&lt;=HLOOKUP(N130,Limits!#REF!,2),30,IF(X130&lt;=HLOOKUP(N130,Limits!#REF!,3),40,IF(X130&lt;=HLOOKUP(N130,Limits!#REF!,4),50,IF(X130&lt;=HLOOKUP(N130,Limits!#REF!,5),80,"Over 80%")))))</f>
        <v>#REF!</v>
      </c>
      <c r="AG130" s="122"/>
      <c r="AH130" s="122"/>
      <c r="AI130" s="85" t="e">
        <f>IF(J130&lt;=HLOOKUP(F130,Limits!#REF!,2),30,IF(J130&lt;=HLOOKUP(F130,Limits!#REF!,3),40,IF(J130&lt;=HLOOKUP(F130,Limits!#REF!,4),50,IF(J130&lt;=HLOOKUP(F130,Limits!#REF!,5),60,IF(J130&lt;=HLOOKUP(F130,Limits!#REF!,6),80,"Over 80%")))))</f>
        <v>#REF!</v>
      </c>
      <c r="AJ130" s="123" t="e">
        <f t="shared" si="4"/>
        <v>#REF!</v>
      </c>
      <c r="AK130" s="2"/>
      <c r="AL130" s="85" t="e">
        <f t="shared" si="5"/>
        <v>#REF!</v>
      </c>
    </row>
    <row r="131" spans="1:38">
      <c r="A131" s="117" t="e">
        <f>+USR!#REF!</f>
        <v>#REF!</v>
      </c>
      <c r="B131" s="117"/>
      <c r="C131" s="117" t="e">
        <f>+USR!#REF!</f>
        <v>#REF!</v>
      </c>
      <c r="D131" s="151" t="e">
        <f>DATEVALUE(TEXT(USR!#REF!,"mm/dd/yyyy"))</f>
        <v>#REF!</v>
      </c>
      <c r="E131" s="117"/>
      <c r="F131" s="121" t="e">
        <f>+USR!#REF!</f>
        <v>#REF!</v>
      </c>
      <c r="G131" s="122"/>
      <c r="H131" s="122" t="e">
        <f>+USR!#REF!</f>
        <v>#REF!</v>
      </c>
      <c r="I131" s="122"/>
      <c r="J131" s="146" t="e">
        <f>+USR!#REF!</f>
        <v>#REF!</v>
      </c>
      <c r="K131" s="122"/>
      <c r="L131" s="147" t="e">
        <f>IF(H131=30,HLOOKUP(F131,Limits!#REF!,2),IF(H131=40,HLOOKUP(F131,Limits!#REF!,3),IF(H131=50,HLOOKUP(F131,Limits!#REF!,4),IF(H131=60,HLOOKUP(F131,Limits!#REF!,5),IF(H131=80,HLOOKUP(F131,Limits!#REF!,6))))))</f>
        <v>#REF!</v>
      </c>
      <c r="M131" s="148"/>
      <c r="N131" s="121" t="e">
        <f>+USR!#REF!</f>
        <v>#REF!</v>
      </c>
      <c r="O131" s="122"/>
      <c r="P131" s="122" t="e">
        <f>+USR!#REF!</f>
        <v>#REF!</v>
      </c>
      <c r="Q131" s="122"/>
      <c r="R131" s="122" t="e">
        <f>+USR!#REF!</f>
        <v>#REF!</v>
      </c>
      <c r="S131" s="122"/>
      <c r="T131" s="122" t="e">
        <f>+USR!#REF!</f>
        <v>#REF!</v>
      </c>
      <c r="U131" s="122"/>
      <c r="V131" s="122" t="e">
        <f>IF(N131=0,Limits!$D$8,IF(N131=1,Limits!$E$8,IF(N131=2,Limits!$F$8,IF(N131=3,Limits!$G$8,IF(N131=4,Limits!$H$8,IF(N131=5,Limits!$I$8))))))</f>
        <v>#REF!</v>
      </c>
      <c r="W131" s="122"/>
      <c r="X131" s="122" t="e">
        <f t="shared" si="6"/>
        <v>#REF!</v>
      </c>
      <c r="Y131" s="122"/>
      <c r="Z131" s="76" t="e">
        <f>IF(D131&gt;=Limits!#REF!,"A",IF(D131&lt;=Limits!#REF!,"B",0))</f>
        <v>#REF!</v>
      </c>
      <c r="AA131" s="76" t="e">
        <f>IF(Z131="A",IF(P131=30,HLOOKUP(N131,Limits!#REF!,2),IF(P131=40,HLOOKUP(N131,Limits!#REF!,3),IF(P131=50,HLOOKUP(N131,Limits!#REF!,4),IF(P131=80,HLOOKUP(N131,Limits!#REF!,5))))))</f>
        <v>#REF!</v>
      </c>
      <c r="AB131" s="76" t="e">
        <f>IF(Z131="B",IF(P131=30,HLOOKUP(N131,Limits!#REF!,2),IF(P131=40,HLOOKUP(N131,Limits!#REF!,3),IF(P131=50,HLOOKUP(N131,Limits!#REF!,4),IF(P131=80,HLOOKUP(N131,Limits!#REF!,5))))))</f>
        <v>#REF!</v>
      </c>
      <c r="AC131" s="122"/>
      <c r="AD131" s="123" t="e">
        <f t="shared" si="7"/>
        <v>#REF!</v>
      </c>
      <c r="AE131" s="76" t="e">
        <f>IF(Z131="A",IF(X131&lt;=HLOOKUP(N131,Limits!#REF!,2),30,IF(X131&lt;=HLOOKUP(N131,Limits!#REF!,3),40,IF(X131&lt;=HLOOKUP(N131,Limits!#REF!,4),50,IF(X131&lt;=HLOOKUP(N131,Limits!#REF!,5),80,"Over 80%")))))</f>
        <v>#REF!</v>
      </c>
      <c r="AF131" s="76" t="e">
        <f>IF(Z131="B",IF(X131&lt;=HLOOKUP(N131,Limits!#REF!,2),30,IF(X131&lt;=HLOOKUP(N131,Limits!#REF!,3),40,IF(X131&lt;=HLOOKUP(N131,Limits!#REF!,4),50,IF(X131&lt;=HLOOKUP(N131,Limits!#REF!,5),80,"Over 80%")))))</f>
        <v>#REF!</v>
      </c>
      <c r="AG131" s="122"/>
      <c r="AH131" s="122"/>
      <c r="AI131" s="85" t="e">
        <f>IF(J131&lt;=HLOOKUP(F131,Limits!#REF!,2),30,IF(J131&lt;=HLOOKUP(F131,Limits!#REF!,3),40,IF(J131&lt;=HLOOKUP(F131,Limits!#REF!,4),50,IF(J131&lt;=HLOOKUP(F131,Limits!#REF!,5),60,IF(J131&lt;=HLOOKUP(F131,Limits!#REF!,6),80,"Over 80%")))))</f>
        <v>#REF!</v>
      </c>
      <c r="AJ131" s="123" t="e">
        <f t="shared" si="4"/>
        <v>#REF!</v>
      </c>
      <c r="AK131" s="2"/>
      <c r="AL131" s="85" t="e">
        <f t="shared" si="5"/>
        <v>#REF!</v>
      </c>
    </row>
    <row r="132" spans="1:38">
      <c r="A132" s="117" t="e">
        <f>+USR!#REF!</f>
        <v>#REF!</v>
      </c>
      <c r="B132" s="117"/>
      <c r="C132" s="117" t="e">
        <f>+USR!#REF!</f>
        <v>#REF!</v>
      </c>
      <c r="D132" s="151" t="e">
        <f>DATEVALUE(TEXT(USR!#REF!,"mm/dd/yyyy"))</f>
        <v>#REF!</v>
      </c>
      <c r="E132" s="117"/>
      <c r="F132" s="121" t="e">
        <f>+USR!#REF!</f>
        <v>#REF!</v>
      </c>
      <c r="G132" s="122"/>
      <c r="H132" s="122" t="e">
        <f>+USR!#REF!</f>
        <v>#REF!</v>
      </c>
      <c r="I132" s="122"/>
      <c r="J132" s="146" t="e">
        <f>+USR!#REF!</f>
        <v>#REF!</v>
      </c>
      <c r="K132" s="122"/>
      <c r="L132" s="147" t="e">
        <f>IF(H132=30,HLOOKUP(F132,Limits!#REF!,2),IF(H132=40,HLOOKUP(F132,Limits!#REF!,3),IF(H132=50,HLOOKUP(F132,Limits!#REF!,4),IF(H132=60,HLOOKUP(F132,Limits!#REF!,5),IF(H132=80,HLOOKUP(F132,Limits!#REF!,6))))))</f>
        <v>#REF!</v>
      </c>
      <c r="M132" s="148"/>
      <c r="N132" s="121" t="e">
        <f>+USR!#REF!</f>
        <v>#REF!</v>
      </c>
      <c r="O132" s="122"/>
      <c r="P132" s="122" t="e">
        <f>+USR!#REF!</f>
        <v>#REF!</v>
      </c>
      <c r="Q132" s="122"/>
      <c r="R132" s="122" t="e">
        <f>+USR!#REF!</f>
        <v>#REF!</v>
      </c>
      <c r="S132" s="122"/>
      <c r="T132" s="122" t="e">
        <f>+USR!#REF!</f>
        <v>#REF!</v>
      </c>
      <c r="U132" s="122"/>
      <c r="V132" s="122" t="e">
        <f>IF(N132=0,Limits!$D$8,IF(N132=1,Limits!$E$8,IF(N132=2,Limits!$F$8,IF(N132=3,Limits!$G$8,IF(N132=4,Limits!$H$8,IF(N132=5,Limits!$I$8))))))</f>
        <v>#REF!</v>
      </c>
      <c r="W132" s="122"/>
      <c r="X132" s="122" t="e">
        <f t="shared" si="6"/>
        <v>#REF!</v>
      </c>
      <c r="Y132" s="122"/>
      <c r="Z132" s="76" t="e">
        <f>IF(D132&gt;=Limits!#REF!,"A",IF(D132&lt;=Limits!#REF!,"B",0))</f>
        <v>#REF!</v>
      </c>
      <c r="AA132" s="76" t="e">
        <f>IF(Z132="A",IF(P132=30,HLOOKUP(N132,Limits!#REF!,2),IF(P132=40,HLOOKUP(N132,Limits!#REF!,3),IF(P132=50,HLOOKUP(N132,Limits!#REF!,4),IF(P132=80,HLOOKUP(N132,Limits!#REF!,5))))))</f>
        <v>#REF!</v>
      </c>
      <c r="AB132" s="76" t="e">
        <f>IF(Z132="B",IF(P132=30,HLOOKUP(N132,Limits!#REF!,2),IF(P132=40,HLOOKUP(N132,Limits!#REF!,3),IF(P132=50,HLOOKUP(N132,Limits!#REF!,4),IF(P132=80,HLOOKUP(N132,Limits!#REF!,5))))))</f>
        <v>#REF!</v>
      </c>
      <c r="AC132" s="122"/>
      <c r="AD132" s="123" t="e">
        <f t="shared" si="7"/>
        <v>#REF!</v>
      </c>
      <c r="AE132" s="76" t="e">
        <f>IF(Z132="A",IF(X132&lt;=HLOOKUP(N132,Limits!#REF!,2),30,IF(X132&lt;=HLOOKUP(N132,Limits!#REF!,3),40,IF(X132&lt;=HLOOKUP(N132,Limits!#REF!,4),50,IF(X132&lt;=HLOOKUP(N132,Limits!#REF!,5),80,"Over 80%")))))</f>
        <v>#REF!</v>
      </c>
      <c r="AF132" s="76" t="e">
        <f>IF(Z132="B",IF(X132&lt;=HLOOKUP(N132,Limits!#REF!,2),30,IF(X132&lt;=HLOOKUP(N132,Limits!#REF!,3),40,IF(X132&lt;=HLOOKUP(N132,Limits!#REF!,4),50,IF(X132&lt;=HLOOKUP(N132,Limits!#REF!,5),80,"Over 80%")))))</f>
        <v>#REF!</v>
      </c>
      <c r="AG132" s="122"/>
      <c r="AH132" s="122"/>
      <c r="AI132" s="85" t="e">
        <f>IF(J132&lt;=HLOOKUP(F132,Limits!#REF!,2),30,IF(J132&lt;=HLOOKUP(F132,Limits!#REF!,3),40,IF(J132&lt;=HLOOKUP(F132,Limits!#REF!,4),50,IF(J132&lt;=HLOOKUP(F132,Limits!#REF!,5),60,IF(J132&lt;=HLOOKUP(F132,Limits!#REF!,6),80,"Over 80%")))))</f>
        <v>#REF!</v>
      </c>
      <c r="AJ132" s="123" t="e">
        <f t="shared" si="4"/>
        <v>#REF!</v>
      </c>
      <c r="AK132" s="2"/>
      <c r="AL132" s="85" t="e">
        <f t="shared" si="5"/>
        <v>#REF!</v>
      </c>
    </row>
    <row r="133" spans="1:38">
      <c r="A133" s="117" t="e">
        <f>+USR!#REF!</f>
        <v>#REF!</v>
      </c>
      <c r="B133" s="117"/>
      <c r="C133" s="117" t="e">
        <f>+USR!#REF!</f>
        <v>#REF!</v>
      </c>
      <c r="D133" s="151" t="e">
        <f>DATEVALUE(TEXT(USR!#REF!,"mm/dd/yyyy"))</f>
        <v>#REF!</v>
      </c>
      <c r="E133" s="117"/>
      <c r="F133" s="121" t="e">
        <f>+USR!#REF!</f>
        <v>#REF!</v>
      </c>
      <c r="G133" s="122"/>
      <c r="H133" s="122" t="e">
        <f>+USR!#REF!</f>
        <v>#REF!</v>
      </c>
      <c r="I133" s="122"/>
      <c r="J133" s="146" t="e">
        <f>+USR!#REF!</f>
        <v>#REF!</v>
      </c>
      <c r="K133" s="122"/>
      <c r="L133" s="147" t="e">
        <f>IF(H133=30,HLOOKUP(F133,Limits!#REF!,2),IF(H133=40,HLOOKUP(F133,Limits!#REF!,3),IF(H133=50,HLOOKUP(F133,Limits!#REF!,4),IF(H133=60,HLOOKUP(F133,Limits!#REF!,5),IF(H133=80,HLOOKUP(F133,Limits!#REF!,6))))))</f>
        <v>#REF!</v>
      </c>
      <c r="M133" s="148"/>
      <c r="N133" s="121" t="e">
        <f>+USR!#REF!</f>
        <v>#REF!</v>
      </c>
      <c r="O133" s="122"/>
      <c r="P133" s="122" t="e">
        <f>+USR!#REF!</f>
        <v>#REF!</v>
      </c>
      <c r="Q133" s="122"/>
      <c r="R133" s="122" t="e">
        <f>+USR!#REF!</f>
        <v>#REF!</v>
      </c>
      <c r="S133" s="122"/>
      <c r="T133" s="122" t="e">
        <f>+USR!#REF!</f>
        <v>#REF!</v>
      </c>
      <c r="U133" s="122"/>
      <c r="V133" s="122" t="e">
        <f>IF(N133=0,Limits!$D$8,IF(N133=1,Limits!$E$8,IF(N133=2,Limits!$F$8,IF(N133=3,Limits!$G$8,IF(N133=4,Limits!$H$8,IF(N133=5,Limits!$I$8))))))</f>
        <v>#REF!</v>
      </c>
      <c r="W133" s="122"/>
      <c r="X133" s="122" t="e">
        <f t="shared" si="6"/>
        <v>#REF!</v>
      </c>
      <c r="Y133" s="122"/>
      <c r="Z133" s="76" t="e">
        <f>IF(D133&gt;=Limits!#REF!,"A",IF(D133&lt;=Limits!#REF!,"B",0))</f>
        <v>#REF!</v>
      </c>
      <c r="AA133" s="76" t="e">
        <f>IF(Z133="A",IF(P133=30,HLOOKUP(N133,Limits!#REF!,2),IF(P133=40,HLOOKUP(N133,Limits!#REF!,3),IF(P133=50,HLOOKUP(N133,Limits!#REF!,4),IF(P133=80,HLOOKUP(N133,Limits!#REF!,5))))))</f>
        <v>#REF!</v>
      </c>
      <c r="AB133" s="76" t="e">
        <f>IF(Z133="B",IF(P133=30,HLOOKUP(N133,Limits!#REF!,2),IF(P133=40,HLOOKUP(N133,Limits!#REF!,3),IF(P133=50,HLOOKUP(N133,Limits!#REF!,4),IF(P133=80,HLOOKUP(N133,Limits!#REF!,5))))))</f>
        <v>#REF!</v>
      </c>
      <c r="AC133" s="122"/>
      <c r="AD133" s="123" t="e">
        <f t="shared" si="7"/>
        <v>#REF!</v>
      </c>
      <c r="AE133" s="76" t="e">
        <f>IF(Z133="A",IF(X133&lt;=HLOOKUP(N133,Limits!#REF!,2),30,IF(X133&lt;=HLOOKUP(N133,Limits!#REF!,3),40,IF(X133&lt;=HLOOKUP(N133,Limits!#REF!,4),50,IF(X133&lt;=HLOOKUP(N133,Limits!#REF!,5),80,"Over 80%")))))</f>
        <v>#REF!</v>
      </c>
      <c r="AF133" s="76" t="e">
        <f>IF(Z133="B",IF(X133&lt;=HLOOKUP(N133,Limits!#REF!,2),30,IF(X133&lt;=HLOOKUP(N133,Limits!#REF!,3),40,IF(X133&lt;=HLOOKUP(N133,Limits!#REF!,4),50,IF(X133&lt;=HLOOKUP(N133,Limits!#REF!,5),80,"Over 80%")))))</f>
        <v>#REF!</v>
      </c>
      <c r="AG133" s="122"/>
      <c r="AH133" s="122"/>
      <c r="AI133" s="85" t="e">
        <f>IF(J133&lt;=HLOOKUP(F133,Limits!#REF!,2),30,IF(J133&lt;=HLOOKUP(F133,Limits!#REF!,3),40,IF(J133&lt;=HLOOKUP(F133,Limits!#REF!,4),50,IF(J133&lt;=HLOOKUP(F133,Limits!#REF!,5),60,IF(J133&lt;=HLOOKUP(F133,Limits!#REF!,6),80,"Over 80%")))))</f>
        <v>#REF!</v>
      </c>
      <c r="AJ133" s="123" t="e">
        <f t="shared" si="4"/>
        <v>#REF!</v>
      </c>
      <c r="AK133" s="2"/>
      <c r="AL133" s="85" t="e">
        <f t="shared" si="5"/>
        <v>#REF!</v>
      </c>
    </row>
    <row r="134" spans="1:38">
      <c r="A134" s="117" t="e">
        <f>+USR!#REF!</f>
        <v>#REF!</v>
      </c>
      <c r="B134" s="117"/>
      <c r="C134" s="117" t="e">
        <f>+USR!#REF!</f>
        <v>#REF!</v>
      </c>
      <c r="D134" s="151" t="e">
        <f>DATEVALUE(TEXT(USR!#REF!,"mm/dd/yyyy"))</f>
        <v>#REF!</v>
      </c>
      <c r="E134" s="117"/>
      <c r="F134" s="121" t="e">
        <f>+USR!#REF!</f>
        <v>#REF!</v>
      </c>
      <c r="G134" s="122"/>
      <c r="H134" s="122" t="e">
        <f>+USR!#REF!</f>
        <v>#REF!</v>
      </c>
      <c r="I134" s="122"/>
      <c r="J134" s="146" t="e">
        <f>+USR!#REF!</f>
        <v>#REF!</v>
      </c>
      <c r="K134" s="122"/>
      <c r="L134" s="147" t="e">
        <f>IF(H134=30,HLOOKUP(F134,Limits!#REF!,2),IF(H134=40,HLOOKUP(F134,Limits!#REF!,3),IF(H134=50,HLOOKUP(F134,Limits!#REF!,4),IF(H134=60,HLOOKUP(F134,Limits!#REF!,5),IF(H134=80,HLOOKUP(F134,Limits!#REF!,6))))))</f>
        <v>#REF!</v>
      </c>
      <c r="M134" s="148"/>
      <c r="N134" s="121" t="e">
        <f>+USR!#REF!</f>
        <v>#REF!</v>
      </c>
      <c r="O134" s="122"/>
      <c r="P134" s="122" t="e">
        <f>+USR!#REF!</f>
        <v>#REF!</v>
      </c>
      <c r="Q134" s="122"/>
      <c r="R134" s="122" t="e">
        <f>+USR!#REF!</f>
        <v>#REF!</v>
      </c>
      <c r="S134" s="122"/>
      <c r="T134" s="122" t="e">
        <f>+USR!#REF!</f>
        <v>#REF!</v>
      </c>
      <c r="U134" s="122"/>
      <c r="V134" s="122" t="e">
        <f>IF(N134=0,Limits!$D$8,IF(N134=1,Limits!$E$8,IF(N134=2,Limits!$F$8,IF(N134=3,Limits!$G$8,IF(N134=4,Limits!$H$8,IF(N134=5,Limits!$I$8))))))</f>
        <v>#REF!</v>
      </c>
      <c r="W134" s="122"/>
      <c r="X134" s="122" t="e">
        <f t="shared" si="6"/>
        <v>#REF!</v>
      </c>
      <c r="Y134" s="122"/>
      <c r="Z134" s="76" t="e">
        <f>IF(D134&gt;=Limits!#REF!,"A",IF(D134&lt;=Limits!#REF!,"B",0))</f>
        <v>#REF!</v>
      </c>
      <c r="AA134" s="76" t="e">
        <f>IF(Z134="A",IF(P134=30,HLOOKUP(N134,Limits!#REF!,2),IF(P134=40,HLOOKUP(N134,Limits!#REF!,3),IF(P134=50,HLOOKUP(N134,Limits!#REF!,4),IF(P134=80,HLOOKUP(N134,Limits!#REF!,5))))))</f>
        <v>#REF!</v>
      </c>
      <c r="AB134" s="76" t="e">
        <f>IF(Z134="B",IF(P134=30,HLOOKUP(N134,Limits!#REF!,2),IF(P134=40,HLOOKUP(N134,Limits!#REF!,3),IF(P134=50,HLOOKUP(N134,Limits!#REF!,4),IF(P134=80,HLOOKUP(N134,Limits!#REF!,5))))))</f>
        <v>#REF!</v>
      </c>
      <c r="AC134" s="122"/>
      <c r="AD134" s="123" t="e">
        <f t="shared" si="7"/>
        <v>#REF!</v>
      </c>
      <c r="AE134" s="76" t="e">
        <f>IF(Z134="A",IF(X134&lt;=HLOOKUP(N134,Limits!#REF!,2),30,IF(X134&lt;=HLOOKUP(N134,Limits!#REF!,3),40,IF(X134&lt;=HLOOKUP(N134,Limits!#REF!,4),50,IF(X134&lt;=HLOOKUP(N134,Limits!#REF!,5),80,"Over 80%")))))</f>
        <v>#REF!</v>
      </c>
      <c r="AF134" s="76" t="e">
        <f>IF(Z134="B",IF(X134&lt;=HLOOKUP(N134,Limits!#REF!,2),30,IF(X134&lt;=HLOOKUP(N134,Limits!#REF!,3),40,IF(X134&lt;=HLOOKUP(N134,Limits!#REF!,4),50,IF(X134&lt;=HLOOKUP(N134,Limits!#REF!,5),80,"Over 80%")))))</f>
        <v>#REF!</v>
      </c>
      <c r="AG134" s="122"/>
      <c r="AH134" s="122"/>
      <c r="AI134" s="85" t="e">
        <f>IF(J134&lt;=HLOOKUP(F134,Limits!#REF!,2),30,IF(J134&lt;=HLOOKUP(F134,Limits!#REF!,3),40,IF(J134&lt;=HLOOKUP(F134,Limits!#REF!,4),50,IF(J134&lt;=HLOOKUP(F134,Limits!#REF!,5),60,IF(J134&lt;=HLOOKUP(F134,Limits!#REF!,6),80,"Over 80%")))))</f>
        <v>#REF!</v>
      </c>
      <c r="AJ134" s="123" t="e">
        <f t="shared" si="4"/>
        <v>#REF!</v>
      </c>
      <c r="AK134" s="2"/>
      <c r="AL134" s="85" t="e">
        <f t="shared" si="5"/>
        <v>#REF!</v>
      </c>
    </row>
    <row r="135" spans="1:38">
      <c r="A135" s="117" t="e">
        <f>+USR!#REF!</f>
        <v>#REF!</v>
      </c>
      <c r="B135" s="117"/>
      <c r="C135" s="117" t="e">
        <f>+USR!#REF!</f>
        <v>#REF!</v>
      </c>
      <c r="D135" s="151" t="e">
        <f>DATEVALUE(TEXT(USR!#REF!,"mm/dd/yyyy"))</f>
        <v>#REF!</v>
      </c>
      <c r="E135" s="117"/>
      <c r="F135" s="121" t="e">
        <f>+USR!#REF!</f>
        <v>#REF!</v>
      </c>
      <c r="G135" s="122"/>
      <c r="H135" s="122" t="e">
        <f>+USR!#REF!</f>
        <v>#REF!</v>
      </c>
      <c r="I135" s="122"/>
      <c r="J135" s="146" t="e">
        <f>+USR!#REF!</f>
        <v>#REF!</v>
      </c>
      <c r="K135" s="122"/>
      <c r="L135" s="147" t="e">
        <f>IF(H135=30,HLOOKUP(F135,Limits!#REF!,2),IF(H135=40,HLOOKUP(F135,Limits!#REF!,3),IF(H135=50,HLOOKUP(F135,Limits!#REF!,4),IF(H135=60,HLOOKUP(F135,Limits!#REF!,5),IF(H135=80,HLOOKUP(F135,Limits!#REF!,6))))))</f>
        <v>#REF!</v>
      </c>
      <c r="M135" s="148"/>
      <c r="N135" s="121" t="e">
        <f>+USR!#REF!</f>
        <v>#REF!</v>
      </c>
      <c r="O135" s="122"/>
      <c r="P135" s="122" t="e">
        <f>+USR!#REF!</f>
        <v>#REF!</v>
      </c>
      <c r="Q135" s="122"/>
      <c r="R135" s="122" t="e">
        <f>+USR!#REF!</f>
        <v>#REF!</v>
      </c>
      <c r="S135" s="122"/>
      <c r="T135" s="122" t="e">
        <f>+USR!#REF!</f>
        <v>#REF!</v>
      </c>
      <c r="U135" s="122"/>
      <c r="V135" s="122" t="e">
        <f>IF(N135=0,Limits!$D$8,IF(N135=1,Limits!$E$8,IF(N135=2,Limits!$F$8,IF(N135=3,Limits!$G$8,IF(N135=4,Limits!$H$8,IF(N135=5,Limits!$I$8))))))</f>
        <v>#REF!</v>
      </c>
      <c r="W135" s="122"/>
      <c r="X135" s="122" t="e">
        <f t="shared" si="6"/>
        <v>#REF!</v>
      </c>
      <c r="Y135" s="122"/>
      <c r="Z135" s="76" t="e">
        <f>IF(D135&gt;=Limits!#REF!,"A",IF(D135&lt;=Limits!#REF!,"B",0))</f>
        <v>#REF!</v>
      </c>
      <c r="AA135" s="76" t="e">
        <f>IF(Z135="A",IF(P135=30,HLOOKUP(N135,Limits!#REF!,2),IF(P135=40,HLOOKUP(N135,Limits!#REF!,3),IF(P135=50,HLOOKUP(N135,Limits!#REF!,4),IF(P135=80,HLOOKUP(N135,Limits!#REF!,5))))))</f>
        <v>#REF!</v>
      </c>
      <c r="AB135" s="76" t="e">
        <f>IF(Z135="B",IF(P135=30,HLOOKUP(N135,Limits!#REF!,2),IF(P135=40,HLOOKUP(N135,Limits!#REF!,3),IF(P135=50,HLOOKUP(N135,Limits!#REF!,4),IF(P135=80,HLOOKUP(N135,Limits!#REF!,5))))))</f>
        <v>#REF!</v>
      </c>
      <c r="AC135" s="122"/>
      <c r="AD135" s="123" t="e">
        <f t="shared" si="7"/>
        <v>#REF!</v>
      </c>
      <c r="AE135" s="76" t="e">
        <f>IF(Z135="A",IF(X135&lt;=HLOOKUP(N135,Limits!#REF!,2),30,IF(X135&lt;=HLOOKUP(N135,Limits!#REF!,3),40,IF(X135&lt;=HLOOKUP(N135,Limits!#REF!,4),50,IF(X135&lt;=HLOOKUP(N135,Limits!#REF!,5),80,"Over 80%")))))</f>
        <v>#REF!</v>
      </c>
      <c r="AF135" s="76" t="e">
        <f>IF(Z135="B",IF(X135&lt;=HLOOKUP(N135,Limits!#REF!,2),30,IF(X135&lt;=HLOOKUP(N135,Limits!#REF!,3),40,IF(X135&lt;=HLOOKUP(N135,Limits!#REF!,4),50,IF(X135&lt;=HLOOKUP(N135,Limits!#REF!,5),80,"Over 80%")))))</f>
        <v>#REF!</v>
      </c>
      <c r="AG135" s="122"/>
      <c r="AH135" s="122"/>
      <c r="AI135" s="85" t="e">
        <f>IF(J135&lt;=HLOOKUP(F135,Limits!#REF!,2),30,IF(J135&lt;=HLOOKUP(F135,Limits!#REF!,3),40,IF(J135&lt;=HLOOKUP(F135,Limits!#REF!,4),50,IF(J135&lt;=HLOOKUP(F135,Limits!#REF!,5),60,IF(J135&lt;=HLOOKUP(F135,Limits!#REF!,6),80,"Over 80%")))))</f>
        <v>#REF!</v>
      </c>
      <c r="AJ135" s="123" t="e">
        <f t="shared" si="4"/>
        <v>#REF!</v>
      </c>
      <c r="AK135" s="2"/>
      <c r="AL135" s="85" t="e">
        <f t="shared" si="5"/>
        <v>#REF!</v>
      </c>
    </row>
    <row r="136" spans="1:38">
      <c r="A136" s="117" t="e">
        <f>+USR!#REF!</f>
        <v>#REF!</v>
      </c>
      <c r="B136" s="117"/>
      <c r="C136" s="117" t="e">
        <f>+USR!#REF!</f>
        <v>#REF!</v>
      </c>
      <c r="D136" s="151" t="e">
        <f>DATEVALUE(TEXT(USR!#REF!,"mm/dd/yyyy"))</f>
        <v>#REF!</v>
      </c>
      <c r="E136" s="117"/>
      <c r="F136" s="121" t="e">
        <f>+USR!#REF!</f>
        <v>#REF!</v>
      </c>
      <c r="G136" s="122"/>
      <c r="H136" s="122" t="e">
        <f>+USR!#REF!</f>
        <v>#REF!</v>
      </c>
      <c r="I136" s="122"/>
      <c r="J136" s="146" t="e">
        <f>+USR!#REF!</f>
        <v>#REF!</v>
      </c>
      <c r="K136" s="122"/>
      <c r="L136" s="147" t="e">
        <f>IF(H136=30,HLOOKUP(F136,Limits!#REF!,2),IF(H136=40,HLOOKUP(F136,Limits!#REF!,3),IF(H136=50,HLOOKUP(F136,Limits!#REF!,4),IF(H136=60,HLOOKUP(F136,Limits!#REF!,5),IF(H136=80,HLOOKUP(F136,Limits!#REF!,6))))))</f>
        <v>#REF!</v>
      </c>
      <c r="M136" s="148"/>
      <c r="N136" s="121" t="e">
        <f>+USR!#REF!</f>
        <v>#REF!</v>
      </c>
      <c r="O136" s="122"/>
      <c r="P136" s="122" t="e">
        <f>+USR!#REF!</f>
        <v>#REF!</v>
      </c>
      <c r="Q136" s="122"/>
      <c r="R136" s="122" t="e">
        <f>+USR!#REF!</f>
        <v>#REF!</v>
      </c>
      <c r="S136" s="122"/>
      <c r="T136" s="122" t="e">
        <f>+USR!#REF!</f>
        <v>#REF!</v>
      </c>
      <c r="U136" s="122"/>
      <c r="V136" s="122" t="e">
        <f>IF(N136=0,Limits!$D$8,IF(N136=1,Limits!$E$8,IF(N136=2,Limits!$F$8,IF(N136=3,Limits!$G$8,IF(N136=4,Limits!$H$8,IF(N136=5,Limits!$I$8))))))</f>
        <v>#REF!</v>
      </c>
      <c r="W136" s="122"/>
      <c r="X136" s="122" t="e">
        <f t="shared" si="6"/>
        <v>#REF!</v>
      </c>
      <c r="Y136" s="122"/>
      <c r="Z136" s="76" t="e">
        <f>IF(D136&gt;=Limits!#REF!,"A",IF(D136&lt;=Limits!#REF!,"B",0))</f>
        <v>#REF!</v>
      </c>
      <c r="AA136" s="76" t="e">
        <f>IF(Z136="A",IF(P136=30,HLOOKUP(N136,Limits!#REF!,2),IF(P136=40,HLOOKUP(N136,Limits!#REF!,3),IF(P136=50,HLOOKUP(N136,Limits!#REF!,4),IF(P136=80,HLOOKUP(N136,Limits!#REF!,5))))))</f>
        <v>#REF!</v>
      </c>
      <c r="AB136" s="76" t="e">
        <f>IF(Z136="B",IF(P136=30,HLOOKUP(N136,Limits!#REF!,2),IF(P136=40,HLOOKUP(N136,Limits!#REF!,3),IF(P136=50,HLOOKUP(N136,Limits!#REF!,4),IF(P136=80,HLOOKUP(N136,Limits!#REF!,5))))))</f>
        <v>#REF!</v>
      </c>
      <c r="AC136" s="122"/>
      <c r="AD136" s="123" t="e">
        <f t="shared" si="7"/>
        <v>#REF!</v>
      </c>
      <c r="AE136" s="76" t="e">
        <f>IF(Z136="A",IF(X136&lt;=HLOOKUP(N136,Limits!#REF!,2),30,IF(X136&lt;=HLOOKUP(N136,Limits!#REF!,3),40,IF(X136&lt;=HLOOKUP(N136,Limits!#REF!,4),50,IF(X136&lt;=HLOOKUP(N136,Limits!#REF!,5),80,"Over 80%")))))</f>
        <v>#REF!</v>
      </c>
      <c r="AF136" s="76" t="e">
        <f>IF(Z136="B",IF(X136&lt;=HLOOKUP(N136,Limits!#REF!,2),30,IF(X136&lt;=HLOOKUP(N136,Limits!#REF!,3),40,IF(X136&lt;=HLOOKUP(N136,Limits!#REF!,4),50,IF(X136&lt;=HLOOKUP(N136,Limits!#REF!,5),80,"Over 80%")))))</f>
        <v>#REF!</v>
      </c>
      <c r="AG136" s="122"/>
      <c r="AH136" s="122"/>
      <c r="AI136" s="85" t="e">
        <f>IF(J136&lt;=HLOOKUP(F136,Limits!#REF!,2),30,IF(J136&lt;=HLOOKUP(F136,Limits!#REF!,3),40,IF(J136&lt;=HLOOKUP(F136,Limits!#REF!,4),50,IF(J136&lt;=HLOOKUP(F136,Limits!#REF!,5),60,IF(J136&lt;=HLOOKUP(F136,Limits!#REF!,6),80,"Over 80%")))))</f>
        <v>#REF!</v>
      </c>
      <c r="AJ136" s="123" t="e">
        <f t="shared" ref="AJ136:AJ199" si="8">IF(Z136="A",AE136,IF(Z136="B",AF136,0))</f>
        <v>#REF!</v>
      </c>
      <c r="AK136" s="2"/>
      <c r="AL136" s="85" t="e">
        <f t="shared" ref="AL136:AL199" si="9">IF(AI136&lt;AJ136,AI136,AJ136)</f>
        <v>#REF!</v>
      </c>
    </row>
    <row r="137" spans="1:38">
      <c r="A137" s="117" t="e">
        <f>+USR!#REF!</f>
        <v>#REF!</v>
      </c>
      <c r="B137" s="117"/>
      <c r="C137" s="117" t="e">
        <f>+USR!#REF!</f>
        <v>#REF!</v>
      </c>
      <c r="D137" s="151" t="e">
        <f>DATEVALUE(TEXT(USR!#REF!,"mm/dd/yyyy"))</f>
        <v>#REF!</v>
      </c>
      <c r="E137" s="117"/>
      <c r="F137" s="121" t="e">
        <f>+USR!#REF!</f>
        <v>#REF!</v>
      </c>
      <c r="G137" s="122"/>
      <c r="H137" s="122" t="e">
        <f>+USR!#REF!</f>
        <v>#REF!</v>
      </c>
      <c r="I137" s="122"/>
      <c r="J137" s="146" t="e">
        <f>+USR!#REF!</f>
        <v>#REF!</v>
      </c>
      <c r="K137" s="122"/>
      <c r="L137" s="147" t="e">
        <f>IF(H137=30,HLOOKUP(F137,Limits!#REF!,2),IF(H137=40,HLOOKUP(F137,Limits!#REF!,3),IF(H137=50,HLOOKUP(F137,Limits!#REF!,4),IF(H137=60,HLOOKUP(F137,Limits!#REF!,5),IF(H137=80,HLOOKUP(F137,Limits!#REF!,6))))))</f>
        <v>#REF!</v>
      </c>
      <c r="M137" s="148"/>
      <c r="N137" s="121" t="e">
        <f>+USR!#REF!</f>
        <v>#REF!</v>
      </c>
      <c r="O137" s="122"/>
      <c r="P137" s="122" t="e">
        <f>+USR!#REF!</f>
        <v>#REF!</v>
      </c>
      <c r="Q137" s="122"/>
      <c r="R137" s="122" t="e">
        <f>+USR!#REF!</f>
        <v>#REF!</v>
      </c>
      <c r="S137" s="122"/>
      <c r="T137" s="122" t="e">
        <f>+USR!#REF!</f>
        <v>#REF!</v>
      </c>
      <c r="U137" s="122"/>
      <c r="V137" s="122" t="e">
        <f>IF(N137=0,Limits!$D$8,IF(N137=1,Limits!$E$8,IF(N137=2,Limits!$F$8,IF(N137=3,Limits!$G$8,IF(N137=4,Limits!$H$8,IF(N137=5,Limits!$I$8))))))</f>
        <v>#REF!</v>
      </c>
      <c r="W137" s="122"/>
      <c r="X137" s="122" t="e">
        <f t="shared" ref="X137:X200" si="10">SUM(R137:W137)</f>
        <v>#REF!</v>
      </c>
      <c r="Y137" s="122"/>
      <c r="Z137" s="76" t="e">
        <f>IF(D137&gt;=Limits!#REF!,"A",IF(D137&lt;=Limits!#REF!,"B",0))</f>
        <v>#REF!</v>
      </c>
      <c r="AA137" s="76" t="e">
        <f>IF(Z137="A",IF(P137=30,HLOOKUP(N137,Limits!#REF!,2),IF(P137=40,HLOOKUP(N137,Limits!#REF!,3),IF(P137=50,HLOOKUP(N137,Limits!#REF!,4),IF(P137=80,HLOOKUP(N137,Limits!#REF!,5))))))</f>
        <v>#REF!</v>
      </c>
      <c r="AB137" s="76" t="e">
        <f>IF(Z137="B",IF(P137=30,HLOOKUP(N137,Limits!#REF!,2),IF(P137=40,HLOOKUP(N137,Limits!#REF!,3),IF(P137=50,HLOOKUP(N137,Limits!#REF!,4),IF(P137=80,HLOOKUP(N137,Limits!#REF!,5))))))</f>
        <v>#REF!</v>
      </c>
      <c r="AC137" s="122"/>
      <c r="AD137" s="123" t="e">
        <f t="shared" ref="AD137:AD200" si="11">IF(Z137="A",AA137,IF(Z137="B",AB137,0))</f>
        <v>#REF!</v>
      </c>
      <c r="AE137" s="76" t="e">
        <f>IF(Z137="A",IF(X137&lt;=HLOOKUP(N137,Limits!#REF!,2),30,IF(X137&lt;=HLOOKUP(N137,Limits!#REF!,3),40,IF(X137&lt;=HLOOKUP(N137,Limits!#REF!,4),50,IF(X137&lt;=HLOOKUP(N137,Limits!#REF!,5),80,"Over 80%")))))</f>
        <v>#REF!</v>
      </c>
      <c r="AF137" s="76" t="e">
        <f>IF(Z137="B",IF(X137&lt;=HLOOKUP(N137,Limits!#REF!,2),30,IF(X137&lt;=HLOOKUP(N137,Limits!#REF!,3),40,IF(X137&lt;=HLOOKUP(N137,Limits!#REF!,4),50,IF(X137&lt;=HLOOKUP(N137,Limits!#REF!,5),80,"Over 80%")))))</f>
        <v>#REF!</v>
      </c>
      <c r="AG137" s="122"/>
      <c r="AH137" s="122"/>
      <c r="AI137" s="85" t="e">
        <f>IF(J137&lt;=HLOOKUP(F137,Limits!#REF!,2),30,IF(J137&lt;=HLOOKUP(F137,Limits!#REF!,3),40,IF(J137&lt;=HLOOKUP(F137,Limits!#REF!,4),50,IF(J137&lt;=HLOOKUP(F137,Limits!#REF!,5),60,IF(J137&lt;=HLOOKUP(F137,Limits!#REF!,6),80,"Over 80%")))))</f>
        <v>#REF!</v>
      </c>
      <c r="AJ137" s="123" t="e">
        <f t="shared" si="8"/>
        <v>#REF!</v>
      </c>
      <c r="AK137" s="2"/>
      <c r="AL137" s="85" t="e">
        <f t="shared" si="9"/>
        <v>#REF!</v>
      </c>
    </row>
    <row r="138" spans="1:38">
      <c r="A138" s="117" t="e">
        <f>+USR!#REF!</f>
        <v>#REF!</v>
      </c>
      <c r="B138" s="117"/>
      <c r="C138" s="117" t="e">
        <f>+USR!#REF!</f>
        <v>#REF!</v>
      </c>
      <c r="D138" s="151" t="e">
        <f>DATEVALUE(TEXT(USR!#REF!,"mm/dd/yyyy"))</f>
        <v>#REF!</v>
      </c>
      <c r="E138" s="117"/>
      <c r="F138" s="121" t="e">
        <f>+USR!#REF!</f>
        <v>#REF!</v>
      </c>
      <c r="G138" s="122"/>
      <c r="H138" s="122" t="e">
        <f>+USR!#REF!</f>
        <v>#REF!</v>
      </c>
      <c r="I138" s="122"/>
      <c r="J138" s="146" t="e">
        <f>+USR!#REF!</f>
        <v>#REF!</v>
      </c>
      <c r="K138" s="122"/>
      <c r="L138" s="147" t="e">
        <f>IF(H138=30,HLOOKUP(F138,Limits!#REF!,2),IF(H138=40,HLOOKUP(F138,Limits!#REF!,3),IF(H138=50,HLOOKUP(F138,Limits!#REF!,4),IF(H138=60,HLOOKUP(F138,Limits!#REF!,5),IF(H138=80,HLOOKUP(F138,Limits!#REF!,6))))))</f>
        <v>#REF!</v>
      </c>
      <c r="M138" s="148"/>
      <c r="N138" s="121" t="e">
        <f>+USR!#REF!</f>
        <v>#REF!</v>
      </c>
      <c r="O138" s="122"/>
      <c r="P138" s="122" t="e">
        <f>+USR!#REF!</f>
        <v>#REF!</v>
      </c>
      <c r="Q138" s="122"/>
      <c r="R138" s="122" t="e">
        <f>+USR!#REF!</f>
        <v>#REF!</v>
      </c>
      <c r="S138" s="122"/>
      <c r="T138" s="122" t="e">
        <f>+USR!#REF!</f>
        <v>#REF!</v>
      </c>
      <c r="U138" s="122"/>
      <c r="V138" s="122" t="e">
        <f>IF(N138=0,Limits!$D$8,IF(N138=1,Limits!$E$8,IF(N138=2,Limits!$F$8,IF(N138=3,Limits!$G$8,IF(N138=4,Limits!$H$8,IF(N138=5,Limits!$I$8))))))</f>
        <v>#REF!</v>
      </c>
      <c r="W138" s="122"/>
      <c r="X138" s="122" t="e">
        <f t="shared" si="10"/>
        <v>#REF!</v>
      </c>
      <c r="Y138" s="122"/>
      <c r="Z138" s="76" t="e">
        <f>IF(D138&gt;=Limits!#REF!,"A",IF(D138&lt;=Limits!#REF!,"B",0))</f>
        <v>#REF!</v>
      </c>
      <c r="AA138" s="76" t="e">
        <f>IF(Z138="A",IF(P138=30,HLOOKUP(N138,Limits!#REF!,2),IF(P138=40,HLOOKUP(N138,Limits!#REF!,3),IF(P138=50,HLOOKUP(N138,Limits!#REF!,4),IF(P138=80,HLOOKUP(N138,Limits!#REF!,5))))))</f>
        <v>#REF!</v>
      </c>
      <c r="AB138" s="76" t="e">
        <f>IF(Z138="B",IF(P138=30,HLOOKUP(N138,Limits!#REF!,2),IF(P138=40,HLOOKUP(N138,Limits!#REF!,3),IF(P138=50,HLOOKUP(N138,Limits!#REF!,4),IF(P138=80,HLOOKUP(N138,Limits!#REF!,5))))))</f>
        <v>#REF!</v>
      </c>
      <c r="AC138" s="122"/>
      <c r="AD138" s="123" t="e">
        <f t="shared" si="11"/>
        <v>#REF!</v>
      </c>
      <c r="AE138" s="76" t="e">
        <f>IF(Z138="A",IF(X138&lt;=HLOOKUP(N138,Limits!#REF!,2),30,IF(X138&lt;=HLOOKUP(N138,Limits!#REF!,3),40,IF(X138&lt;=HLOOKUP(N138,Limits!#REF!,4),50,IF(X138&lt;=HLOOKUP(N138,Limits!#REF!,5),80,"Over 80%")))))</f>
        <v>#REF!</v>
      </c>
      <c r="AF138" s="76" t="e">
        <f>IF(Z138="B",IF(X138&lt;=HLOOKUP(N138,Limits!#REF!,2),30,IF(X138&lt;=HLOOKUP(N138,Limits!#REF!,3),40,IF(X138&lt;=HLOOKUP(N138,Limits!#REF!,4),50,IF(X138&lt;=HLOOKUP(N138,Limits!#REF!,5),80,"Over 80%")))))</f>
        <v>#REF!</v>
      </c>
      <c r="AG138" s="122"/>
      <c r="AH138" s="122"/>
      <c r="AI138" s="85" t="e">
        <f>IF(J138&lt;=HLOOKUP(F138,Limits!#REF!,2),30,IF(J138&lt;=HLOOKUP(F138,Limits!#REF!,3),40,IF(J138&lt;=HLOOKUP(F138,Limits!#REF!,4),50,IF(J138&lt;=HLOOKUP(F138,Limits!#REF!,5),60,IF(J138&lt;=HLOOKUP(F138,Limits!#REF!,6),80,"Over 80%")))))</f>
        <v>#REF!</v>
      </c>
      <c r="AJ138" s="123" t="e">
        <f t="shared" si="8"/>
        <v>#REF!</v>
      </c>
      <c r="AK138" s="2"/>
      <c r="AL138" s="85" t="e">
        <f t="shared" si="9"/>
        <v>#REF!</v>
      </c>
    </row>
    <row r="139" spans="1:38">
      <c r="A139" s="117" t="e">
        <f>+USR!#REF!</f>
        <v>#REF!</v>
      </c>
      <c r="B139" s="117"/>
      <c r="C139" s="117" t="e">
        <f>+USR!#REF!</f>
        <v>#REF!</v>
      </c>
      <c r="D139" s="151" t="e">
        <f>DATEVALUE(TEXT(USR!#REF!,"mm/dd/yyyy"))</f>
        <v>#REF!</v>
      </c>
      <c r="E139" s="117"/>
      <c r="F139" s="121" t="e">
        <f>+USR!#REF!</f>
        <v>#REF!</v>
      </c>
      <c r="G139" s="122"/>
      <c r="H139" s="122" t="e">
        <f>+USR!#REF!</f>
        <v>#REF!</v>
      </c>
      <c r="I139" s="122"/>
      <c r="J139" s="146" t="e">
        <f>+USR!#REF!</f>
        <v>#REF!</v>
      </c>
      <c r="K139" s="122"/>
      <c r="L139" s="147" t="e">
        <f>IF(H139=30,HLOOKUP(F139,Limits!#REF!,2),IF(H139=40,HLOOKUP(F139,Limits!#REF!,3),IF(H139=50,HLOOKUP(F139,Limits!#REF!,4),IF(H139=60,HLOOKUP(F139,Limits!#REF!,5),IF(H139=80,HLOOKUP(F139,Limits!#REF!,6))))))</f>
        <v>#REF!</v>
      </c>
      <c r="M139" s="148"/>
      <c r="N139" s="121" t="e">
        <f>+USR!#REF!</f>
        <v>#REF!</v>
      </c>
      <c r="O139" s="122"/>
      <c r="P139" s="122" t="e">
        <f>+USR!#REF!</f>
        <v>#REF!</v>
      </c>
      <c r="Q139" s="122"/>
      <c r="R139" s="122" t="e">
        <f>+USR!#REF!</f>
        <v>#REF!</v>
      </c>
      <c r="S139" s="122"/>
      <c r="T139" s="122" t="e">
        <f>+USR!#REF!</f>
        <v>#REF!</v>
      </c>
      <c r="U139" s="122"/>
      <c r="V139" s="122" t="e">
        <f>IF(N139=0,Limits!$D$8,IF(N139=1,Limits!$E$8,IF(N139=2,Limits!$F$8,IF(N139=3,Limits!$G$8,IF(N139=4,Limits!$H$8,IF(N139=5,Limits!$I$8))))))</f>
        <v>#REF!</v>
      </c>
      <c r="W139" s="122"/>
      <c r="X139" s="122" t="e">
        <f t="shared" si="10"/>
        <v>#REF!</v>
      </c>
      <c r="Y139" s="122"/>
      <c r="Z139" s="76" t="e">
        <f>IF(D139&gt;=Limits!#REF!,"A",IF(D139&lt;=Limits!#REF!,"B",0))</f>
        <v>#REF!</v>
      </c>
      <c r="AA139" s="76" t="e">
        <f>IF(Z139="A",IF(P139=30,HLOOKUP(N139,Limits!#REF!,2),IF(P139=40,HLOOKUP(N139,Limits!#REF!,3),IF(P139=50,HLOOKUP(N139,Limits!#REF!,4),IF(P139=80,HLOOKUP(N139,Limits!#REF!,5))))))</f>
        <v>#REF!</v>
      </c>
      <c r="AB139" s="76" t="e">
        <f>IF(Z139="B",IF(P139=30,HLOOKUP(N139,Limits!#REF!,2),IF(P139=40,HLOOKUP(N139,Limits!#REF!,3),IF(P139=50,HLOOKUP(N139,Limits!#REF!,4),IF(P139=80,HLOOKUP(N139,Limits!#REF!,5))))))</f>
        <v>#REF!</v>
      </c>
      <c r="AC139" s="122"/>
      <c r="AD139" s="123" t="e">
        <f t="shared" si="11"/>
        <v>#REF!</v>
      </c>
      <c r="AE139" s="76" t="e">
        <f>IF(Z139="A",IF(X139&lt;=HLOOKUP(N139,Limits!#REF!,2),30,IF(X139&lt;=HLOOKUP(N139,Limits!#REF!,3),40,IF(X139&lt;=HLOOKUP(N139,Limits!#REF!,4),50,IF(X139&lt;=HLOOKUP(N139,Limits!#REF!,5),80,"Over 80%")))))</f>
        <v>#REF!</v>
      </c>
      <c r="AF139" s="76" t="e">
        <f>IF(Z139="B",IF(X139&lt;=HLOOKUP(N139,Limits!#REF!,2),30,IF(X139&lt;=HLOOKUP(N139,Limits!#REF!,3),40,IF(X139&lt;=HLOOKUP(N139,Limits!#REF!,4),50,IF(X139&lt;=HLOOKUP(N139,Limits!#REF!,5),80,"Over 80%")))))</f>
        <v>#REF!</v>
      </c>
      <c r="AG139" s="122"/>
      <c r="AH139" s="122"/>
      <c r="AI139" s="85" t="e">
        <f>IF(J139&lt;=HLOOKUP(F139,Limits!#REF!,2),30,IF(J139&lt;=HLOOKUP(F139,Limits!#REF!,3),40,IF(J139&lt;=HLOOKUP(F139,Limits!#REF!,4),50,IF(J139&lt;=HLOOKUP(F139,Limits!#REF!,5),60,IF(J139&lt;=HLOOKUP(F139,Limits!#REF!,6),80,"Over 80%")))))</f>
        <v>#REF!</v>
      </c>
      <c r="AJ139" s="123" t="e">
        <f t="shared" si="8"/>
        <v>#REF!</v>
      </c>
      <c r="AK139" s="2"/>
      <c r="AL139" s="85" t="e">
        <f t="shared" si="9"/>
        <v>#REF!</v>
      </c>
    </row>
    <row r="140" spans="1:38">
      <c r="A140" s="117" t="e">
        <f>+USR!#REF!</f>
        <v>#REF!</v>
      </c>
      <c r="B140" s="117"/>
      <c r="C140" s="117" t="e">
        <f>+USR!#REF!</f>
        <v>#REF!</v>
      </c>
      <c r="D140" s="151" t="e">
        <f>DATEVALUE(TEXT(USR!#REF!,"mm/dd/yyyy"))</f>
        <v>#REF!</v>
      </c>
      <c r="E140" s="117"/>
      <c r="F140" s="121" t="e">
        <f>+USR!#REF!</f>
        <v>#REF!</v>
      </c>
      <c r="G140" s="122"/>
      <c r="H140" s="122" t="e">
        <f>+USR!#REF!</f>
        <v>#REF!</v>
      </c>
      <c r="I140" s="122"/>
      <c r="J140" s="146" t="e">
        <f>+USR!#REF!</f>
        <v>#REF!</v>
      </c>
      <c r="K140" s="122"/>
      <c r="L140" s="147" t="e">
        <f>IF(H140=30,HLOOKUP(F140,Limits!#REF!,2),IF(H140=40,HLOOKUP(F140,Limits!#REF!,3),IF(H140=50,HLOOKUP(F140,Limits!#REF!,4),IF(H140=60,HLOOKUP(F140,Limits!#REF!,5),IF(H140=80,HLOOKUP(F140,Limits!#REF!,6))))))</f>
        <v>#REF!</v>
      </c>
      <c r="M140" s="148"/>
      <c r="N140" s="121" t="e">
        <f>+USR!#REF!</f>
        <v>#REF!</v>
      </c>
      <c r="O140" s="122"/>
      <c r="P140" s="122" t="e">
        <f>+USR!#REF!</f>
        <v>#REF!</v>
      </c>
      <c r="Q140" s="122"/>
      <c r="R140" s="122" t="e">
        <f>+USR!#REF!</f>
        <v>#REF!</v>
      </c>
      <c r="S140" s="122"/>
      <c r="T140" s="122" t="e">
        <f>+USR!#REF!</f>
        <v>#REF!</v>
      </c>
      <c r="U140" s="122"/>
      <c r="V140" s="122" t="e">
        <f>IF(N140=0,Limits!$D$8,IF(N140=1,Limits!$E$8,IF(N140=2,Limits!$F$8,IF(N140=3,Limits!$G$8,IF(N140=4,Limits!$H$8,IF(N140=5,Limits!$I$8))))))</f>
        <v>#REF!</v>
      </c>
      <c r="W140" s="122"/>
      <c r="X140" s="122" t="e">
        <f t="shared" si="10"/>
        <v>#REF!</v>
      </c>
      <c r="Y140" s="122"/>
      <c r="Z140" s="76" t="e">
        <f>IF(D140&gt;=Limits!#REF!,"A",IF(D140&lt;=Limits!#REF!,"B",0))</f>
        <v>#REF!</v>
      </c>
      <c r="AA140" s="76" t="e">
        <f>IF(Z140="A",IF(P140=30,HLOOKUP(N140,Limits!#REF!,2),IF(P140=40,HLOOKUP(N140,Limits!#REF!,3),IF(P140=50,HLOOKUP(N140,Limits!#REF!,4),IF(P140=80,HLOOKUP(N140,Limits!#REF!,5))))))</f>
        <v>#REF!</v>
      </c>
      <c r="AB140" s="76" t="e">
        <f>IF(Z140="B",IF(P140=30,HLOOKUP(N140,Limits!#REF!,2),IF(P140=40,HLOOKUP(N140,Limits!#REF!,3),IF(P140=50,HLOOKUP(N140,Limits!#REF!,4),IF(P140=80,HLOOKUP(N140,Limits!#REF!,5))))))</f>
        <v>#REF!</v>
      </c>
      <c r="AC140" s="122"/>
      <c r="AD140" s="123" t="e">
        <f t="shared" si="11"/>
        <v>#REF!</v>
      </c>
      <c r="AE140" s="76" t="e">
        <f>IF(Z140="A",IF(X140&lt;=HLOOKUP(N140,Limits!#REF!,2),30,IF(X140&lt;=HLOOKUP(N140,Limits!#REF!,3),40,IF(X140&lt;=HLOOKUP(N140,Limits!#REF!,4),50,IF(X140&lt;=HLOOKUP(N140,Limits!#REF!,5),80,"Over 80%")))))</f>
        <v>#REF!</v>
      </c>
      <c r="AF140" s="76" t="e">
        <f>IF(Z140="B",IF(X140&lt;=HLOOKUP(N140,Limits!#REF!,2),30,IF(X140&lt;=HLOOKUP(N140,Limits!#REF!,3),40,IF(X140&lt;=HLOOKUP(N140,Limits!#REF!,4),50,IF(X140&lt;=HLOOKUP(N140,Limits!#REF!,5),80,"Over 80%")))))</f>
        <v>#REF!</v>
      </c>
      <c r="AG140" s="122"/>
      <c r="AH140" s="122"/>
      <c r="AI140" s="85" t="e">
        <f>IF(J140&lt;=HLOOKUP(F140,Limits!#REF!,2),30,IF(J140&lt;=HLOOKUP(F140,Limits!#REF!,3),40,IF(J140&lt;=HLOOKUP(F140,Limits!#REF!,4),50,IF(J140&lt;=HLOOKUP(F140,Limits!#REF!,5),60,IF(J140&lt;=HLOOKUP(F140,Limits!#REF!,6),80,"Over 80%")))))</f>
        <v>#REF!</v>
      </c>
      <c r="AJ140" s="123" t="e">
        <f t="shared" si="8"/>
        <v>#REF!</v>
      </c>
      <c r="AK140" s="2"/>
      <c r="AL140" s="85" t="e">
        <f t="shared" si="9"/>
        <v>#REF!</v>
      </c>
    </row>
    <row r="141" spans="1:38">
      <c r="A141" s="117" t="e">
        <f>+USR!#REF!</f>
        <v>#REF!</v>
      </c>
      <c r="B141" s="117"/>
      <c r="C141" s="117" t="e">
        <f>+USR!#REF!</f>
        <v>#REF!</v>
      </c>
      <c r="D141" s="151" t="e">
        <f>DATEVALUE(TEXT(USR!#REF!,"mm/dd/yyyy"))</f>
        <v>#REF!</v>
      </c>
      <c r="E141" s="117"/>
      <c r="F141" s="121" t="e">
        <f>+USR!#REF!</f>
        <v>#REF!</v>
      </c>
      <c r="G141" s="122"/>
      <c r="H141" s="122" t="e">
        <f>+USR!#REF!</f>
        <v>#REF!</v>
      </c>
      <c r="I141" s="122"/>
      <c r="J141" s="146" t="e">
        <f>+USR!#REF!</f>
        <v>#REF!</v>
      </c>
      <c r="K141" s="122"/>
      <c r="L141" s="147" t="e">
        <f>IF(H141=30,HLOOKUP(F141,Limits!#REF!,2),IF(H141=40,HLOOKUP(F141,Limits!#REF!,3),IF(H141=50,HLOOKUP(F141,Limits!#REF!,4),IF(H141=60,HLOOKUP(F141,Limits!#REF!,5),IF(H141=80,HLOOKUP(F141,Limits!#REF!,6))))))</f>
        <v>#REF!</v>
      </c>
      <c r="M141" s="148"/>
      <c r="N141" s="121" t="e">
        <f>+USR!#REF!</f>
        <v>#REF!</v>
      </c>
      <c r="O141" s="122"/>
      <c r="P141" s="122" t="e">
        <f>+USR!#REF!</f>
        <v>#REF!</v>
      </c>
      <c r="Q141" s="122"/>
      <c r="R141" s="122" t="e">
        <f>+USR!#REF!</f>
        <v>#REF!</v>
      </c>
      <c r="S141" s="122"/>
      <c r="T141" s="122" t="e">
        <f>+USR!#REF!</f>
        <v>#REF!</v>
      </c>
      <c r="U141" s="122"/>
      <c r="V141" s="122" t="e">
        <f>IF(N141=0,Limits!$D$8,IF(N141=1,Limits!$E$8,IF(N141=2,Limits!$F$8,IF(N141=3,Limits!$G$8,IF(N141=4,Limits!$H$8,IF(N141=5,Limits!$I$8))))))</f>
        <v>#REF!</v>
      </c>
      <c r="W141" s="122"/>
      <c r="X141" s="122" t="e">
        <f t="shared" si="10"/>
        <v>#REF!</v>
      </c>
      <c r="Y141" s="122"/>
      <c r="Z141" s="76" t="e">
        <f>IF(D141&gt;=Limits!#REF!,"A",IF(D141&lt;=Limits!#REF!,"B",0))</f>
        <v>#REF!</v>
      </c>
      <c r="AA141" s="76" t="e">
        <f>IF(Z141="A",IF(P141=30,HLOOKUP(N141,Limits!#REF!,2),IF(P141=40,HLOOKUP(N141,Limits!#REF!,3),IF(P141=50,HLOOKUP(N141,Limits!#REF!,4),IF(P141=80,HLOOKUP(N141,Limits!#REF!,5))))))</f>
        <v>#REF!</v>
      </c>
      <c r="AB141" s="76" t="e">
        <f>IF(Z141="B",IF(P141=30,HLOOKUP(N141,Limits!#REF!,2),IF(P141=40,HLOOKUP(N141,Limits!#REF!,3),IF(P141=50,HLOOKUP(N141,Limits!#REF!,4),IF(P141=80,HLOOKUP(N141,Limits!#REF!,5))))))</f>
        <v>#REF!</v>
      </c>
      <c r="AC141" s="122"/>
      <c r="AD141" s="123" t="e">
        <f t="shared" si="11"/>
        <v>#REF!</v>
      </c>
      <c r="AE141" s="76" t="e">
        <f>IF(Z141="A",IF(X141&lt;=HLOOKUP(N141,Limits!#REF!,2),30,IF(X141&lt;=HLOOKUP(N141,Limits!#REF!,3),40,IF(X141&lt;=HLOOKUP(N141,Limits!#REF!,4),50,IF(X141&lt;=HLOOKUP(N141,Limits!#REF!,5),80,"Over 80%")))))</f>
        <v>#REF!</v>
      </c>
      <c r="AF141" s="76" t="e">
        <f>IF(Z141="B",IF(X141&lt;=HLOOKUP(N141,Limits!#REF!,2),30,IF(X141&lt;=HLOOKUP(N141,Limits!#REF!,3),40,IF(X141&lt;=HLOOKUP(N141,Limits!#REF!,4),50,IF(X141&lt;=HLOOKUP(N141,Limits!#REF!,5),80,"Over 80%")))))</f>
        <v>#REF!</v>
      </c>
      <c r="AG141" s="122"/>
      <c r="AH141" s="122"/>
      <c r="AI141" s="85" t="e">
        <f>IF(J141&lt;=HLOOKUP(F141,Limits!#REF!,2),30,IF(J141&lt;=HLOOKUP(F141,Limits!#REF!,3),40,IF(J141&lt;=HLOOKUP(F141,Limits!#REF!,4),50,IF(J141&lt;=HLOOKUP(F141,Limits!#REF!,5),60,IF(J141&lt;=HLOOKUP(F141,Limits!#REF!,6),80,"Over 80%")))))</f>
        <v>#REF!</v>
      </c>
      <c r="AJ141" s="123" t="e">
        <f t="shared" si="8"/>
        <v>#REF!</v>
      </c>
      <c r="AK141" s="2"/>
      <c r="AL141" s="85" t="e">
        <f t="shared" si="9"/>
        <v>#REF!</v>
      </c>
    </row>
    <row r="142" spans="1:38">
      <c r="A142" s="117" t="e">
        <f>+USR!#REF!</f>
        <v>#REF!</v>
      </c>
      <c r="B142" s="117"/>
      <c r="C142" s="117" t="e">
        <f>+USR!#REF!</f>
        <v>#REF!</v>
      </c>
      <c r="D142" s="151" t="e">
        <f>DATEVALUE(TEXT(USR!#REF!,"mm/dd/yyyy"))</f>
        <v>#REF!</v>
      </c>
      <c r="E142" s="117"/>
      <c r="F142" s="121" t="e">
        <f>+USR!#REF!</f>
        <v>#REF!</v>
      </c>
      <c r="G142" s="122"/>
      <c r="H142" s="122" t="e">
        <f>+USR!#REF!</f>
        <v>#REF!</v>
      </c>
      <c r="I142" s="122"/>
      <c r="J142" s="146" t="e">
        <f>+USR!#REF!</f>
        <v>#REF!</v>
      </c>
      <c r="K142" s="122"/>
      <c r="L142" s="147" t="e">
        <f>IF(H142=30,HLOOKUP(F142,Limits!#REF!,2),IF(H142=40,HLOOKUP(F142,Limits!#REF!,3),IF(H142=50,HLOOKUP(F142,Limits!#REF!,4),IF(H142=60,HLOOKUP(F142,Limits!#REF!,5),IF(H142=80,HLOOKUP(F142,Limits!#REF!,6))))))</f>
        <v>#REF!</v>
      </c>
      <c r="M142" s="148"/>
      <c r="N142" s="121" t="e">
        <f>+USR!#REF!</f>
        <v>#REF!</v>
      </c>
      <c r="O142" s="122"/>
      <c r="P142" s="122" t="e">
        <f>+USR!#REF!</f>
        <v>#REF!</v>
      </c>
      <c r="Q142" s="122"/>
      <c r="R142" s="122" t="e">
        <f>+USR!#REF!</f>
        <v>#REF!</v>
      </c>
      <c r="S142" s="122"/>
      <c r="T142" s="122" t="e">
        <f>+USR!#REF!</f>
        <v>#REF!</v>
      </c>
      <c r="U142" s="122"/>
      <c r="V142" s="122" t="e">
        <f>IF(N142=0,Limits!$D$8,IF(N142=1,Limits!$E$8,IF(N142=2,Limits!$F$8,IF(N142=3,Limits!$G$8,IF(N142=4,Limits!$H$8,IF(N142=5,Limits!$I$8))))))</f>
        <v>#REF!</v>
      </c>
      <c r="W142" s="122"/>
      <c r="X142" s="122" t="e">
        <f t="shared" si="10"/>
        <v>#REF!</v>
      </c>
      <c r="Y142" s="122"/>
      <c r="Z142" s="76" t="e">
        <f>IF(D142&gt;=Limits!#REF!,"A",IF(D142&lt;=Limits!#REF!,"B",0))</f>
        <v>#REF!</v>
      </c>
      <c r="AA142" s="76" t="e">
        <f>IF(Z142="A",IF(P142=30,HLOOKUP(N142,Limits!#REF!,2),IF(P142=40,HLOOKUP(N142,Limits!#REF!,3),IF(P142=50,HLOOKUP(N142,Limits!#REF!,4),IF(P142=80,HLOOKUP(N142,Limits!#REF!,5))))))</f>
        <v>#REF!</v>
      </c>
      <c r="AB142" s="76" t="e">
        <f>IF(Z142="B",IF(P142=30,HLOOKUP(N142,Limits!#REF!,2),IF(P142=40,HLOOKUP(N142,Limits!#REF!,3),IF(P142=50,HLOOKUP(N142,Limits!#REF!,4),IF(P142=80,HLOOKUP(N142,Limits!#REF!,5))))))</f>
        <v>#REF!</v>
      </c>
      <c r="AC142" s="122"/>
      <c r="AD142" s="123" t="e">
        <f t="shared" si="11"/>
        <v>#REF!</v>
      </c>
      <c r="AE142" s="76" t="e">
        <f>IF(Z142="A",IF(X142&lt;=HLOOKUP(N142,Limits!#REF!,2),30,IF(X142&lt;=HLOOKUP(N142,Limits!#REF!,3),40,IF(X142&lt;=HLOOKUP(N142,Limits!#REF!,4),50,IF(X142&lt;=HLOOKUP(N142,Limits!#REF!,5),80,"Over 80%")))))</f>
        <v>#REF!</v>
      </c>
      <c r="AF142" s="76" t="e">
        <f>IF(Z142="B",IF(X142&lt;=HLOOKUP(N142,Limits!#REF!,2),30,IF(X142&lt;=HLOOKUP(N142,Limits!#REF!,3),40,IF(X142&lt;=HLOOKUP(N142,Limits!#REF!,4),50,IF(X142&lt;=HLOOKUP(N142,Limits!#REF!,5),80,"Over 80%")))))</f>
        <v>#REF!</v>
      </c>
      <c r="AG142" s="122"/>
      <c r="AH142" s="122"/>
      <c r="AI142" s="85" t="e">
        <f>IF(J142&lt;=HLOOKUP(F142,Limits!#REF!,2),30,IF(J142&lt;=HLOOKUP(F142,Limits!#REF!,3),40,IF(J142&lt;=HLOOKUP(F142,Limits!#REF!,4),50,IF(J142&lt;=HLOOKUP(F142,Limits!#REF!,5),60,IF(J142&lt;=HLOOKUP(F142,Limits!#REF!,6),80,"Over 80%")))))</f>
        <v>#REF!</v>
      </c>
      <c r="AJ142" s="123" t="e">
        <f t="shared" si="8"/>
        <v>#REF!</v>
      </c>
      <c r="AK142" s="2"/>
      <c r="AL142" s="85" t="e">
        <f t="shared" si="9"/>
        <v>#REF!</v>
      </c>
    </row>
    <row r="143" spans="1:38">
      <c r="A143" s="117" t="e">
        <f>+USR!#REF!</f>
        <v>#REF!</v>
      </c>
      <c r="B143" s="117"/>
      <c r="C143" s="117" t="e">
        <f>+USR!#REF!</f>
        <v>#REF!</v>
      </c>
      <c r="D143" s="151" t="e">
        <f>DATEVALUE(TEXT(USR!#REF!,"mm/dd/yyyy"))</f>
        <v>#REF!</v>
      </c>
      <c r="E143" s="117"/>
      <c r="F143" s="121" t="e">
        <f>+USR!#REF!</f>
        <v>#REF!</v>
      </c>
      <c r="G143" s="122"/>
      <c r="H143" s="122" t="e">
        <f>+USR!#REF!</f>
        <v>#REF!</v>
      </c>
      <c r="I143" s="122"/>
      <c r="J143" s="146" t="e">
        <f>+USR!#REF!</f>
        <v>#REF!</v>
      </c>
      <c r="K143" s="122"/>
      <c r="L143" s="147" t="e">
        <f>IF(H143=30,HLOOKUP(F143,Limits!#REF!,2),IF(H143=40,HLOOKUP(F143,Limits!#REF!,3),IF(H143=50,HLOOKUP(F143,Limits!#REF!,4),IF(H143=60,HLOOKUP(F143,Limits!#REF!,5),IF(H143=80,HLOOKUP(F143,Limits!#REF!,6))))))</f>
        <v>#REF!</v>
      </c>
      <c r="M143" s="148"/>
      <c r="N143" s="121" t="e">
        <f>+USR!#REF!</f>
        <v>#REF!</v>
      </c>
      <c r="O143" s="122"/>
      <c r="P143" s="122" t="e">
        <f>+USR!#REF!</f>
        <v>#REF!</v>
      </c>
      <c r="Q143" s="122"/>
      <c r="R143" s="122" t="e">
        <f>+USR!#REF!</f>
        <v>#REF!</v>
      </c>
      <c r="S143" s="122"/>
      <c r="T143" s="122" t="e">
        <f>+USR!#REF!</f>
        <v>#REF!</v>
      </c>
      <c r="U143" s="122"/>
      <c r="V143" s="122" t="e">
        <f>IF(N143=0,Limits!$D$8,IF(N143=1,Limits!$E$8,IF(N143=2,Limits!$F$8,IF(N143=3,Limits!$G$8,IF(N143=4,Limits!$H$8,IF(N143=5,Limits!$I$8))))))</f>
        <v>#REF!</v>
      </c>
      <c r="W143" s="122"/>
      <c r="X143" s="122" t="e">
        <f t="shared" si="10"/>
        <v>#REF!</v>
      </c>
      <c r="Y143" s="122"/>
      <c r="Z143" s="76" t="e">
        <f>IF(D143&gt;=Limits!#REF!,"A",IF(D143&lt;=Limits!#REF!,"B",0))</f>
        <v>#REF!</v>
      </c>
      <c r="AA143" s="76" t="e">
        <f>IF(Z143="A",IF(P143=30,HLOOKUP(N143,Limits!#REF!,2),IF(P143=40,HLOOKUP(N143,Limits!#REF!,3),IF(P143=50,HLOOKUP(N143,Limits!#REF!,4),IF(P143=80,HLOOKUP(N143,Limits!#REF!,5))))))</f>
        <v>#REF!</v>
      </c>
      <c r="AB143" s="76" t="e">
        <f>IF(Z143="B",IF(P143=30,HLOOKUP(N143,Limits!#REF!,2),IF(P143=40,HLOOKUP(N143,Limits!#REF!,3),IF(P143=50,HLOOKUP(N143,Limits!#REF!,4),IF(P143=80,HLOOKUP(N143,Limits!#REF!,5))))))</f>
        <v>#REF!</v>
      </c>
      <c r="AC143" s="122"/>
      <c r="AD143" s="123" t="e">
        <f t="shared" si="11"/>
        <v>#REF!</v>
      </c>
      <c r="AE143" s="76" t="e">
        <f>IF(Z143="A",IF(X143&lt;=HLOOKUP(N143,Limits!#REF!,2),30,IF(X143&lt;=HLOOKUP(N143,Limits!#REF!,3),40,IF(X143&lt;=HLOOKUP(N143,Limits!#REF!,4),50,IF(X143&lt;=HLOOKUP(N143,Limits!#REF!,5),80,"Over 80%")))))</f>
        <v>#REF!</v>
      </c>
      <c r="AF143" s="76" t="e">
        <f>IF(Z143="B",IF(X143&lt;=HLOOKUP(N143,Limits!#REF!,2),30,IF(X143&lt;=HLOOKUP(N143,Limits!#REF!,3),40,IF(X143&lt;=HLOOKUP(N143,Limits!#REF!,4),50,IF(X143&lt;=HLOOKUP(N143,Limits!#REF!,5),80,"Over 80%")))))</f>
        <v>#REF!</v>
      </c>
      <c r="AG143" s="122"/>
      <c r="AH143" s="122"/>
      <c r="AI143" s="85" t="e">
        <f>IF(J143&lt;=HLOOKUP(F143,Limits!#REF!,2),30,IF(J143&lt;=HLOOKUP(F143,Limits!#REF!,3),40,IF(J143&lt;=HLOOKUP(F143,Limits!#REF!,4),50,IF(J143&lt;=HLOOKUP(F143,Limits!#REF!,5),60,IF(J143&lt;=HLOOKUP(F143,Limits!#REF!,6),80,"Over 80%")))))</f>
        <v>#REF!</v>
      </c>
      <c r="AJ143" s="123" t="e">
        <f t="shared" si="8"/>
        <v>#REF!</v>
      </c>
      <c r="AK143" s="2"/>
      <c r="AL143" s="85" t="e">
        <f t="shared" si="9"/>
        <v>#REF!</v>
      </c>
    </row>
    <row r="144" spans="1:38">
      <c r="A144" s="117" t="e">
        <f>+USR!#REF!</f>
        <v>#REF!</v>
      </c>
      <c r="B144" s="117"/>
      <c r="C144" s="117" t="e">
        <f>+USR!#REF!</f>
        <v>#REF!</v>
      </c>
      <c r="D144" s="151" t="e">
        <f>DATEVALUE(TEXT(USR!#REF!,"mm/dd/yyyy"))</f>
        <v>#REF!</v>
      </c>
      <c r="E144" s="117"/>
      <c r="F144" s="121" t="e">
        <f>+USR!#REF!</f>
        <v>#REF!</v>
      </c>
      <c r="G144" s="122"/>
      <c r="H144" s="122" t="e">
        <f>+USR!#REF!</f>
        <v>#REF!</v>
      </c>
      <c r="I144" s="122"/>
      <c r="J144" s="146" t="e">
        <f>+USR!#REF!</f>
        <v>#REF!</v>
      </c>
      <c r="K144" s="122"/>
      <c r="L144" s="147" t="e">
        <f>IF(H144=30,HLOOKUP(F144,Limits!#REF!,2),IF(H144=40,HLOOKUP(F144,Limits!#REF!,3),IF(H144=50,HLOOKUP(F144,Limits!#REF!,4),IF(H144=60,HLOOKUP(F144,Limits!#REF!,5),IF(H144=80,HLOOKUP(F144,Limits!#REF!,6))))))</f>
        <v>#REF!</v>
      </c>
      <c r="M144" s="148"/>
      <c r="N144" s="121" t="e">
        <f>+USR!#REF!</f>
        <v>#REF!</v>
      </c>
      <c r="O144" s="122"/>
      <c r="P144" s="122" t="e">
        <f>+USR!#REF!</f>
        <v>#REF!</v>
      </c>
      <c r="Q144" s="122"/>
      <c r="R144" s="122" t="e">
        <f>+USR!#REF!</f>
        <v>#REF!</v>
      </c>
      <c r="S144" s="122"/>
      <c r="T144" s="122" t="e">
        <f>+USR!#REF!</f>
        <v>#REF!</v>
      </c>
      <c r="U144" s="122"/>
      <c r="V144" s="122" t="e">
        <f>IF(N144=0,Limits!$D$8,IF(N144=1,Limits!$E$8,IF(N144=2,Limits!$F$8,IF(N144=3,Limits!$G$8,IF(N144=4,Limits!$H$8,IF(N144=5,Limits!$I$8))))))</f>
        <v>#REF!</v>
      </c>
      <c r="W144" s="122"/>
      <c r="X144" s="122" t="e">
        <f t="shared" si="10"/>
        <v>#REF!</v>
      </c>
      <c r="Y144" s="122"/>
      <c r="Z144" s="76" t="e">
        <f>IF(D144&gt;=Limits!#REF!,"A",IF(D144&lt;=Limits!#REF!,"B",0))</f>
        <v>#REF!</v>
      </c>
      <c r="AA144" s="76" t="e">
        <f>IF(Z144="A",IF(P144=30,HLOOKUP(N144,Limits!#REF!,2),IF(P144=40,HLOOKUP(N144,Limits!#REF!,3),IF(P144=50,HLOOKUP(N144,Limits!#REF!,4),IF(P144=80,HLOOKUP(N144,Limits!#REF!,5))))))</f>
        <v>#REF!</v>
      </c>
      <c r="AB144" s="76" t="e">
        <f>IF(Z144="B",IF(P144=30,HLOOKUP(N144,Limits!#REF!,2),IF(P144=40,HLOOKUP(N144,Limits!#REF!,3),IF(P144=50,HLOOKUP(N144,Limits!#REF!,4),IF(P144=80,HLOOKUP(N144,Limits!#REF!,5))))))</f>
        <v>#REF!</v>
      </c>
      <c r="AC144" s="122"/>
      <c r="AD144" s="123" t="e">
        <f t="shared" si="11"/>
        <v>#REF!</v>
      </c>
      <c r="AE144" s="76" t="e">
        <f>IF(Z144="A",IF(X144&lt;=HLOOKUP(N144,Limits!#REF!,2),30,IF(X144&lt;=HLOOKUP(N144,Limits!#REF!,3),40,IF(X144&lt;=HLOOKUP(N144,Limits!#REF!,4),50,IF(X144&lt;=HLOOKUP(N144,Limits!#REF!,5),80,"Over 80%")))))</f>
        <v>#REF!</v>
      </c>
      <c r="AF144" s="76" t="e">
        <f>IF(Z144="B",IF(X144&lt;=HLOOKUP(N144,Limits!#REF!,2),30,IF(X144&lt;=HLOOKUP(N144,Limits!#REF!,3),40,IF(X144&lt;=HLOOKUP(N144,Limits!#REF!,4),50,IF(X144&lt;=HLOOKUP(N144,Limits!#REF!,5),80,"Over 80%")))))</f>
        <v>#REF!</v>
      </c>
      <c r="AG144" s="122"/>
      <c r="AH144" s="122"/>
      <c r="AI144" s="85" t="e">
        <f>IF(J144&lt;=HLOOKUP(F144,Limits!#REF!,2),30,IF(J144&lt;=HLOOKUP(F144,Limits!#REF!,3),40,IF(J144&lt;=HLOOKUP(F144,Limits!#REF!,4),50,IF(J144&lt;=HLOOKUP(F144,Limits!#REF!,5),60,IF(J144&lt;=HLOOKUP(F144,Limits!#REF!,6),80,"Over 80%")))))</f>
        <v>#REF!</v>
      </c>
      <c r="AJ144" s="123" t="e">
        <f t="shared" si="8"/>
        <v>#REF!</v>
      </c>
      <c r="AK144" s="2"/>
      <c r="AL144" s="85" t="e">
        <f t="shared" si="9"/>
        <v>#REF!</v>
      </c>
    </row>
    <row r="145" spans="1:38">
      <c r="A145" s="117" t="e">
        <f>+USR!#REF!</f>
        <v>#REF!</v>
      </c>
      <c r="B145" s="117"/>
      <c r="C145" s="117" t="e">
        <f>+USR!#REF!</f>
        <v>#REF!</v>
      </c>
      <c r="D145" s="151" t="e">
        <f>DATEVALUE(TEXT(USR!#REF!,"mm/dd/yyyy"))</f>
        <v>#REF!</v>
      </c>
      <c r="E145" s="117"/>
      <c r="F145" s="121" t="e">
        <f>+USR!#REF!</f>
        <v>#REF!</v>
      </c>
      <c r="G145" s="122"/>
      <c r="H145" s="122" t="e">
        <f>+USR!#REF!</f>
        <v>#REF!</v>
      </c>
      <c r="I145" s="122"/>
      <c r="J145" s="146" t="e">
        <f>+USR!#REF!</f>
        <v>#REF!</v>
      </c>
      <c r="K145" s="122"/>
      <c r="L145" s="147" t="e">
        <f>IF(H145=30,HLOOKUP(F145,Limits!#REF!,2),IF(H145=40,HLOOKUP(F145,Limits!#REF!,3),IF(H145=50,HLOOKUP(F145,Limits!#REF!,4),IF(H145=60,HLOOKUP(F145,Limits!#REF!,5),IF(H145=80,HLOOKUP(F145,Limits!#REF!,6))))))</f>
        <v>#REF!</v>
      </c>
      <c r="M145" s="148"/>
      <c r="N145" s="121" t="e">
        <f>+USR!#REF!</f>
        <v>#REF!</v>
      </c>
      <c r="O145" s="122"/>
      <c r="P145" s="122" t="e">
        <f>+USR!#REF!</f>
        <v>#REF!</v>
      </c>
      <c r="Q145" s="122"/>
      <c r="R145" s="122" t="e">
        <f>+USR!#REF!</f>
        <v>#REF!</v>
      </c>
      <c r="S145" s="122"/>
      <c r="T145" s="122" t="e">
        <f>+USR!#REF!</f>
        <v>#REF!</v>
      </c>
      <c r="U145" s="122"/>
      <c r="V145" s="122" t="e">
        <f>IF(N145=0,Limits!$D$8,IF(N145=1,Limits!$E$8,IF(N145=2,Limits!$F$8,IF(N145=3,Limits!$G$8,IF(N145=4,Limits!$H$8,IF(N145=5,Limits!$I$8))))))</f>
        <v>#REF!</v>
      </c>
      <c r="W145" s="122"/>
      <c r="X145" s="122" t="e">
        <f t="shared" si="10"/>
        <v>#REF!</v>
      </c>
      <c r="Y145" s="122"/>
      <c r="Z145" s="76" t="e">
        <f>IF(D145&gt;=Limits!#REF!,"A",IF(D145&lt;=Limits!#REF!,"B",0))</f>
        <v>#REF!</v>
      </c>
      <c r="AA145" s="76" t="e">
        <f>IF(Z145="A",IF(P145=30,HLOOKUP(N145,Limits!#REF!,2),IF(P145=40,HLOOKUP(N145,Limits!#REF!,3),IF(P145=50,HLOOKUP(N145,Limits!#REF!,4),IF(P145=80,HLOOKUP(N145,Limits!#REF!,5))))))</f>
        <v>#REF!</v>
      </c>
      <c r="AB145" s="76" t="e">
        <f>IF(Z145="B",IF(P145=30,HLOOKUP(N145,Limits!#REF!,2),IF(P145=40,HLOOKUP(N145,Limits!#REF!,3),IF(P145=50,HLOOKUP(N145,Limits!#REF!,4),IF(P145=80,HLOOKUP(N145,Limits!#REF!,5))))))</f>
        <v>#REF!</v>
      </c>
      <c r="AC145" s="122"/>
      <c r="AD145" s="123" t="e">
        <f t="shared" si="11"/>
        <v>#REF!</v>
      </c>
      <c r="AE145" s="76" t="e">
        <f>IF(Z145="A",IF(X145&lt;=HLOOKUP(N145,Limits!#REF!,2),30,IF(X145&lt;=HLOOKUP(N145,Limits!#REF!,3),40,IF(X145&lt;=HLOOKUP(N145,Limits!#REF!,4),50,IF(X145&lt;=HLOOKUP(N145,Limits!#REF!,5),80,"Over 80%")))))</f>
        <v>#REF!</v>
      </c>
      <c r="AF145" s="76" t="e">
        <f>IF(Z145="B",IF(X145&lt;=HLOOKUP(N145,Limits!#REF!,2),30,IF(X145&lt;=HLOOKUP(N145,Limits!#REF!,3),40,IF(X145&lt;=HLOOKUP(N145,Limits!#REF!,4),50,IF(X145&lt;=HLOOKUP(N145,Limits!#REF!,5),80,"Over 80%")))))</f>
        <v>#REF!</v>
      </c>
      <c r="AG145" s="122"/>
      <c r="AH145" s="122"/>
      <c r="AI145" s="85" t="e">
        <f>IF(J145&lt;=HLOOKUP(F145,Limits!#REF!,2),30,IF(J145&lt;=HLOOKUP(F145,Limits!#REF!,3),40,IF(J145&lt;=HLOOKUP(F145,Limits!#REF!,4),50,IF(J145&lt;=HLOOKUP(F145,Limits!#REF!,5),60,IF(J145&lt;=HLOOKUP(F145,Limits!#REF!,6),80,"Over 80%")))))</f>
        <v>#REF!</v>
      </c>
      <c r="AJ145" s="123" t="e">
        <f t="shared" si="8"/>
        <v>#REF!</v>
      </c>
      <c r="AK145" s="2"/>
      <c r="AL145" s="85" t="e">
        <f t="shared" si="9"/>
        <v>#REF!</v>
      </c>
    </row>
    <row r="146" spans="1:38">
      <c r="A146" s="117" t="e">
        <f>+USR!#REF!</f>
        <v>#REF!</v>
      </c>
      <c r="B146" s="117"/>
      <c r="C146" s="117" t="e">
        <f>+USR!#REF!</f>
        <v>#REF!</v>
      </c>
      <c r="D146" s="151" t="e">
        <f>DATEVALUE(TEXT(USR!#REF!,"mm/dd/yyyy"))</f>
        <v>#REF!</v>
      </c>
      <c r="E146" s="117"/>
      <c r="F146" s="121" t="e">
        <f>+USR!#REF!</f>
        <v>#REF!</v>
      </c>
      <c r="G146" s="122"/>
      <c r="H146" s="122" t="e">
        <f>+USR!#REF!</f>
        <v>#REF!</v>
      </c>
      <c r="I146" s="122"/>
      <c r="J146" s="146" t="e">
        <f>+USR!#REF!</f>
        <v>#REF!</v>
      </c>
      <c r="K146" s="122"/>
      <c r="L146" s="147" t="e">
        <f>IF(H146=30,HLOOKUP(F146,Limits!#REF!,2),IF(H146=40,HLOOKUP(F146,Limits!#REF!,3),IF(H146=50,HLOOKUP(F146,Limits!#REF!,4),IF(H146=60,HLOOKUP(F146,Limits!#REF!,5),IF(H146=80,HLOOKUP(F146,Limits!#REF!,6))))))</f>
        <v>#REF!</v>
      </c>
      <c r="M146" s="148"/>
      <c r="N146" s="121" t="e">
        <f>+USR!#REF!</f>
        <v>#REF!</v>
      </c>
      <c r="O146" s="122"/>
      <c r="P146" s="122" t="e">
        <f>+USR!#REF!</f>
        <v>#REF!</v>
      </c>
      <c r="Q146" s="122"/>
      <c r="R146" s="122" t="e">
        <f>+USR!#REF!</f>
        <v>#REF!</v>
      </c>
      <c r="S146" s="122"/>
      <c r="T146" s="122" t="e">
        <f>+USR!#REF!</f>
        <v>#REF!</v>
      </c>
      <c r="U146" s="122"/>
      <c r="V146" s="122" t="e">
        <f>IF(N146=0,Limits!$D$8,IF(N146=1,Limits!$E$8,IF(N146=2,Limits!$F$8,IF(N146=3,Limits!$G$8,IF(N146=4,Limits!$H$8,IF(N146=5,Limits!$I$8))))))</f>
        <v>#REF!</v>
      </c>
      <c r="W146" s="122"/>
      <c r="X146" s="122" t="e">
        <f t="shared" si="10"/>
        <v>#REF!</v>
      </c>
      <c r="Y146" s="122"/>
      <c r="Z146" s="76" t="e">
        <f>IF(D146&gt;=Limits!#REF!,"A",IF(D146&lt;=Limits!#REF!,"B",0))</f>
        <v>#REF!</v>
      </c>
      <c r="AA146" s="76" t="e">
        <f>IF(Z146="A",IF(P146=30,HLOOKUP(N146,Limits!#REF!,2),IF(P146=40,HLOOKUP(N146,Limits!#REF!,3),IF(P146=50,HLOOKUP(N146,Limits!#REF!,4),IF(P146=80,HLOOKUP(N146,Limits!#REF!,5))))))</f>
        <v>#REF!</v>
      </c>
      <c r="AB146" s="76" t="e">
        <f>IF(Z146="B",IF(P146=30,HLOOKUP(N146,Limits!#REF!,2),IF(P146=40,HLOOKUP(N146,Limits!#REF!,3),IF(P146=50,HLOOKUP(N146,Limits!#REF!,4),IF(P146=80,HLOOKUP(N146,Limits!#REF!,5))))))</f>
        <v>#REF!</v>
      </c>
      <c r="AC146" s="122"/>
      <c r="AD146" s="123" t="e">
        <f t="shared" si="11"/>
        <v>#REF!</v>
      </c>
      <c r="AE146" s="76" t="e">
        <f>IF(Z146="A",IF(X146&lt;=HLOOKUP(N146,Limits!#REF!,2),30,IF(X146&lt;=HLOOKUP(N146,Limits!#REF!,3),40,IF(X146&lt;=HLOOKUP(N146,Limits!#REF!,4),50,IF(X146&lt;=HLOOKUP(N146,Limits!#REF!,5),80,"Over 80%")))))</f>
        <v>#REF!</v>
      </c>
      <c r="AF146" s="76" t="e">
        <f>IF(Z146="B",IF(X146&lt;=HLOOKUP(N146,Limits!#REF!,2),30,IF(X146&lt;=HLOOKUP(N146,Limits!#REF!,3),40,IF(X146&lt;=HLOOKUP(N146,Limits!#REF!,4),50,IF(X146&lt;=HLOOKUP(N146,Limits!#REF!,5),80,"Over 80%")))))</f>
        <v>#REF!</v>
      </c>
      <c r="AG146" s="122"/>
      <c r="AH146" s="122"/>
      <c r="AI146" s="85" t="e">
        <f>IF(J146&lt;=HLOOKUP(F146,Limits!#REF!,2),30,IF(J146&lt;=HLOOKUP(F146,Limits!#REF!,3),40,IF(J146&lt;=HLOOKUP(F146,Limits!#REF!,4),50,IF(J146&lt;=HLOOKUP(F146,Limits!#REF!,5),60,IF(J146&lt;=HLOOKUP(F146,Limits!#REF!,6),80,"Over 80%")))))</f>
        <v>#REF!</v>
      </c>
      <c r="AJ146" s="123" t="e">
        <f t="shared" si="8"/>
        <v>#REF!</v>
      </c>
      <c r="AK146" s="2"/>
      <c r="AL146" s="85" t="e">
        <f t="shared" si="9"/>
        <v>#REF!</v>
      </c>
    </row>
    <row r="147" spans="1:38">
      <c r="A147" s="117" t="e">
        <f>+USR!#REF!</f>
        <v>#REF!</v>
      </c>
      <c r="B147" s="117"/>
      <c r="C147" s="117" t="e">
        <f>+USR!#REF!</f>
        <v>#REF!</v>
      </c>
      <c r="D147" s="151" t="e">
        <f>DATEVALUE(TEXT(USR!#REF!,"mm/dd/yyyy"))</f>
        <v>#REF!</v>
      </c>
      <c r="E147" s="117"/>
      <c r="F147" s="121" t="e">
        <f>+USR!#REF!</f>
        <v>#REF!</v>
      </c>
      <c r="G147" s="122"/>
      <c r="H147" s="122" t="e">
        <f>+USR!#REF!</f>
        <v>#REF!</v>
      </c>
      <c r="I147" s="122"/>
      <c r="J147" s="146" t="e">
        <f>+USR!#REF!</f>
        <v>#REF!</v>
      </c>
      <c r="K147" s="122"/>
      <c r="L147" s="147" t="e">
        <f>IF(H147=30,HLOOKUP(F147,Limits!#REF!,2),IF(H147=40,HLOOKUP(F147,Limits!#REF!,3),IF(H147=50,HLOOKUP(F147,Limits!#REF!,4),IF(H147=60,HLOOKUP(F147,Limits!#REF!,5),IF(H147=80,HLOOKUP(F147,Limits!#REF!,6))))))</f>
        <v>#REF!</v>
      </c>
      <c r="M147" s="148"/>
      <c r="N147" s="121" t="e">
        <f>+USR!#REF!</f>
        <v>#REF!</v>
      </c>
      <c r="O147" s="122"/>
      <c r="P147" s="122" t="e">
        <f>+USR!#REF!</f>
        <v>#REF!</v>
      </c>
      <c r="Q147" s="122"/>
      <c r="R147" s="122" t="e">
        <f>+USR!#REF!</f>
        <v>#REF!</v>
      </c>
      <c r="S147" s="122"/>
      <c r="T147" s="122" t="e">
        <f>+USR!#REF!</f>
        <v>#REF!</v>
      </c>
      <c r="U147" s="122"/>
      <c r="V147" s="122" t="e">
        <f>IF(N147=0,Limits!$D$8,IF(N147=1,Limits!$E$8,IF(N147=2,Limits!$F$8,IF(N147=3,Limits!$G$8,IF(N147=4,Limits!$H$8,IF(N147=5,Limits!$I$8))))))</f>
        <v>#REF!</v>
      </c>
      <c r="W147" s="122"/>
      <c r="X147" s="122" t="e">
        <f t="shared" si="10"/>
        <v>#REF!</v>
      </c>
      <c r="Y147" s="122"/>
      <c r="Z147" s="76" t="e">
        <f>IF(D147&gt;=Limits!#REF!,"A",IF(D147&lt;=Limits!#REF!,"B",0))</f>
        <v>#REF!</v>
      </c>
      <c r="AA147" s="76" t="e">
        <f>IF(Z147="A",IF(P147=30,HLOOKUP(N147,Limits!#REF!,2),IF(P147=40,HLOOKUP(N147,Limits!#REF!,3),IF(P147=50,HLOOKUP(N147,Limits!#REF!,4),IF(P147=80,HLOOKUP(N147,Limits!#REF!,5))))))</f>
        <v>#REF!</v>
      </c>
      <c r="AB147" s="76" t="e">
        <f>IF(Z147="B",IF(P147=30,HLOOKUP(N147,Limits!#REF!,2),IF(P147=40,HLOOKUP(N147,Limits!#REF!,3),IF(P147=50,HLOOKUP(N147,Limits!#REF!,4),IF(P147=80,HLOOKUP(N147,Limits!#REF!,5))))))</f>
        <v>#REF!</v>
      </c>
      <c r="AC147" s="122"/>
      <c r="AD147" s="123" t="e">
        <f t="shared" si="11"/>
        <v>#REF!</v>
      </c>
      <c r="AE147" s="76" t="e">
        <f>IF(Z147="A",IF(X147&lt;=HLOOKUP(N147,Limits!#REF!,2),30,IF(X147&lt;=HLOOKUP(N147,Limits!#REF!,3),40,IF(X147&lt;=HLOOKUP(N147,Limits!#REF!,4),50,IF(X147&lt;=HLOOKUP(N147,Limits!#REF!,5),80,"Over 80%")))))</f>
        <v>#REF!</v>
      </c>
      <c r="AF147" s="76" t="e">
        <f>IF(Z147="B",IF(X147&lt;=HLOOKUP(N147,Limits!#REF!,2),30,IF(X147&lt;=HLOOKUP(N147,Limits!#REF!,3),40,IF(X147&lt;=HLOOKUP(N147,Limits!#REF!,4),50,IF(X147&lt;=HLOOKUP(N147,Limits!#REF!,5),80,"Over 80%")))))</f>
        <v>#REF!</v>
      </c>
      <c r="AG147" s="122"/>
      <c r="AH147" s="122"/>
      <c r="AI147" s="85" t="e">
        <f>IF(J147&lt;=HLOOKUP(F147,Limits!#REF!,2),30,IF(J147&lt;=HLOOKUP(F147,Limits!#REF!,3),40,IF(J147&lt;=HLOOKUP(F147,Limits!#REF!,4),50,IF(J147&lt;=HLOOKUP(F147,Limits!#REF!,5),60,IF(J147&lt;=HLOOKUP(F147,Limits!#REF!,6),80,"Over 80%")))))</f>
        <v>#REF!</v>
      </c>
      <c r="AJ147" s="123" t="e">
        <f t="shared" si="8"/>
        <v>#REF!</v>
      </c>
      <c r="AK147" s="2"/>
      <c r="AL147" s="85" t="e">
        <f t="shared" si="9"/>
        <v>#REF!</v>
      </c>
    </row>
    <row r="148" spans="1:38">
      <c r="A148" s="117" t="e">
        <f>+USR!#REF!</f>
        <v>#REF!</v>
      </c>
      <c r="B148" s="117"/>
      <c r="C148" s="117" t="e">
        <f>+USR!#REF!</f>
        <v>#REF!</v>
      </c>
      <c r="D148" s="151" t="e">
        <f>DATEVALUE(TEXT(USR!#REF!,"mm/dd/yyyy"))</f>
        <v>#REF!</v>
      </c>
      <c r="E148" s="117"/>
      <c r="F148" s="121" t="e">
        <f>+USR!#REF!</f>
        <v>#REF!</v>
      </c>
      <c r="G148" s="122"/>
      <c r="H148" s="122" t="e">
        <f>+USR!#REF!</f>
        <v>#REF!</v>
      </c>
      <c r="I148" s="122"/>
      <c r="J148" s="146" t="e">
        <f>+USR!#REF!</f>
        <v>#REF!</v>
      </c>
      <c r="K148" s="122"/>
      <c r="L148" s="147" t="e">
        <f>IF(H148=30,HLOOKUP(F148,Limits!#REF!,2),IF(H148=40,HLOOKUP(F148,Limits!#REF!,3),IF(H148=50,HLOOKUP(F148,Limits!#REF!,4),IF(H148=60,HLOOKUP(F148,Limits!#REF!,5),IF(H148=80,HLOOKUP(F148,Limits!#REF!,6))))))</f>
        <v>#REF!</v>
      </c>
      <c r="M148" s="148"/>
      <c r="N148" s="121" t="e">
        <f>+USR!#REF!</f>
        <v>#REF!</v>
      </c>
      <c r="O148" s="122"/>
      <c r="P148" s="122" t="e">
        <f>+USR!#REF!</f>
        <v>#REF!</v>
      </c>
      <c r="Q148" s="122"/>
      <c r="R148" s="122" t="e">
        <f>+USR!#REF!</f>
        <v>#REF!</v>
      </c>
      <c r="S148" s="122"/>
      <c r="T148" s="122" t="e">
        <f>+USR!#REF!</f>
        <v>#REF!</v>
      </c>
      <c r="U148" s="122"/>
      <c r="V148" s="122" t="e">
        <f>IF(N148=0,Limits!$D$8,IF(N148=1,Limits!$E$8,IF(N148=2,Limits!$F$8,IF(N148=3,Limits!$G$8,IF(N148=4,Limits!$H$8,IF(N148=5,Limits!$I$8))))))</f>
        <v>#REF!</v>
      </c>
      <c r="W148" s="122"/>
      <c r="X148" s="122" t="e">
        <f t="shared" si="10"/>
        <v>#REF!</v>
      </c>
      <c r="Y148" s="122"/>
      <c r="Z148" s="76" t="e">
        <f>IF(D148&gt;=Limits!#REF!,"A",IF(D148&lt;=Limits!#REF!,"B",0))</f>
        <v>#REF!</v>
      </c>
      <c r="AA148" s="76" t="e">
        <f>IF(Z148="A",IF(P148=30,HLOOKUP(N148,Limits!#REF!,2),IF(P148=40,HLOOKUP(N148,Limits!#REF!,3),IF(P148=50,HLOOKUP(N148,Limits!#REF!,4),IF(P148=80,HLOOKUP(N148,Limits!#REF!,5))))))</f>
        <v>#REF!</v>
      </c>
      <c r="AB148" s="76" t="e">
        <f>IF(Z148="B",IF(P148=30,HLOOKUP(N148,Limits!#REF!,2),IF(P148=40,HLOOKUP(N148,Limits!#REF!,3),IF(P148=50,HLOOKUP(N148,Limits!#REF!,4),IF(P148=80,HLOOKUP(N148,Limits!#REF!,5))))))</f>
        <v>#REF!</v>
      </c>
      <c r="AC148" s="122"/>
      <c r="AD148" s="123" t="e">
        <f t="shared" si="11"/>
        <v>#REF!</v>
      </c>
      <c r="AE148" s="76" t="e">
        <f>IF(Z148="A",IF(X148&lt;=HLOOKUP(N148,Limits!#REF!,2),30,IF(X148&lt;=HLOOKUP(N148,Limits!#REF!,3),40,IF(X148&lt;=HLOOKUP(N148,Limits!#REF!,4),50,IF(X148&lt;=HLOOKUP(N148,Limits!#REF!,5),80,"Over 80%")))))</f>
        <v>#REF!</v>
      </c>
      <c r="AF148" s="76" t="e">
        <f>IF(Z148="B",IF(X148&lt;=HLOOKUP(N148,Limits!#REF!,2),30,IF(X148&lt;=HLOOKUP(N148,Limits!#REF!,3),40,IF(X148&lt;=HLOOKUP(N148,Limits!#REF!,4),50,IF(X148&lt;=HLOOKUP(N148,Limits!#REF!,5),80,"Over 80%")))))</f>
        <v>#REF!</v>
      </c>
      <c r="AG148" s="122"/>
      <c r="AH148" s="122"/>
      <c r="AI148" s="85" t="e">
        <f>IF(J148&lt;=HLOOKUP(F148,Limits!#REF!,2),30,IF(J148&lt;=HLOOKUP(F148,Limits!#REF!,3),40,IF(J148&lt;=HLOOKUP(F148,Limits!#REF!,4),50,IF(J148&lt;=HLOOKUP(F148,Limits!#REF!,5),60,IF(J148&lt;=HLOOKUP(F148,Limits!#REF!,6),80,"Over 80%")))))</f>
        <v>#REF!</v>
      </c>
      <c r="AJ148" s="123" t="e">
        <f t="shared" si="8"/>
        <v>#REF!</v>
      </c>
      <c r="AK148" s="2"/>
      <c r="AL148" s="85" t="e">
        <f t="shared" si="9"/>
        <v>#REF!</v>
      </c>
    </row>
    <row r="149" spans="1:38">
      <c r="A149" s="117" t="e">
        <f>+USR!#REF!</f>
        <v>#REF!</v>
      </c>
      <c r="B149" s="117"/>
      <c r="C149" s="117" t="e">
        <f>+USR!#REF!</f>
        <v>#REF!</v>
      </c>
      <c r="D149" s="151" t="e">
        <f>DATEVALUE(TEXT(USR!#REF!,"mm/dd/yyyy"))</f>
        <v>#REF!</v>
      </c>
      <c r="E149" s="117"/>
      <c r="F149" s="121" t="e">
        <f>+USR!#REF!</f>
        <v>#REF!</v>
      </c>
      <c r="G149" s="122"/>
      <c r="H149" s="122" t="e">
        <f>+USR!#REF!</f>
        <v>#REF!</v>
      </c>
      <c r="I149" s="122"/>
      <c r="J149" s="146" t="e">
        <f>+USR!#REF!</f>
        <v>#REF!</v>
      </c>
      <c r="K149" s="122"/>
      <c r="L149" s="147" t="e">
        <f>IF(H149=30,HLOOKUP(F149,Limits!#REF!,2),IF(H149=40,HLOOKUP(F149,Limits!#REF!,3),IF(H149=50,HLOOKUP(F149,Limits!#REF!,4),IF(H149=60,HLOOKUP(F149,Limits!#REF!,5),IF(H149=80,HLOOKUP(F149,Limits!#REF!,6))))))</f>
        <v>#REF!</v>
      </c>
      <c r="M149" s="148"/>
      <c r="N149" s="121" t="e">
        <f>+USR!#REF!</f>
        <v>#REF!</v>
      </c>
      <c r="O149" s="122"/>
      <c r="P149" s="122" t="e">
        <f>+USR!#REF!</f>
        <v>#REF!</v>
      </c>
      <c r="Q149" s="122"/>
      <c r="R149" s="122" t="e">
        <f>+USR!#REF!</f>
        <v>#REF!</v>
      </c>
      <c r="S149" s="122"/>
      <c r="T149" s="122" t="e">
        <f>+USR!#REF!</f>
        <v>#REF!</v>
      </c>
      <c r="U149" s="122"/>
      <c r="V149" s="122" t="e">
        <f>IF(N149=0,Limits!$D$8,IF(N149=1,Limits!$E$8,IF(N149=2,Limits!$F$8,IF(N149=3,Limits!$G$8,IF(N149=4,Limits!$H$8,IF(N149=5,Limits!$I$8))))))</f>
        <v>#REF!</v>
      </c>
      <c r="W149" s="122"/>
      <c r="X149" s="122" t="e">
        <f t="shared" si="10"/>
        <v>#REF!</v>
      </c>
      <c r="Y149" s="122"/>
      <c r="Z149" s="76" t="e">
        <f>IF(D149&gt;=Limits!#REF!,"A",IF(D149&lt;=Limits!#REF!,"B",0))</f>
        <v>#REF!</v>
      </c>
      <c r="AA149" s="76" t="e">
        <f>IF(Z149="A",IF(P149=30,HLOOKUP(N149,Limits!#REF!,2),IF(P149=40,HLOOKUP(N149,Limits!#REF!,3),IF(P149=50,HLOOKUP(N149,Limits!#REF!,4),IF(P149=80,HLOOKUP(N149,Limits!#REF!,5))))))</f>
        <v>#REF!</v>
      </c>
      <c r="AB149" s="76" t="e">
        <f>IF(Z149="B",IF(P149=30,HLOOKUP(N149,Limits!#REF!,2),IF(P149=40,HLOOKUP(N149,Limits!#REF!,3),IF(P149=50,HLOOKUP(N149,Limits!#REF!,4),IF(P149=80,HLOOKUP(N149,Limits!#REF!,5))))))</f>
        <v>#REF!</v>
      </c>
      <c r="AC149" s="122"/>
      <c r="AD149" s="123" t="e">
        <f t="shared" si="11"/>
        <v>#REF!</v>
      </c>
      <c r="AE149" s="76" t="e">
        <f>IF(Z149="A",IF(X149&lt;=HLOOKUP(N149,Limits!#REF!,2),30,IF(X149&lt;=HLOOKUP(N149,Limits!#REF!,3),40,IF(X149&lt;=HLOOKUP(N149,Limits!#REF!,4),50,IF(X149&lt;=HLOOKUP(N149,Limits!#REF!,5),80,"Over 80%")))))</f>
        <v>#REF!</v>
      </c>
      <c r="AF149" s="76" t="e">
        <f>IF(Z149="B",IF(X149&lt;=HLOOKUP(N149,Limits!#REF!,2),30,IF(X149&lt;=HLOOKUP(N149,Limits!#REF!,3),40,IF(X149&lt;=HLOOKUP(N149,Limits!#REF!,4),50,IF(X149&lt;=HLOOKUP(N149,Limits!#REF!,5),80,"Over 80%")))))</f>
        <v>#REF!</v>
      </c>
      <c r="AG149" s="122"/>
      <c r="AH149" s="122"/>
      <c r="AI149" s="85" t="e">
        <f>IF(J149&lt;=HLOOKUP(F149,Limits!#REF!,2),30,IF(J149&lt;=HLOOKUP(F149,Limits!#REF!,3),40,IF(J149&lt;=HLOOKUP(F149,Limits!#REF!,4),50,IF(J149&lt;=HLOOKUP(F149,Limits!#REF!,5),60,IF(J149&lt;=HLOOKUP(F149,Limits!#REF!,6),80,"Over 80%")))))</f>
        <v>#REF!</v>
      </c>
      <c r="AJ149" s="123" t="e">
        <f t="shared" si="8"/>
        <v>#REF!</v>
      </c>
      <c r="AK149" s="2"/>
      <c r="AL149" s="85" t="e">
        <f t="shared" si="9"/>
        <v>#REF!</v>
      </c>
    </row>
    <row r="150" spans="1:38">
      <c r="A150" s="117" t="e">
        <f>+USR!#REF!</f>
        <v>#REF!</v>
      </c>
      <c r="B150" s="117"/>
      <c r="C150" s="117" t="e">
        <f>+USR!#REF!</f>
        <v>#REF!</v>
      </c>
      <c r="D150" s="151" t="e">
        <f>DATEVALUE(TEXT(USR!#REF!,"mm/dd/yyyy"))</f>
        <v>#REF!</v>
      </c>
      <c r="E150" s="117"/>
      <c r="F150" s="121" t="e">
        <f>+USR!#REF!</f>
        <v>#REF!</v>
      </c>
      <c r="G150" s="122"/>
      <c r="H150" s="122" t="e">
        <f>+USR!#REF!</f>
        <v>#REF!</v>
      </c>
      <c r="I150" s="122"/>
      <c r="J150" s="146" t="e">
        <f>+USR!#REF!</f>
        <v>#REF!</v>
      </c>
      <c r="K150" s="122"/>
      <c r="L150" s="147" t="e">
        <f>IF(H150=30,HLOOKUP(F150,Limits!#REF!,2),IF(H150=40,HLOOKUP(F150,Limits!#REF!,3),IF(H150=50,HLOOKUP(F150,Limits!#REF!,4),IF(H150=60,HLOOKUP(F150,Limits!#REF!,5),IF(H150=80,HLOOKUP(F150,Limits!#REF!,6))))))</f>
        <v>#REF!</v>
      </c>
      <c r="M150" s="148"/>
      <c r="N150" s="121" t="e">
        <f>+USR!#REF!</f>
        <v>#REF!</v>
      </c>
      <c r="O150" s="122"/>
      <c r="P150" s="122" t="e">
        <f>+USR!#REF!</f>
        <v>#REF!</v>
      </c>
      <c r="Q150" s="122"/>
      <c r="R150" s="122" t="e">
        <f>+USR!#REF!</f>
        <v>#REF!</v>
      </c>
      <c r="S150" s="122"/>
      <c r="T150" s="122" t="e">
        <f>+USR!#REF!</f>
        <v>#REF!</v>
      </c>
      <c r="U150" s="122"/>
      <c r="V150" s="122" t="e">
        <f>IF(N150=0,Limits!$D$8,IF(N150=1,Limits!$E$8,IF(N150=2,Limits!$F$8,IF(N150=3,Limits!$G$8,IF(N150=4,Limits!$H$8,IF(N150=5,Limits!$I$8))))))</f>
        <v>#REF!</v>
      </c>
      <c r="W150" s="122"/>
      <c r="X150" s="122" t="e">
        <f t="shared" si="10"/>
        <v>#REF!</v>
      </c>
      <c r="Y150" s="122"/>
      <c r="Z150" s="76" t="e">
        <f>IF(D150&gt;=Limits!#REF!,"A",IF(D150&lt;=Limits!#REF!,"B",0))</f>
        <v>#REF!</v>
      </c>
      <c r="AA150" s="76" t="e">
        <f>IF(Z150="A",IF(P150=30,HLOOKUP(N150,Limits!#REF!,2),IF(P150=40,HLOOKUP(N150,Limits!#REF!,3),IF(P150=50,HLOOKUP(N150,Limits!#REF!,4),IF(P150=80,HLOOKUP(N150,Limits!#REF!,5))))))</f>
        <v>#REF!</v>
      </c>
      <c r="AB150" s="76" t="e">
        <f>IF(Z150="B",IF(P150=30,HLOOKUP(N150,Limits!#REF!,2),IF(P150=40,HLOOKUP(N150,Limits!#REF!,3),IF(P150=50,HLOOKUP(N150,Limits!#REF!,4),IF(P150=80,HLOOKUP(N150,Limits!#REF!,5))))))</f>
        <v>#REF!</v>
      </c>
      <c r="AC150" s="122"/>
      <c r="AD150" s="123" t="e">
        <f t="shared" si="11"/>
        <v>#REF!</v>
      </c>
      <c r="AE150" s="76" t="e">
        <f>IF(Z150="A",IF(X150&lt;=HLOOKUP(N150,Limits!#REF!,2),30,IF(X150&lt;=HLOOKUP(N150,Limits!#REF!,3),40,IF(X150&lt;=HLOOKUP(N150,Limits!#REF!,4),50,IF(X150&lt;=HLOOKUP(N150,Limits!#REF!,5),80,"Over 80%")))))</f>
        <v>#REF!</v>
      </c>
      <c r="AF150" s="76" t="e">
        <f>IF(Z150="B",IF(X150&lt;=HLOOKUP(N150,Limits!#REF!,2),30,IF(X150&lt;=HLOOKUP(N150,Limits!#REF!,3),40,IF(X150&lt;=HLOOKUP(N150,Limits!#REF!,4),50,IF(X150&lt;=HLOOKUP(N150,Limits!#REF!,5),80,"Over 80%")))))</f>
        <v>#REF!</v>
      </c>
      <c r="AG150" s="122"/>
      <c r="AH150" s="122"/>
      <c r="AI150" s="85" t="e">
        <f>IF(J150&lt;=HLOOKUP(F150,Limits!#REF!,2),30,IF(J150&lt;=HLOOKUP(F150,Limits!#REF!,3),40,IF(J150&lt;=HLOOKUP(F150,Limits!#REF!,4),50,IF(J150&lt;=HLOOKUP(F150,Limits!#REF!,5),60,IF(J150&lt;=HLOOKUP(F150,Limits!#REF!,6),80,"Over 80%")))))</f>
        <v>#REF!</v>
      </c>
      <c r="AJ150" s="123" t="e">
        <f t="shared" si="8"/>
        <v>#REF!</v>
      </c>
      <c r="AK150" s="2"/>
      <c r="AL150" s="85" t="e">
        <f t="shared" si="9"/>
        <v>#REF!</v>
      </c>
    </row>
    <row r="151" spans="1:38">
      <c r="A151" s="117" t="e">
        <f>+USR!#REF!</f>
        <v>#REF!</v>
      </c>
      <c r="B151" s="117"/>
      <c r="C151" s="117" t="e">
        <f>+USR!#REF!</f>
        <v>#REF!</v>
      </c>
      <c r="D151" s="151" t="e">
        <f>DATEVALUE(TEXT(USR!#REF!,"mm/dd/yyyy"))</f>
        <v>#REF!</v>
      </c>
      <c r="E151" s="117"/>
      <c r="F151" s="121" t="e">
        <f>+USR!#REF!</f>
        <v>#REF!</v>
      </c>
      <c r="G151" s="122"/>
      <c r="H151" s="122" t="e">
        <f>+USR!#REF!</f>
        <v>#REF!</v>
      </c>
      <c r="I151" s="122"/>
      <c r="J151" s="146" t="e">
        <f>+USR!#REF!</f>
        <v>#REF!</v>
      </c>
      <c r="K151" s="122"/>
      <c r="L151" s="147" t="e">
        <f>IF(H151=30,HLOOKUP(F151,Limits!#REF!,2),IF(H151=40,HLOOKUP(F151,Limits!#REF!,3),IF(H151=50,HLOOKUP(F151,Limits!#REF!,4),IF(H151=60,HLOOKUP(F151,Limits!#REF!,5),IF(H151=80,HLOOKUP(F151,Limits!#REF!,6))))))</f>
        <v>#REF!</v>
      </c>
      <c r="M151" s="148"/>
      <c r="N151" s="121" t="e">
        <f>+USR!#REF!</f>
        <v>#REF!</v>
      </c>
      <c r="O151" s="122"/>
      <c r="P151" s="122" t="e">
        <f>+USR!#REF!</f>
        <v>#REF!</v>
      </c>
      <c r="Q151" s="122"/>
      <c r="R151" s="122" t="e">
        <f>+USR!#REF!</f>
        <v>#REF!</v>
      </c>
      <c r="S151" s="122"/>
      <c r="T151" s="122" t="e">
        <f>+USR!#REF!</f>
        <v>#REF!</v>
      </c>
      <c r="U151" s="122"/>
      <c r="V151" s="122" t="e">
        <f>IF(N151=0,Limits!$D$8,IF(N151=1,Limits!$E$8,IF(N151=2,Limits!$F$8,IF(N151=3,Limits!$G$8,IF(N151=4,Limits!$H$8,IF(N151=5,Limits!$I$8))))))</f>
        <v>#REF!</v>
      </c>
      <c r="W151" s="122"/>
      <c r="X151" s="122" t="e">
        <f t="shared" si="10"/>
        <v>#REF!</v>
      </c>
      <c r="Y151" s="122"/>
      <c r="Z151" s="76" t="e">
        <f>IF(D151&gt;=Limits!#REF!,"A",IF(D151&lt;=Limits!#REF!,"B",0))</f>
        <v>#REF!</v>
      </c>
      <c r="AA151" s="76" t="e">
        <f>IF(Z151="A",IF(P151=30,HLOOKUP(N151,Limits!#REF!,2),IF(P151=40,HLOOKUP(N151,Limits!#REF!,3),IF(P151=50,HLOOKUP(N151,Limits!#REF!,4),IF(P151=80,HLOOKUP(N151,Limits!#REF!,5))))))</f>
        <v>#REF!</v>
      </c>
      <c r="AB151" s="76" t="e">
        <f>IF(Z151="B",IF(P151=30,HLOOKUP(N151,Limits!#REF!,2),IF(P151=40,HLOOKUP(N151,Limits!#REF!,3),IF(P151=50,HLOOKUP(N151,Limits!#REF!,4),IF(P151=80,HLOOKUP(N151,Limits!#REF!,5))))))</f>
        <v>#REF!</v>
      </c>
      <c r="AC151" s="122"/>
      <c r="AD151" s="123" t="e">
        <f t="shared" si="11"/>
        <v>#REF!</v>
      </c>
      <c r="AE151" s="76" t="e">
        <f>IF(Z151="A",IF(X151&lt;=HLOOKUP(N151,Limits!#REF!,2),30,IF(X151&lt;=HLOOKUP(N151,Limits!#REF!,3),40,IF(X151&lt;=HLOOKUP(N151,Limits!#REF!,4),50,IF(X151&lt;=HLOOKUP(N151,Limits!#REF!,5),80,"Over 80%")))))</f>
        <v>#REF!</v>
      </c>
      <c r="AF151" s="76" t="e">
        <f>IF(Z151="B",IF(X151&lt;=HLOOKUP(N151,Limits!#REF!,2),30,IF(X151&lt;=HLOOKUP(N151,Limits!#REF!,3),40,IF(X151&lt;=HLOOKUP(N151,Limits!#REF!,4),50,IF(X151&lt;=HLOOKUP(N151,Limits!#REF!,5),80,"Over 80%")))))</f>
        <v>#REF!</v>
      </c>
      <c r="AG151" s="122"/>
      <c r="AH151" s="122"/>
      <c r="AI151" s="85" t="e">
        <f>IF(J151&lt;=HLOOKUP(F151,Limits!#REF!,2),30,IF(J151&lt;=HLOOKUP(F151,Limits!#REF!,3),40,IF(J151&lt;=HLOOKUP(F151,Limits!#REF!,4),50,IF(J151&lt;=HLOOKUP(F151,Limits!#REF!,5),60,IF(J151&lt;=HLOOKUP(F151,Limits!#REF!,6),80,"Over 80%")))))</f>
        <v>#REF!</v>
      </c>
      <c r="AJ151" s="123" t="e">
        <f t="shared" si="8"/>
        <v>#REF!</v>
      </c>
      <c r="AK151" s="2"/>
      <c r="AL151" s="85" t="e">
        <f t="shared" si="9"/>
        <v>#REF!</v>
      </c>
    </row>
    <row r="152" spans="1:38">
      <c r="A152" s="117" t="e">
        <f>+USR!#REF!</f>
        <v>#REF!</v>
      </c>
      <c r="B152" s="117"/>
      <c r="C152" s="117" t="e">
        <f>+USR!#REF!</f>
        <v>#REF!</v>
      </c>
      <c r="D152" s="151" t="e">
        <f>DATEVALUE(TEXT(USR!#REF!,"mm/dd/yyyy"))</f>
        <v>#REF!</v>
      </c>
      <c r="E152" s="117"/>
      <c r="F152" s="121" t="e">
        <f>+USR!#REF!</f>
        <v>#REF!</v>
      </c>
      <c r="G152" s="122"/>
      <c r="H152" s="122" t="e">
        <f>+USR!#REF!</f>
        <v>#REF!</v>
      </c>
      <c r="I152" s="122"/>
      <c r="J152" s="146" t="e">
        <f>+USR!#REF!</f>
        <v>#REF!</v>
      </c>
      <c r="K152" s="122"/>
      <c r="L152" s="147" t="e">
        <f>IF(H152=30,HLOOKUP(F152,Limits!#REF!,2),IF(H152=40,HLOOKUP(F152,Limits!#REF!,3),IF(H152=50,HLOOKUP(F152,Limits!#REF!,4),IF(H152=60,HLOOKUP(F152,Limits!#REF!,5),IF(H152=80,HLOOKUP(F152,Limits!#REF!,6))))))</f>
        <v>#REF!</v>
      </c>
      <c r="M152" s="148"/>
      <c r="N152" s="121" t="e">
        <f>+USR!#REF!</f>
        <v>#REF!</v>
      </c>
      <c r="O152" s="122"/>
      <c r="P152" s="122" t="e">
        <f>+USR!#REF!</f>
        <v>#REF!</v>
      </c>
      <c r="Q152" s="122"/>
      <c r="R152" s="122" t="e">
        <f>+USR!#REF!</f>
        <v>#REF!</v>
      </c>
      <c r="S152" s="122"/>
      <c r="T152" s="122" t="e">
        <f>+USR!#REF!</f>
        <v>#REF!</v>
      </c>
      <c r="U152" s="122"/>
      <c r="V152" s="122" t="e">
        <f>IF(N152=0,Limits!$D$8,IF(N152=1,Limits!$E$8,IF(N152=2,Limits!$F$8,IF(N152=3,Limits!$G$8,IF(N152=4,Limits!$H$8,IF(N152=5,Limits!$I$8))))))</f>
        <v>#REF!</v>
      </c>
      <c r="W152" s="122"/>
      <c r="X152" s="122" t="e">
        <f t="shared" si="10"/>
        <v>#REF!</v>
      </c>
      <c r="Y152" s="122"/>
      <c r="Z152" s="76" t="e">
        <f>IF(D152&gt;=Limits!#REF!,"A",IF(D152&lt;=Limits!#REF!,"B",0))</f>
        <v>#REF!</v>
      </c>
      <c r="AA152" s="76" t="e">
        <f>IF(Z152="A",IF(P152=30,HLOOKUP(N152,Limits!#REF!,2),IF(P152=40,HLOOKUP(N152,Limits!#REF!,3),IF(P152=50,HLOOKUP(N152,Limits!#REF!,4),IF(P152=80,HLOOKUP(N152,Limits!#REF!,5))))))</f>
        <v>#REF!</v>
      </c>
      <c r="AB152" s="76" t="e">
        <f>IF(Z152="B",IF(P152=30,HLOOKUP(N152,Limits!#REF!,2),IF(P152=40,HLOOKUP(N152,Limits!#REF!,3),IF(P152=50,HLOOKUP(N152,Limits!#REF!,4),IF(P152=80,HLOOKUP(N152,Limits!#REF!,5))))))</f>
        <v>#REF!</v>
      </c>
      <c r="AC152" s="122"/>
      <c r="AD152" s="123" t="e">
        <f t="shared" si="11"/>
        <v>#REF!</v>
      </c>
      <c r="AE152" s="76" t="e">
        <f>IF(Z152="A",IF(X152&lt;=HLOOKUP(N152,Limits!#REF!,2),30,IF(X152&lt;=HLOOKUP(N152,Limits!#REF!,3),40,IF(X152&lt;=HLOOKUP(N152,Limits!#REF!,4),50,IF(X152&lt;=HLOOKUP(N152,Limits!#REF!,5),80,"Over 80%")))))</f>
        <v>#REF!</v>
      </c>
      <c r="AF152" s="76" t="e">
        <f>IF(Z152="B",IF(X152&lt;=HLOOKUP(N152,Limits!#REF!,2),30,IF(X152&lt;=HLOOKUP(N152,Limits!#REF!,3),40,IF(X152&lt;=HLOOKUP(N152,Limits!#REF!,4),50,IF(X152&lt;=HLOOKUP(N152,Limits!#REF!,5),80,"Over 80%")))))</f>
        <v>#REF!</v>
      </c>
      <c r="AG152" s="122"/>
      <c r="AH152" s="122"/>
      <c r="AI152" s="85" t="e">
        <f>IF(J152&lt;=HLOOKUP(F152,Limits!#REF!,2),30,IF(J152&lt;=HLOOKUP(F152,Limits!#REF!,3),40,IF(J152&lt;=HLOOKUP(F152,Limits!#REF!,4),50,IF(J152&lt;=HLOOKUP(F152,Limits!#REF!,5),60,IF(J152&lt;=HLOOKUP(F152,Limits!#REF!,6),80,"Over 80%")))))</f>
        <v>#REF!</v>
      </c>
      <c r="AJ152" s="123" t="e">
        <f t="shared" si="8"/>
        <v>#REF!</v>
      </c>
      <c r="AK152" s="2"/>
      <c r="AL152" s="85" t="e">
        <f t="shared" si="9"/>
        <v>#REF!</v>
      </c>
    </row>
    <row r="153" spans="1:38">
      <c r="A153" s="117" t="e">
        <f>+USR!#REF!</f>
        <v>#REF!</v>
      </c>
      <c r="B153" s="117"/>
      <c r="C153" s="117" t="e">
        <f>+USR!#REF!</f>
        <v>#REF!</v>
      </c>
      <c r="D153" s="151" t="e">
        <f>DATEVALUE(TEXT(USR!#REF!,"mm/dd/yyyy"))</f>
        <v>#REF!</v>
      </c>
      <c r="E153" s="117"/>
      <c r="F153" s="121" t="e">
        <f>+USR!#REF!</f>
        <v>#REF!</v>
      </c>
      <c r="G153" s="122"/>
      <c r="H153" s="122" t="e">
        <f>+USR!#REF!</f>
        <v>#REF!</v>
      </c>
      <c r="I153" s="122"/>
      <c r="J153" s="146" t="e">
        <f>+USR!#REF!</f>
        <v>#REF!</v>
      </c>
      <c r="K153" s="122"/>
      <c r="L153" s="147" t="e">
        <f>IF(H153=30,HLOOKUP(F153,Limits!#REF!,2),IF(H153=40,HLOOKUP(F153,Limits!#REF!,3),IF(H153=50,HLOOKUP(F153,Limits!#REF!,4),IF(H153=60,HLOOKUP(F153,Limits!#REF!,5),IF(H153=80,HLOOKUP(F153,Limits!#REF!,6))))))</f>
        <v>#REF!</v>
      </c>
      <c r="M153" s="148"/>
      <c r="N153" s="121" t="e">
        <f>+USR!#REF!</f>
        <v>#REF!</v>
      </c>
      <c r="O153" s="122"/>
      <c r="P153" s="122" t="e">
        <f>+USR!#REF!</f>
        <v>#REF!</v>
      </c>
      <c r="Q153" s="122"/>
      <c r="R153" s="122" t="e">
        <f>+USR!#REF!</f>
        <v>#REF!</v>
      </c>
      <c r="S153" s="122"/>
      <c r="T153" s="122" t="e">
        <f>+USR!#REF!</f>
        <v>#REF!</v>
      </c>
      <c r="U153" s="122"/>
      <c r="V153" s="122" t="e">
        <f>IF(N153=0,Limits!$D$8,IF(N153=1,Limits!$E$8,IF(N153=2,Limits!$F$8,IF(N153=3,Limits!$G$8,IF(N153=4,Limits!$H$8,IF(N153=5,Limits!$I$8))))))</f>
        <v>#REF!</v>
      </c>
      <c r="W153" s="122"/>
      <c r="X153" s="122" t="e">
        <f t="shared" si="10"/>
        <v>#REF!</v>
      </c>
      <c r="Y153" s="122"/>
      <c r="Z153" s="76" t="e">
        <f>IF(D153&gt;=Limits!#REF!,"A",IF(D153&lt;=Limits!#REF!,"B",0))</f>
        <v>#REF!</v>
      </c>
      <c r="AA153" s="76" t="e">
        <f>IF(Z153="A",IF(P153=30,HLOOKUP(N153,Limits!#REF!,2),IF(P153=40,HLOOKUP(N153,Limits!#REF!,3),IF(P153=50,HLOOKUP(N153,Limits!#REF!,4),IF(P153=80,HLOOKUP(N153,Limits!#REF!,5))))))</f>
        <v>#REF!</v>
      </c>
      <c r="AB153" s="76" t="e">
        <f>IF(Z153="B",IF(P153=30,HLOOKUP(N153,Limits!#REF!,2),IF(P153=40,HLOOKUP(N153,Limits!#REF!,3),IF(P153=50,HLOOKUP(N153,Limits!#REF!,4),IF(P153=80,HLOOKUP(N153,Limits!#REF!,5))))))</f>
        <v>#REF!</v>
      </c>
      <c r="AC153" s="122"/>
      <c r="AD153" s="123" t="e">
        <f t="shared" si="11"/>
        <v>#REF!</v>
      </c>
      <c r="AE153" s="76" t="e">
        <f>IF(Z153="A",IF(X153&lt;=HLOOKUP(N153,Limits!#REF!,2),30,IF(X153&lt;=HLOOKUP(N153,Limits!#REF!,3),40,IF(X153&lt;=HLOOKUP(N153,Limits!#REF!,4),50,IF(X153&lt;=HLOOKUP(N153,Limits!#REF!,5),80,"Over 80%")))))</f>
        <v>#REF!</v>
      </c>
      <c r="AF153" s="76" t="e">
        <f>IF(Z153="B",IF(X153&lt;=HLOOKUP(N153,Limits!#REF!,2),30,IF(X153&lt;=HLOOKUP(N153,Limits!#REF!,3),40,IF(X153&lt;=HLOOKUP(N153,Limits!#REF!,4),50,IF(X153&lt;=HLOOKUP(N153,Limits!#REF!,5),80,"Over 80%")))))</f>
        <v>#REF!</v>
      </c>
      <c r="AG153" s="122"/>
      <c r="AH153" s="122"/>
      <c r="AI153" s="85" t="e">
        <f>IF(J153&lt;=HLOOKUP(F153,Limits!#REF!,2),30,IF(J153&lt;=HLOOKUP(F153,Limits!#REF!,3),40,IF(J153&lt;=HLOOKUP(F153,Limits!#REF!,4),50,IF(J153&lt;=HLOOKUP(F153,Limits!#REF!,5),60,IF(J153&lt;=HLOOKUP(F153,Limits!#REF!,6),80,"Over 80%")))))</f>
        <v>#REF!</v>
      </c>
      <c r="AJ153" s="123" t="e">
        <f t="shared" si="8"/>
        <v>#REF!</v>
      </c>
      <c r="AK153" s="2"/>
      <c r="AL153" s="85" t="e">
        <f t="shared" si="9"/>
        <v>#REF!</v>
      </c>
    </row>
    <row r="154" spans="1:38">
      <c r="A154" s="117" t="e">
        <f>+USR!#REF!</f>
        <v>#REF!</v>
      </c>
      <c r="B154" s="117"/>
      <c r="C154" s="117" t="e">
        <f>+USR!#REF!</f>
        <v>#REF!</v>
      </c>
      <c r="D154" s="151" t="e">
        <f>DATEVALUE(TEXT(USR!#REF!,"mm/dd/yyyy"))</f>
        <v>#REF!</v>
      </c>
      <c r="E154" s="117"/>
      <c r="F154" s="121" t="e">
        <f>+USR!#REF!</f>
        <v>#REF!</v>
      </c>
      <c r="G154" s="122"/>
      <c r="H154" s="122" t="e">
        <f>+USR!#REF!</f>
        <v>#REF!</v>
      </c>
      <c r="I154" s="122"/>
      <c r="J154" s="146" t="e">
        <f>+USR!#REF!</f>
        <v>#REF!</v>
      </c>
      <c r="K154" s="122"/>
      <c r="L154" s="147" t="e">
        <f>IF(H154=30,HLOOKUP(F154,Limits!#REF!,2),IF(H154=40,HLOOKUP(F154,Limits!#REF!,3),IF(H154=50,HLOOKUP(F154,Limits!#REF!,4),IF(H154=60,HLOOKUP(F154,Limits!#REF!,5),IF(H154=80,HLOOKUP(F154,Limits!#REF!,6))))))</f>
        <v>#REF!</v>
      </c>
      <c r="M154" s="148"/>
      <c r="N154" s="121" t="e">
        <f>+USR!#REF!</f>
        <v>#REF!</v>
      </c>
      <c r="O154" s="122"/>
      <c r="P154" s="122" t="e">
        <f>+USR!#REF!</f>
        <v>#REF!</v>
      </c>
      <c r="Q154" s="122"/>
      <c r="R154" s="122" t="e">
        <f>+USR!#REF!</f>
        <v>#REF!</v>
      </c>
      <c r="S154" s="122"/>
      <c r="T154" s="122" t="e">
        <f>+USR!#REF!</f>
        <v>#REF!</v>
      </c>
      <c r="U154" s="122"/>
      <c r="V154" s="122" t="e">
        <f>IF(N154=0,Limits!$D$8,IF(N154=1,Limits!$E$8,IF(N154=2,Limits!$F$8,IF(N154=3,Limits!$G$8,IF(N154=4,Limits!$H$8,IF(N154=5,Limits!$I$8))))))</f>
        <v>#REF!</v>
      </c>
      <c r="W154" s="122"/>
      <c r="X154" s="122" t="e">
        <f t="shared" si="10"/>
        <v>#REF!</v>
      </c>
      <c r="Y154" s="122"/>
      <c r="Z154" s="76" t="e">
        <f>IF(D154&gt;=Limits!#REF!,"A",IF(D154&lt;=Limits!#REF!,"B",0))</f>
        <v>#REF!</v>
      </c>
      <c r="AA154" s="76" t="e">
        <f>IF(Z154="A",IF(P154=30,HLOOKUP(N154,Limits!#REF!,2),IF(P154=40,HLOOKUP(N154,Limits!#REF!,3),IF(P154=50,HLOOKUP(N154,Limits!#REF!,4),IF(P154=80,HLOOKUP(N154,Limits!#REF!,5))))))</f>
        <v>#REF!</v>
      </c>
      <c r="AB154" s="76" t="e">
        <f>IF(Z154="B",IF(P154=30,HLOOKUP(N154,Limits!#REF!,2),IF(P154=40,HLOOKUP(N154,Limits!#REF!,3),IF(P154=50,HLOOKUP(N154,Limits!#REF!,4),IF(P154=80,HLOOKUP(N154,Limits!#REF!,5))))))</f>
        <v>#REF!</v>
      </c>
      <c r="AC154" s="122"/>
      <c r="AD154" s="123" t="e">
        <f t="shared" si="11"/>
        <v>#REF!</v>
      </c>
      <c r="AE154" s="76" t="e">
        <f>IF(Z154="A",IF(X154&lt;=HLOOKUP(N154,Limits!#REF!,2),30,IF(X154&lt;=HLOOKUP(N154,Limits!#REF!,3),40,IF(X154&lt;=HLOOKUP(N154,Limits!#REF!,4),50,IF(X154&lt;=HLOOKUP(N154,Limits!#REF!,5),80,"Over 80%")))))</f>
        <v>#REF!</v>
      </c>
      <c r="AF154" s="76" t="e">
        <f>IF(Z154="B",IF(X154&lt;=HLOOKUP(N154,Limits!#REF!,2),30,IF(X154&lt;=HLOOKUP(N154,Limits!#REF!,3),40,IF(X154&lt;=HLOOKUP(N154,Limits!#REF!,4),50,IF(X154&lt;=HLOOKUP(N154,Limits!#REF!,5),80,"Over 80%")))))</f>
        <v>#REF!</v>
      </c>
      <c r="AG154" s="122"/>
      <c r="AH154" s="122"/>
      <c r="AI154" s="85" t="e">
        <f>IF(J154&lt;=HLOOKUP(F154,Limits!#REF!,2),30,IF(J154&lt;=HLOOKUP(F154,Limits!#REF!,3),40,IF(J154&lt;=HLOOKUP(F154,Limits!#REF!,4),50,IF(J154&lt;=HLOOKUP(F154,Limits!#REF!,5),60,IF(J154&lt;=HLOOKUP(F154,Limits!#REF!,6),80,"Over 80%")))))</f>
        <v>#REF!</v>
      </c>
      <c r="AJ154" s="123" t="e">
        <f t="shared" si="8"/>
        <v>#REF!</v>
      </c>
      <c r="AK154" s="2"/>
      <c r="AL154" s="85" t="e">
        <f t="shared" si="9"/>
        <v>#REF!</v>
      </c>
    </row>
    <row r="155" spans="1:38">
      <c r="A155" s="117" t="e">
        <f>+USR!#REF!</f>
        <v>#REF!</v>
      </c>
      <c r="B155" s="117"/>
      <c r="C155" s="117" t="e">
        <f>+USR!#REF!</f>
        <v>#REF!</v>
      </c>
      <c r="D155" s="151" t="e">
        <f>DATEVALUE(TEXT(USR!#REF!,"mm/dd/yyyy"))</f>
        <v>#REF!</v>
      </c>
      <c r="E155" s="117"/>
      <c r="F155" s="121" t="e">
        <f>+USR!#REF!</f>
        <v>#REF!</v>
      </c>
      <c r="G155" s="122"/>
      <c r="H155" s="122" t="e">
        <f>+USR!#REF!</f>
        <v>#REF!</v>
      </c>
      <c r="I155" s="122"/>
      <c r="J155" s="146" t="e">
        <f>+USR!#REF!</f>
        <v>#REF!</v>
      </c>
      <c r="K155" s="122"/>
      <c r="L155" s="147" t="e">
        <f>IF(H155=30,HLOOKUP(F155,Limits!#REF!,2),IF(H155=40,HLOOKUP(F155,Limits!#REF!,3),IF(H155=50,HLOOKUP(F155,Limits!#REF!,4),IF(H155=60,HLOOKUP(F155,Limits!#REF!,5),IF(H155=80,HLOOKUP(F155,Limits!#REF!,6))))))</f>
        <v>#REF!</v>
      </c>
      <c r="M155" s="148"/>
      <c r="N155" s="121" t="e">
        <f>+USR!#REF!</f>
        <v>#REF!</v>
      </c>
      <c r="O155" s="122"/>
      <c r="P155" s="122" t="e">
        <f>+USR!#REF!</f>
        <v>#REF!</v>
      </c>
      <c r="Q155" s="122"/>
      <c r="R155" s="122" t="e">
        <f>+USR!#REF!</f>
        <v>#REF!</v>
      </c>
      <c r="S155" s="122"/>
      <c r="T155" s="122" t="e">
        <f>+USR!#REF!</f>
        <v>#REF!</v>
      </c>
      <c r="U155" s="122"/>
      <c r="V155" s="122" t="e">
        <f>IF(N155=0,Limits!$D$8,IF(N155=1,Limits!$E$8,IF(N155=2,Limits!$F$8,IF(N155=3,Limits!$G$8,IF(N155=4,Limits!$H$8,IF(N155=5,Limits!$I$8))))))</f>
        <v>#REF!</v>
      </c>
      <c r="W155" s="122"/>
      <c r="X155" s="122" t="e">
        <f t="shared" si="10"/>
        <v>#REF!</v>
      </c>
      <c r="Y155" s="122"/>
      <c r="Z155" s="76" t="e">
        <f>IF(D155&gt;=Limits!#REF!,"A",IF(D155&lt;=Limits!#REF!,"B",0))</f>
        <v>#REF!</v>
      </c>
      <c r="AA155" s="76" t="e">
        <f>IF(Z155="A",IF(P155=30,HLOOKUP(N155,Limits!#REF!,2),IF(P155=40,HLOOKUP(N155,Limits!#REF!,3),IF(P155=50,HLOOKUP(N155,Limits!#REF!,4),IF(P155=80,HLOOKUP(N155,Limits!#REF!,5))))))</f>
        <v>#REF!</v>
      </c>
      <c r="AB155" s="76" t="e">
        <f>IF(Z155="B",IF(P155=30,HLOOKUP(N155,Limits!#REF!,2),IF(P155=40,HLOOKUP(N155,Limits!#REF!,3),IF(P155=50,HLOOKUP(N155,Limits!#REF!,4),IF(P155=80,HLOOKUP(N155,Limits!#REF!,5))))))</f>
        <v>#REF!</v>
      </c>
      <c r="AC155" s="122"/>
      <c r="AD155" s="123" t="e">
        <f t="shared" si="11"/>
        <v>#REF!</v>
      </c>
      <c r="AE155" s="76" t="e">
        <f>IF(Z155="A",IF(X155&lt;=HLOOKUP(N155,Limits!#REF!,2),30,IF(X155&lt;=HLOOKUP(N155,Limits!#REF!,3),40,IF(X155&lt;=HLOOKUP(N155,Limits!#REF!,4),50,IF(X155&lt;=HLOOKUP(N155,Limits!#REF!,5),80,"Over 80%")))))</f>
        <v>#REF!</v>
      </c>
      <c r="AF155" s="76" t="e">
        <f>IF(Z155="B",IF(X155&lt;=HLOOKUP(N155,Limits!#REF!,2),30,IF(X155&lt;=HLOOKUP(N155,Limits!#REF!,3),40,IF(X155&lt;=HLOOKUP(N155,Limits!#REF!,4),50,IF(X155&lt;=HLOOKUP(N155,Limits!#REF!,5),80,"Over 80%")))))</f>
        <v>#REF!</v>
      </c>
      <c r="AG155" s="122"/>
      <c r="AH155" s="122"/>
      <c r="AI155" s="85" t="e">
        <f>IF(J155&lt;=HLOOKUP(F155,Limits!#REF!,2),30,IF(J155&lt;=HLOOKUP(F155,Limits!#REF!,3),40,IF(J155&lt;=HLOOKUP(F155,Limits!#REF!,4),50,IF(J155&lt;=HLOOKUP(F155,Limits!#REF!,5),60,IF(J155&lt;=HLOOKUP(F155,Limits!#REF!,6),80,"Over 80%")))))</f>
        <v>#REF!</v>
      </c>
      <c r="AJ155" s="123" t="e">
        <f t="shared" si="8"/>
        <v>#REF!</v>
      </c>
      <c r="AK155" s="2"/>
      <c r="AL155" s="85" t="e">
        <f t="shared" si="9"/>
        <v>#REF!</v>
      </c>
    </row>
    <row r="156" spans="1:38">
      <c r="A156" s="117" t="e">
        <f>+USR!#REF!</f>
        <v>#REF!</v>
      </c>
      <c r="B156" s="117"/>
      <c r="C156" s="117" t="e">
        <f>+USR!#REF!</f>
        <v>#REF!</v>
      </c>
      <c r="D156" s="151" t="e">
        <f>DATEVALUE(TEXT(USR!#REF!,"mm/dd/yyyy"))</f>
        <v>#REF!</v>
      </c>
      <c r="E156" s="117"/>
      <c r="F156" s="121" t="e">
        <f>+USR!#REF!</f>
        <v>#REF!</v>
      </c>
      <c r="G156" s="122"/>
      <c r="H156" s="122" t="e">
        <f>+USR!#REF!</f>
        <v>#REF!</v>
      </c>
      <c r="I156" s="122"/>
      <c r="J156" s="146" t="e">
        <f>+USR!#REF!</f>
        <v>#REF!</v>
      </c>
      <c r="K156" s="122"/>
      <c r="L156" s="147" t="e">
        <f>IF(H156=30,HLOOKUP(F156,Limits!#REF!,2),IF(H156=40,HLOOKUP(F156,Limits!#REF!,3),IF(H156=50,HLOOKUP(F156,Limits!#REF!,4),IF(H156=60,HLOOKUP(F156,Limits!#REF!,5),IF(H156=80,HLOOKUP(F156,Limits!#REF!,6))))))</f>
        <v>#REF!</v>
      </c>
      <c r="M156" s="148"/>
      <c r="N156" s="121" t="e">
        <f>+USR!#REF!</f>
        <v>#REF!</v>
      </c>
      <c r="O156" s="122"/>
      <c r="P156" s="122" t="e">
        <f>+USR!#REF!</f>
        <v>#REF!</v>
      </c>
      <c r="Q156" s="122"/>
      <c r="R156" s="122" t="e">
        <f>+USR!#REF!</f>
        <v>#REF!</v>
      </c>
      <c r="S156" s="122"/>
      <c r="T156" s="122" t="e">
        <f>+USR!#REF!</f>
        <v>#REF!</v>
      </c>
      <c r="U156" s="122"/>
      <c r="V156" s="122" t="e">
        <f>IF(N156=0,Limits!$D$8,IF(N156=1,Limits!$E$8,IF(N156=2,Limits!$F$8,IF(N156=3,Limits!$G$8,IF(N156=4,Limits!$H$8,IF(N156=5,Limits!$I$8))))))</f>
        <v>#REF!</v>
      </c>
      <c r="W156" s="122"/>
      <c r="X156" s="122" t="e">
        <f t="shared" si="10"/>
        <v>#REF!</v>
      </c>
      <c r="Y156" s="122"/>
      <c r="Z156" s="76" t="e">
        <f>IF(D156&gt;=Limits!#REF!,"A",IF(D156&lt;=Limits!#REF!,"B",0))</f>
        <v>#REF!</v>
      </c>
      <c r="AA156" s="76" t="e">
        <f>IF(Z156="A",IF(P156=30,HLOOKUP(N156,Limits!#REF!,2),IF(P156=40,HLOOKUP(N156,Limits!#REF!,3),IF(P156=50,HLOOKUP(N156,Limits!#REF!,4),IF(P156=80,HLOOKUP(N156,Limits!#REF!,5))))))</f>
        <v>#REF!</v>
      </c>
      <c r="AB156" s="76" t="e">
        <f>IF(Z156="B",IF(P156=30,HLOOKUP(N156,Limits!#REF!,2),IF(P156=40,HLOOKUP(N156,Limits!#REF!,3),IF(P156=50,HLOOKUP(N156,Limits!#REF!,4),IF(P156=80,HLOOKUP(N156,Limits!#REF!,5))))))</f>
        <v>#REF!</v>
      </c>
      <c r="AC156" s="122"/>
      <c r="AD156" s="123" t="e">
        <f t="shared" si="11"/>
        <v>#REF!</v>
      </c>
      <c r="AE156" s="76" t="e">
        <f>IF(Z156="A",IF(X156&lt;=HLOOKUP(N156,Limits!#REF!,2),30,IF(X156&lt;=HLOOKUP(N156,Limits!#REF!,3),40,IF(X156&lt;=HLOOKUP(N156,Limits!#REF!,4),50,IF(X156&lt;=HLOOKUP(N156,Limits!#REF!,5),80,"Over 80%")))))</f>
        <v>#REF!</v>
      </c>
      <c r="AF156" s="76" t="e">
        <f>IF(Z156="B",IF(X156&lt;=HLOOKUP(N156,Limits!#REF!,2),30,IF(X156&lt;=HLOOKUP(N156,Limits!#REF!,3),40,IF(X156&lt;=HLOOKUP(N156,Limits!#REF!,4),50,IF(X156&lt;=HLOOKUP(N156,Limits!#REF!,5),80,"Over 80%")))))</f>
        <v>#REF!</v>
      </c>
      <c r="AG156" s="122"/>
      <c r="AH156" s="122"/>
      <c r="AI156" s="85" t="e">
        <f>IF(J156&lt;=HLOOKUP(F156,Limits!#REF!,2),30,IF(J156&lt;=HLOOKUP(F156,Limits!#REF!,3),40,IF(J156&lt;=HLOOKUP(F156,Limits!#REF!,4),50,IF(J156&lt;=HLOOKUP(F156,Limits!#REF!,5),60,IF(J156&lt;=HLOOKUP(F156,Limits!#REF!,6),80,"Over 80%")))))</f>
        <v>#REF!</v>
      </c>
      <c r="AJ156" s="123" t="e">
        <f t="shared" si="8"/>
        <v>#REF!</v>
      </c>
      <c r="AK156" s="2"/>
      <c r="AL156" s="85" t="e">
        <f t="shared" si="9"/>
        <v>#REF!</v>
      </c>
    </row>
    <row r="157" spans="1:38">
      <c r="A157" s="117" t="e">
        <f>+USR!#REF!</f>
        <v>#REF!</v>
      </c>
      <c r="B157" s="117"/>
      <c r="C157" s="117" t="e">
        <f>+USR!#REF!</f>
        <v>#REF!</v>
      </c>
      <c r="D157" s="151" t="e">
        <f>DATEVALUE(TEXT(USR!#REF!,"mm/dd/yyyy"))</f>
        <v>#REF!</v>
      </c>
      <c r="E157" s="117"/>
      <c r="F157" s="121" t="e">
        <f>+USR!#REF!</f>
        <v>#REF!</v>
      </c>
      <c r="G157" s="122"/>
      <c r="H157" s="122" t="e">
        <f>+USR!#REF!</f>
        <v>#REF!</v>
      </c>
      <c r="I157" s="122"/>
      <c r="J157" s="146" t="e">
        <f>+USR!#REF!</f>
        <v>#REF!</v>
      </c>
      <c r="K157" s="122"/>
      <c r="L157" s="147" t="e">
        <f>IF(H157=30,HLOOKUP(F157,Limits!#REF!,2),IF(H157=40,HLOOKUP(F157,Limits!#REF!,3),IF(H157=50,HLOOKUP(F157,Limits!#REF!,4),IF(H157=60,HLOOKUP(F157,Limits!#REF!,5),IF(H157=80,HLOOKUP(F157,Limits!#REF!,6))))))</f>
        <v>#REF!</v>
      </c>
      <c r="M157" s="148"/>
      <c r="N157" s="121" t="e">
        <f>+USR!#REF!</f>
        <v>#REF!</v>
      </c>
      <c r="O157" s="122"/>
      <c r="P157" s="122" t="e">
        <f>+USR!#REF!</f>
        <v>#REF!</v>
      </c>
      <c r="Q157" s="122"/>
      <c r="R157" s="122" t="e">
        <f>+USR!#REF!</f>
        <v>#REF!</v>
      </c>
      <c r="S157" s="122"/>
      <c r="T157" s="122" t="e">
        <f>+USR!#REF!</f>
        <v>#REF!</v>
      </c>
      <c r="U157" s="122"/>
      <c r="V157" s="122" t="e">
        <f>IF(N157=0,Limits!$D$8,IF(N157=1,Limits!$E$8,IF(N157=2,Limits!$F$8,IF(N157=3,Limits!$G$8,IF(N157=4,Limits!$H$8,IF(N157=5,Limits!$I$8))))))</f>
        <v>#REF!</v>
      </c>
      <c r="W157" s="122"/>
      <c r="X157" s="122" t="e">
        <f t="shared" si="10"/>
        <v>#REF!</v>
      </c>
      <c r="Y157" s="122"/>
      <c r="Z157" s="76" t="e">
        <f>IF(D157&gt;=Limits!#REF!,"A",IF(D157&lt;=Limits!#REF!,"B",0))</f>
        <v>#REF!</v>
      </c>
      <c r="AA157" s="76" t="e">
        <f>IF(Z157="A",IF(P157=30,HLOOKUP(N157,Limits!#REF!,2),IF(P157=40,HLOOKUP(N157,Limits!#REF!,3),IF(P157=50,HLOOKUP(N157,Limits!#REF!,4),IF(P157=80,HLOOKUP(N157,Limits!#REF!,5))))))</f>
        <v>#REF!</v>
      </c>
      <c r="AB157" s="76" t="e">
        <f>IF(Z157="B",IF(P157=30,HLOOKUP(N157,Limits!#REF!,2),IF(P157=40,HLOOKUP(N157,Limits!#REF!,3),IF(P157=50,HLOOKUP(N157,Limits!#REF!,4),IF(P157=80,HLOOKUP(N157,Limits!#REF!,5))))))</f>
        <v>#REF!</v>
      </c>
      <c r="AC157" s="122"/>
      <c r="AD157" s="123" t="e">
        <f t="shared" si="11"/>
        <v>#REF!</v>
      </c>
      <c r="AE157" s="76" t="e">
        <f>IF(Z157="A",IF(X157&lt;=HLOOKUP(N157,Limits!#REF!,2),30,IF(X157&lt;=HLOOKUP(N157,Limits!#REF!,3),40,IF(X157&lt;=HLOOKUP(N157,Limits!#REF!,4),50,IF(X157&lt;=HLOOKUP(N157,Limits!#REF!,5),80,"Over 80%")))))</f>
        <v>#REF!</v>
      </c>
      <c r="AF157" s="76" t="e">
        <f>IF(Z157="B",IF(X157&lt;=HLOOKUP(N157,Limits!#REF!,2),30,IF(X157&lt;=HLOOKUP(N157,Limits!#REF!,3),40,IF(X157&lt;=HLOOKUP(N157,Limits!#REF!,4),50,IF(X157&lt;=HLOOKUP(N157,Limits!#REF!,5),80,"Over 80%")))))</f>
        <v>#REF!</v>
      </c>
      <c r="AG157" s="122"/>
      <c r="AH157" s="122"/>
      <c r="AI157" s="85" t="e">
        <f>IF(J157&lt;=HLOOKUP(F157,Limits!#REF!,2),30,IF(J157&lt;=HLOOKUP(F157,Limits!#REF!,3),40,IF(J157&lt;=HLOOKUP(F157,Limits!#REF!,4),50,IF(J157&lt;=HLOOKUP(F157,Limits!#REF!,5),60,IF(J157&lt;=HLOOKUP(F157,Limits!#REF!,6),80,"Over 80%")))))</f>
        <v>#REF!</v>
      </c>
      <c r="AJ157" s="123" t="e">
        <f t="shared" si="8"/>
        <v>#REF!</v>
      </c>
      <c r="AK157" s="2"/>
      <c r="AL157" s="85" t="e">
        <f t="shared" si="9"/>
        <v>#REF!</v>
      </c>
    </row>
    <row r="158" spans="1:38">
      <c r="A158" s="117" t="e">
        <f>+USR!#REF!</f>
        <v>#REF!</v>
      </c>
      <c r="B158" s="117"/>
      <c r="C158" s="117" t="e">
        <f>+USR!#REF!</f>
        <v>#REF!</v>
      </c>
      <c r="D158" s="151" t="e">
        <f>DATEVALUE(TEXT(USR!#REF!,"mm/dd/yyyy"))</f>
        <v>#REF!</v>
      </c>
      <c r="E158" s="117"/>
      <c r="F158" s="121" t="e">
        <f>+USR!#REF!</f>
        <v>#REF!</v>
      </c>
      <c r="G158" s="122"/>
      <c r="H158" s="122" t="e">
        <f>+USR!#REF!</f>
        <v>#REF!</v>
      </c>
      <c r="I158" s="122"/>
      <c r="J158" s="146" t="e">
        <f>+USR!#REF!</f>
        <v>#REF!</v>
      </c>
      <c r="K158" s="122"/>
      <c r="L158" s="147" t="e">
        <f>IF(H158=30,HLOOKUP(F158,Limits!#REF!,2),IF(H158=40,HLOOKUP(F158,Limits!#REF!,3),IF(H158=50,HLOOKUP(F158,Limits!#REF!,4),IF(H158=60,HLOOKUP(F158,Limits!#REF!,5),IF(H158=80,HLOOKUP(F158,Limits!#REF!,6))))))</f>
        <v>#REF!</v>
      </c>
      <c r="M158" s="148"/>
      <c r="N158" s="121" t="e">
        <f>+USR!#REF!</f>
        <v>#REF!</v>
      </c>
      <c r="O158" s="122"/>
      <c r="P158" s="122" t="e">
        <f>+USR!#REF!</f>
        <v>#REF!</v>
      </c>
      <c r="Q158" s="122"/>
      <c r="R158" s="122" t="e">
        <f>+USR!#REF!</f>
        <v>#REF!</v>
      </c>
      <c r="S158" s="122"/>
      <c r="T158" s="122" t="e">
        <f>+USR!#REF!</f>
        <v>#REF!</v>
      </c>
      <c r="U158" s="122"/>
      <c r="V158" s="122" t="e">
        <f>IF(N158=0,Limits!$D$8,IF(N158=1,Limits!$E$8,IF(N158=2,Limits!$F$8,IF(N158=3,Limits!$G$8,IF(N158=4,Limits!$H$8,IF(N158=5,Limits!$I$8))))))</f>
        <v>#REF!</v>
      </c>
      <c r="W158" s="122"/>
      <c r="X158" s="122" t="e">
        <f t="shared" si="10"/>
        <v>#REF!</v>
      </c>
      <c r="Y158" s="122"/>
      <c r="Z158" s="76" t="e">
        <f>IF(D158&gt;=Limits!#REF!,"A",IF(D158&lt;=Limits!#REF!,"B",0))</f>
        <v>#REF!</v>
      </c>
      <c r="AA158" s="76" t="e">
        <f>IF(Z158="A",IF(P158=30,HLOOKUP(N158,Limits!#REF!,2),IF(P158=40,HLOOKUP(N158,Limits!#REF!,3),IF(P158=50,HLOOKUP(N158,Limits!#REF!,4),IF(P158=80,HLOOKUP(N158,Limits!#REF!,5))))))</f>
        <v>#REF!</v>
      </c>
      <c r="AB158" s="76" t="e">
        <f>IF(Z158="B",IF(P158=30,HLOOKUP(N158,Limits!#REF!,2),IF(P158=40,HLOOKUP(N158,Limits!#REF!,3),IF(P158=50,HLOOKUP(N158,Limits!#REF!,4),IF(P158=80,HLOOKUP(N158,Limits!#REF!,5))))))</f>
        <v>#REF!</v>
      </c>
      <c r="AC158" s="122"/>
      <c r="AD158" s="123" t="e">
        <f t="shared" si="11"/>
        <v>#REF!</v>
      </c>
      <c r="AE158" s="76" t="e">
        <f>IF(Z158="A",IF(X158&lt;=HLOOKUP(N158,Limits!#REF!,2),30,IF(X158&lt;=HLOOKUP(N158,Limits!#REF!,3),40,IF(X158&lt;=HLOOKUP(N158,Limits!#REF!,4),50,IF(X158&lt;=HLOOKUP(N158,Limits!#REF!,5),80,"Over 80%")))))</f>
        <v>#REF!</v>
      </c>
      <c r="AF158" s="76" t="e">
        <f>IF(Z158="B",IF(X158&lt;=HLOOKUP(N158,Limits!#REF!,2),30,IF(X158&lt;=HLOOKUP(N158,Limits!#REF!,3),40,IF(X158&lt;=HLOOKUP(N158,Limits!#REF!,4),50,IF(X158&lt;=HLOOKUP(N158,Limits!#REF!,5),80,"Over 80%")))))</f>
        <v>#REF!</v>
      </c>
      <c r="AG158" s="122"/>
      <c r="AH158" s="122"/>
      <c r="AI158" s="85" t="e">
        <f>IF(J158&lt;=HLOOKUP(F158,Limits!#REF!,2),30,IF(J158&lt;=HLOOKUP(F158,Limits!#REF!,3),40,IF(J158&lt;=HLOOKUP(F158,Limits!#REF!,4),50,IF(J158&lt;=HLOOKUP(F158,Limits!#REF!,5),60,IF(J158&lt;=HLOOKUP(F158,Limits!#REF!,6),80,"Over 80%")))))</f>
        <v>#REF!</v>
      </c>
      <c r="AJ158" s="123" t="e">
        <f t="shared" si="8"/>
        <v>#REF!</v>
      </c>
      <c r="AK158" s="2"/>
      <c r="AL158" s="85" t="e">
        <f t="shared" si="9"/>
        <v>#REF!</v>
      </c>
    </row>
    <row r="159" spans="1:38">
      <c r="A159" s="117" t="e">
        <f>+USR!#REF!</f>
        <v>#REF!</v>
      </c>
      <c r="B159" s="117"/>
      <c r="C159" s="117" t="e">
        <f>+USR!#REF!</f>
        <v>#REF!</v>
      </c>
      <c r="D159" s="151" t="e">
        <f>DATEVALUE(TEXT(USR!#REF!,"mm/dd/yyyy"))</f>
        <v>#REF!</v>
      </c>
      <c r="E159" s="117"/>
      <c r="F159" s="121" t="e">
        <f>+USR!#REF!</f>
        <v>#REF!</v>
      </c>
      <c r="G159" s="122"/>
      <c r="H159" s="122" t="e">
        <f>+USR!#REF!</f>
        <v>#REF!</v>
      </c>
      <c r="I159" s="122"/>
      <c r="J159" s="146" t="e">
        <f>+USR!#REF!</f>
        <v>#REF!</v>
      </c>
      <c r="K159" s="122"/>
      <c r="L159" s="147" t="e">
        <f>IF(H159=30,HLOOKUP(F159,Limits!#REF!,2),IF(H159=40,HLOOKUP(F159,Limits!#REF!,3),IF(H159=50,HLOOKUP(F159,Limits!#REF!,4),IF(H159=60,HLOOKUP(F159,Limits!#REF!,5),IF(H159=80,HLOOKUP(F159,Limits!#REF!,6))))))</f>
        <v>#REF!</v>
      </c>
      <c r="M159" s="148"/>
      <c r="N159" s="121" t="e">
        <f>+USR!#REF!</f>
        <v>#REF!</v>
      </c>
      <c r="O159" s="122"/>
      <c r="P159" s="122" t="e">
        <f>+USR!#REF!</f>
        <v>#REF!</v>
      </c>
      <c r="Q159" s="122"/>
      <c r="R159" s="122" t="e">
        <f>+USR!#REF!</f>
        <v>#REF!</v>
      </c>
      <c r="S159" s="122"/>
      <c r="T159" s="122" t="e">
        <f>+USR!#REF!</f>
        <v>#REF!</v>
      </c>
      <c r="U159" s="122"/>
      <c r="V159" s="122" t="e">
        <f>IF(N159=0,Limits!$D$8,IF(N159=1,Limits!$E$8,IF(N159=2,Limits!$F$8,IF(N159=3,Limits!$G$8,IF(N159=4,Limits!$H$8,IF(N159=5,Limits!$I$8))))))</f>
        <v>#REF!</v>
      </c>
      <c r="W159" s="122"/>
      <c r="X159" s="122" t="e">
        <f t="shared" si="10"/>
        <v>#REF!</v>
      </c>
      <c r="Y159" s="122"/>
      <c r="Z159" s="76" t="e">
        <f>IF(D159&gt;=Limits!#REF!,"A",IF(D159&lt;=Limits!#REF!,"B",0))</f>
        <v>#REF!</v>
      </c>
      <c r="AA159" s="76" t="e">
        <f>IF(Z159="A",IF(P159=30,HLOOKUP(N159,Limits!#REF!,2),IF(P159=40,HLOOKUP(N159,Limits!#REF!,3),IF(P159=50,HLOOKUP(N159,Limits!#REF!,4),IF(P159=80,HLOOKUP(N159,Limits!#REF!,5))))))</f>
        <v>#REF!</v>
      </c>
      <c r="AB159" s="76" t="e">
        <f>IF(Z159="B",IF(P159=30,HLOOKUP(N159,Limits!#REF!,2),IF(P159=40,HLOOKUP(N159,Limits!#REF!,3),IF(P159=50,HLOOKUP(N159,Limits!#REF!,4),IF(P159=80,HLOOKUP(N159,Limits!#REF!,5))))))</f>
        <v>#REF!</v>
      </c>
      <c r="AC159" s="122"/>
      <c r="AD159" s="123" t="e">
        <f t="shared" si="11"/>
        <v>#REF!</v>
      </c>
      <c r="AE159" s="76" t="e">
        <f>IF(Z159="A",IF(X159&lt;=HLOOKUP(N159,Limits!#REF!,2),30,IF(X159&lt;=HLOOKUP(N159,Limits!#REF!,3),40,IF(X159&lt;=HLOOKUP(N159,Limits!#REF!,4),50,IF(X159&lt;=HLOOKUP(N159,Limits!#REF!,5),80,"Over 80%")))))</f>
        <v>#REF!</v>
      </c>
      <c r="AF159" s="76" t="e">
        <f>IF(Z159="B",IF(X159&lt;=HLOOKUP(N159,Limits!#REF!,2),30,IF(X159&lt;=HLOOKUP(N159,Limits!#REF!,3),40,IF(X159&lt;=HLOOKUP(N159,Limits!#REF!,4),50,IF(X159&lt;=HLOOKUP(N159,Limits!#REF!,5),80,"Over 80%")))))</f>
        <v>#REF!</v>
      </c>
      <c r="AG159" s="122"/>
      <c r="AH159" s="122"/>
      <c r="AI159" s="85" t="e">
        <f>IF(J159&lt;=HLOOKUP(F159,Limits!#REF!,2),30,IF(J159&lt;=HLOOKUP(F159,Limits!#REF!,3),40,IF(J159&lt;=HLOOKUP(F159,Limits!#REF!,4),50,IF(J159&lt;=HLOOKUP(F159,Limits!#REF!,5),60,IF(J159&lt;=HLOOKUP(F159,Limits!#REF!,6),80,"Over 80%")))))</f>
        <v>#REF!</v>
      </c>
      <c r="AJ159" s="123" t="e">
        <f t="shared" si="8"/>
        <v>#REF!</v>
      </c>
      <c r="AK159" s="2"/>
      <c r="AL159" s="85" t="e">
        <f t="shared" si="9"/>
        <v>#REF!</v>
      </c>
    </row>
    <row r="160" spans="1:38">
      <c r="A160" s="117" t="e">
        <f>+USR!#REF!</f>
        <v>#REF!</v>
      </c>
      <c r="B160" s="117"/>
      <c r="C160" s="117" t="e">
        <f>+USR!#REF!</f>
        <v>#REF!</v>
      </c>
      <c r="D160" s="151" t="e">
        <f>DATEVALUE(TEXT(USR!#REF!,"mm/dd/yyyy"))</f>
        <v>#REF!</v>
      </c>
      <c r="E160" s="117"/>
      <c r="F160" s="121" t="e">
        <f>+USR!#REF!</f>
        <v>#REF!</v>
      </c>
      <c r="G160" s="122"/>
      <c r="H160" s="122" t="e">
        <f>+USR!#REF!</f>
        <v>#REF!</v>
      </c>
      <c r="I160" s="122"/>
      <c r="J160" s="146" t="e">
        <f>+USR!#REF!</f>
        <v>#REF!</v>
      </c>
      <c r="K160" s="122"/>
      <c r="L160" s="147" t="e">
        <f>IF(H160=30,HLOOKUP(F160,Limits!#REF!,2),IF(H160=40,HLOOKUP(F160,Limits!#REF!,3),IF(H160=50,HLOOKUP(F160,Limits!#REF!,4),IF(H160=60,HLOOKUP(F160,Limits!#REF!,5),IF(H160=80,HLOOKUP(F160,Limits!#REF!,6))))))</f>
        <v>#REF!</v>
      </c>
      <c r="M160" s="148"/>
      <c r="N160" s="121" t="e">
        <f>+USR!#REF!</f>
        <v>#REF!</v>
      </c>
      <c r="O160" s="122"/>
      <c r="P160" s="122" t="e">
        <f>+USR!#REF!</f>
        <v>#REF!</v>
      </c>
      <c r="Q160" s="122"/>
      <c r="R160" s="122" t="e">
        <f>+USR!#REF!</f>
        <v>#REF!</v>
      </c>
      <c r="S160" s="122"/>
      <c r="T160" s="122" t="e">
        <f>+USR!#REF!</f>
        <v>#REF!</v>
      </c>
      <c r="U160" s="122"/>
      <c r="V160" s="122" t="e">
        <f>IF(N160=0,Limits!$D$8,IF(N160=1,Limits!$E$8,IF(N160=2,Limits!$F$8,IF(N160=3,Limits!$G$8,IF(N160=4,Limits!$H$8,IF(N160=5,Limits!$I$8))))))</f>
        <v>#REF!</v>
      </c>
      <c r="W160" s="122"/>
      <c r="X160" s="122" t="e">
        <f t="shared" si="10"/>
        <v>#REF!</v>
      </c>
      <c r="Y160" s="122"/>
      <c r="Z160" s="76" t="e">
        <f>IF(D160&gt;=Limits!#REF!,"A",IF(D160&lt;=Limits!#REF!,"B",0))</f>
        <v>#REF!</v>
      </c>
      <c r="AA160" s="76" t="e">
        <f>IF(Z160="A",IF(P160=30,HLOOKUP(N160,Limits!#REF!,2),IF(P160=40,HLOOKUP(N160,Limits!#REF!,3),IF(P160=50,HLOOKUP(N160,Limits!#REF!,4),IF(P160=80,HLOOKUP(N160,Limits!#REF!,5))))))</f>
        <v>#REF!</v>
      </c>
      <c r="AB160" s="76" t="e">
        <f>IF(Z160="B",IF(P160=30,HLOOKUP(N160,Limits!#REF!,2),IF(P160=40,HLOOKUP(N160,Limits!#REF!,3),IF(P160=50,HLOOKUP(N160,Limits!#REF!,4),IF(P160=80,HLOOKUP(N160,Limits!#REF!,5))))))</f>
        <v>#REF!</v>
      </c>
      <c r="AC160" s="122"/>
      <c r="AD160" s="123" t="e">
        <f t="shared" si="11"/>
        <v>#REF!</v>
      </c>
      <c r="AE160" s="76" t="e">
        <f>IF(Z160="A",IF(X160&lt;=HLOOKUP(N160,Limits!#REF!,2),30,IF(X160&lt;=HLOOKUP(N160,Limits!#REF!,3),40,IF(X160&lt;=HLOOKUP(N160,Limits!#REF!,4),50,IF(X160&lt;=HLOOKUP(N160,Limits!#REF!,5),80,"Over 80%")))))</f>
        <v>#REF!</v>
      </c>
      <c r="AF160" s="76" t="e">
        <f>IF(Z160="B",IF(X160&lt;=HLOOKUP(N160,Limits!#REF!,2),30,IF(X160&lt;=HLOOKUP(N160,Limits!#REF!,3),40,IF(X160&lt;=HLOOKUP(N160,Limits!#REF!,4),50,IF(X160&lt;=HLOOKUP(N160,Limits!#REF!,5),80,"Over 80%")))))</f>
        <v>#REF!</v>
      </c>
      <c r="AG160" s="122"/>
      <c r="AH160" s="122"/>
      <c r="AI160" s="85" t="e">
        <f>IF(J160&lt;=HLOOKUP(F160,Limits!#REF!,2),30,IF(J160&lt;=HLOOKUP(F160,Limits!#REF!,3),40,IF(J160&lt;=HLOOKUP(F160,Limits!#REF!,4),50,IF(J160&lt;=HLOOKUP(F160,Limits!#REF!,5),60,IF(J160&lt;=HLOOKUP(F160,Limits!#REF!,6),80,"Over 80%")))))</f>
        <v>#REF!</v>
      </c>
      <c r="AJ160" s="123" t="e">
        <f t="shared" si="8"/>
        <v>#REF!</v>
      </c>
      <c r="AK160" s="2"/>
      <c r="AL160" s="85" t="e">
        <f t="shared" si="9"/>
        <v>#REF!</v>
      </c>
    </row>
    <row r="161" spans="1:38">
      <c r="A161" s="117" t="e">
        <f>+USR!#REF!</f>
        <v>#REF!</v>
      </c>
      <c r="B161" s="117"/>
      <c r="C161" s="117" t="e">
        <f>+USR!#REF!</f>
        <v>#REF!</v>
      </c>
      <c r="D161" s="151" t="e">
        <f>DATEVALUE(TEXT(USR!#REF!,"mm/dd/yyyy"))</f>
        <v>#REF!</v>
      </c>
      <c r="E161" s="117"/>
      <c r="F161" s="121" t="e">
        <f>+USR!#REF!</f>
        <v>#REF!</v>
      </c>
      <c r="G161" s="122"/>
      <c r="H161" s="122" t="e">
        <f>+USR!#REF!</f>
        <v>#REF!</v>
      </c>
      <c r="I161" s="122"/>
      <c r="J161" s="146" t="e">
        <f>+USR!#REF!</f>
        <v>#REF!</v>
      </c>
      <c r="K161" s="122"/>
      <c r="L161" s="147" t="e">
        <f>IF(H161=30,HLOOKUP(F161,Limits!#REF!,2),IF(H161=40,HLOOKUP(F161,Limits!#REF!,3),IF(H161=50,HLOOKUP(F161,Limits!#REF!,4),IF(H161=60,HLOOKUP(F161,Limits!#REF!,5),IF(H161=80,HLOOKUP(F161,Limits!#REF!,6))))))</f>
        <v>#REF!</v>
      </c>
      <c r="M161" s="148"/>
      <c r="N161" s="121" t="e">
        <f>+USR!#REF!</f>
        <v>#REF!</v>
      </c>
      <c r="O161" s="122"/>
      <c r="P161" s="122" t="e">
        <f>+USR!#REF!</f>
        <v>#REF!</v>
      </c>
      <c r="Q161" s="122"/>
      <c r="R161" s="122" t="e">
        <f>+USR!#REF!</f>
        <v>#REF!</v>
      </c>
      <c r="S161" s="122"/>
      <c r="T161" s="122" t="e">
        <f>+USR!#REF!</f>
        <v>#REF!</v>
      </c>
      <c r="U161" s="122"/>
      <c r="V161" s="122" t="e">
        <f>IF(N161=0,Limits!$D$8,IF(N161=1,Limits!$E$8,IF(N161=2,Limits!$F$8,IF(N161=3,Limits!$G$8,IF(N161=4,Limits!$H$8,IF(N161=5,Limits!$I$8))))))</f>
        <v>#REF!</v>
      </c>
      <c r="W161" s="122"/>
      <c r="X161" s="122" t="e">
        <f t="shared" si="10"/>
        <v>#REF!</v>
      </c>
      <c r="Y161" s="122"/>
      <c r="Z161" s="76" t="e">
        <f>IF(D161&gt;=Limits!#REF!,"A",IF(D161&lt;=Limits!#REF!,"B",0))</f>
        <v>#REF!</v>
      </c>
      <c r="AA161" s="76" t="e">
        <f>IF(Z161="A",IF(P161=30,HLOOKUP(N161,Limits!#REF!,2),IF(P161=40,HLOOKUP(N161,Limits!#REF!,3),IF(P161=50,HLOOKUP(N161,Limits!#REF!,4),IF(P161=80,HLOOKUP(N161,Limits!#REF!,5))))))</f>
        <v>#REF!</v>
      </c>
      <c r="AB161" s="76" t="e">
        <f>IF(Z161="B",IF(P161=30,HLOOKUP(N161,Limits!#REF!,2),IF(P161=40,HLOOKUP(N161,Limits!#REF!,3),IF(P161=50,HLOOKUP(N161,Limits!#REF!,4),IF(P161=80,HLOOKUP(N161,Limits!#REF!,5))))))</f>
        <v>#REF!</v>
      </c>
      <c r="AC161" s="122"/>
      <c r="AD161" s="123" t="e">
        <f t="shared" si="11"/>
        <v>#REF!</v>
      </c>
      <c r="AE161" s="76" t="e">
        <f>IF(Z161="A",IF(X161&lt;=HLOOKUP(N161,Limits!#REF!,2),30,IF(X161&lt;=HLOOKUP(N161,Limits!#REF!,3),40,IF(X161&lt;=HLOOKUP(N161,Limits!#REF!,4),50,IF(X161&lt;=HLOOKUP(N161,Limits!#REF!,5),80,"Over 80%")))))</f>
        <v>#REF!</v>
      </c>
      <c r="AF161" s="76" t="e">
        <f>IF(Z161="B",IF(X161&lt;=HLOOKUP(N161,Limits!#REF!,2),30,IF(X161&lt;=HLOOKUP(N161,Limits!#REF!,3),40,IF(X161&lt;=HLOOKUP(N161,Limits!#REF!,4),50,IF(X161&lt;=HLOOKUP(N161,Limits!#REF!,5),80,"Over 80%")))))</f>
        <v>#REF!</v>
      </c>
      <c r="AG161" s="122"/>
      <c r="AH161" s="122"/>
      <c r="AI161" s="85" t="e">
        <f>IF(J161&lt;=HLOOKUP(F161,Limits!#REF!,2),30,IF(J161&lt;=HLOOKUP(F161,Limits!#REF!,3),40,IF(J161&lt;=HLOOKUP(F161,Limits!#REF!,4),50,IF(J161&lt;=HLOOKUP(F161,Limits!#REF!,5),60,IF(J161&lt;=HLOOKUP(F161,Limits!#REF!,6),80,"Over 80%")))))</f>
        <v>#REF!</v>
      </c>
      <c r="AJ161" s="123" t="e">
        <f t="shared" si="8"/>
        <v>#REF!</v>
      </c>
      <c r="AK161" s="2"/>
      <c r="AL161" s="85" t="e">
        <f t="shared" si="9"/>
        <v>#REF!</v>
      </c>
    </row>
    <row r="162" spans="1:38">
      <c r="A162" s="117" t="e">
        <f>+USR!#REF!</f>
        <v>#REF!</v>
      </c>
      <c r="B162" s="117"/>
      <c r="C162" s="117" t="e">
        <f>+USR!#REF!</f>
        <v>#REF!</v>
      </c>
      <c r="D162" s="151" t="e">
        <f>DATEVALUE(TEXT(USR!#REF!,"mm/dd/yyyy"))</f>
        <v>#REF!</v>
      </c>
      <c r="E162" s="117"/>
      <c r="F162" s="121" t="e">
        <f>+USR!#REF!</f>
        <v>#REF!</v>
      </c>
      <c r="G162" s="122"/>
      <c r="H162" s="122" t="e">
        <f>+USR!#REF!</f>
        <v>#REF!</v>
      </c>
      <c r="I162" s="122"/>
      <c r="J162" s="146" t="e">
        <f>+USR!#REF!</f>
        <v>#REF!</v>
      </c>
      <c r="K162" s="122"/>
      <c r="L162" s="147" t="e">
        <f>IF(H162=30,HLOOKUP(F162,Limits!#REF!,2),IF(H162=40,HLOOKUP(F162,Limits!#REF!,3),IF(H162=50,HLOOKUP(F162,Limits!#REF!,4),IF(H162=60,HLOOKUP(F162,Limits!#REF!,5),IF(H162=80,HLOOKUP(F162,Limits!#REF!,6))))))</f>
        <v>#REF!</v>
      </c>
      <c r="M162" s="148"/>
      <c r="N162" s="121" t="e">
        <f>+USR!#REF!</f>
        <v>#REF!</v>
      </c>
      <c r="O162" s="122"/>
      <c r="P162" s="122" t="e">
        <f>+USR!#REF!</f>
        <v>#REF!</v>
      </c>
      <c r="Q162" s="122"/>
      <c r="R162" s="122" t="e">
        <f>+USR!#REF!</f>
        <v>#REF!</v>
      </c>
      <c r="S162" s="122"/>
      <c r="T162" s="122" t="e">
        <f>+USR!#REF!</f>
        <v>#REF!</v>
      </c>
      <c r="U162" s="122"/>
      <c r="V162" s="122" t="e">
        <f>IF(N162=0,Limits!$D$8,IF(N162=1,Limits!$E$8,IF(N162=2,Limits!$F$8,IF(N162=3,Limits!$G$8,IF(N162=4,Limits!$H$8,IF(N162=5,Limits!$I$8))))))</f>
        <v>#REF!</v>
      </c>
      <c r="W162" s="122"/>
      <c r="X162" s="122" t="e">
        <f t="shared" si="10"/>
        <v>#REF!</v>
      </c>
      <c r="Y162" s="122"/>
      <c r="Z162" s="76" t="e">
        <f>IF(D162&gt;=Limits!#REF!,"A",IF(D162&lt;=Limits!#REF!,"B",0))</f>
        <v>#REF!</v>
      </c>
      <c r="AA162" s="76" t="e">
        <f>IF(Z162="A",IF(P162=30,HLOOKUP(N162,Limits!#REF!,2),IF(P162=40,HLOOKUP(N162,Limits!#REF!,3),IF(P162=50,HLOOKUP(N162,Limits!#REF!,4),IF(P162=80,HLOOKUP(N162,Limits!#REF!,5))))))</f>
        <v>#REF!</v>
      </c>
      <c r="AB162" s="76" t="e">
        <f>IF(Z162="B",IF(P162=30,HLOOKUP(N162,Limits!#REF!,2),IF(P162=40,HLOOKUP(N162,Limits!#REF!,3),IF(P162=50,HLOOKUP(N162,Limits!#REF!,4),IF(P162=80,HLOOKUP(N162,Limits!#REF!,5))))))</f>
        <v>#REF!</v>
      </c>
      <c r="AC162" s="122"/>
      <c r="AD162" s="123" t="e">
        <f t="shared" si="11"/>
        <v>#REF!</v>
      </c>
      <c r="AE162" s="76" t="e">
        <f>IF(Z162="A",IF(X162&lt;=HLOOKUP(N162,Limits!#REF!,2),30,IF(X162&lt;=HLOOKUP(N162,Limits!#REF!,3),40,IF(X162&lt;=HLOOKUP(N162,Limits!#REF!,4),50,IF(X162&lt;=HLOOKUP(N162,Limits!#REF!,5),80,"Over 80%")))))</f>
        <v>#REF!</v>
      </c>
      <c r="AF162" s="76" t="e">
        <f>IF(Z162="B",IF(X162&lt;=HLOOKUP(N162,Limits!#REF!,2),30,IF(X162&lt;=HLOOKUP(N162,Limits!#REF!,3),40,IF(X162&lt;=HLOOKUP(N162,Limits!#REF!,4),50,IF(X162&lt;=HLOOKUP(N162,Limits!#REF!,5),80,"Over 80%")))))</f>
        <v>#REF!</v>
      </c>
      <c r="AG162" s="122"/>
      <c r="AH162" s="122"/>
      <c r="AI162" s="85" t="e">
        <f>IF(J162&lt;=HLOOKUP(F162,Limits!#REF!,2),30,IF(J162&lt;=HLOOKUP(F162,Limits!#REF!,3),40,IF(J162&lt;=HLOOKUP(F162,Limits!#REF!,4),50,IF(J162&lt;=HLOOKUP(F162,Limits!#REF!,5),60,IF(J162&lt;=HLOOKUP(F162,Limits!#REF!,6),80,"Over 80%")))))</f>
        <v>#REF!</v>
      </c>
      <c r="AJ162" s="123" t="e">
        <f t="shared" si="8"/>
        <v>#REF!</v>
      </c>
      <c r="AK162" s="2"/>
      <c r="AL162" s="85" t="e">
        <f t="shared" si="9"/>
        <v>#REF!</v>
      </c>
    </row>
    <row r="163" spans="1:38">
      <c r="A163" s="117" t="e">
        <f>+USR!#REF!</f>
        <v>#REF!</v>
      </c>
      <c r="B163" s="117"/>
      <c r="C163" s="117" t="e">
        <f>+USR!#REF!</f>
        <v>#REF!</v>
      </c>
      <c r="D163" s="151" t="e">
        <f>DATEVALUE(TEXT(USR!#REF!,"mm/dd/yyyy"))</f>
        <v>#REF!</v>
      </c>
      <c r="E163" s="117"/>
      <c r="F163" s="121" t="e">
        <f>+USR!#REF!</f>
        <v>#REF!</v>
      </c>
      <c r="G163" s="122"/>
      <c r="H163" s="122" t="e">
        <f>+USR!#REF!</f>
        <v>#REF!</v>
      </c>
      <c r="I163" s="122"/>
      <c r="J163" s="146" t="e">
        <f>+USR!#REF!</f>
        <v>#REF!</v>
      </c>
      <c r="K163" s="122"/>
      <c r="L163" s="147" t="e">
        <f>IF(H163=30,HLOOKUP(F163,Limits!#REF!,2),IF(H163=40,HLOOKUP(F163,Limits!#REF!,3),IF(H163=50,HLOOKUP(F163,Limits!#REF!,4),IF(H163=60,HLOOKUP(F163,Limits!#REF!,5),IF(H163=80,HLOOKUP(F163,Limits!#REF!,6))))))</f>
        <v>#REF!</v>
      </c>
      <c r="M163" s="148"/>
      <c r="N163" s="121" t="e">
        <f>+USR!#REF!</f>
        <v>#REF!</v>
      </c>
      <c r="O163" s="122"/>
      <c r="P163" s="122" t="e">
        <f>+USR!#REF!</f>
        <v>#REF!</v>
      </c>
      <c r="Q163" s="122"/>
      <c r="R163" s="122" t="e">
        <f>+USR!#REF!</f>
        <v>#REF!</v>
      </c>
      <c r="S163" s="122"/>
      <c r="T163" s="122" t="e">
        <f>+USR!#REF!</f>
        <v>#REF!</v>
      </c>
      <c r="U163" s="122"/>
      <c r="V163" s="122" t="e">
        <f>IF(N163=0,Limits!$D$8,IF(N163=1,Limits!$E$8,IF(N163=2,Limits!$F$8,IF(N163=3,Limits!$G$8,IF(N163=4,Limits!$H$8,IF(N163=5,Limits!$I$8))))))</f>
        <v>#REF!</v>
      </c>
      <c r="W163" s="122"/>
      <c r="X163" s="122" t="e">
        <f t="shared" si="10"/>
        <v>#REF!</v>
      </c>
      <c r="Y163" s="122"/>
      <c r="Z163" s="76" t="e">
        <f>IF(D163&gt;=Limits!#REF!,"A",IF(D163&lt;=Limits!#REF!,"B",0))</f>
        <v>#REF!</v>
      </c>
      <c r="AA163" s="76" t="e">
        <f>IF(Z163="A",IF(P163=30,HLOOKUP(N163,Limits!#REF!,2),IF(P163=40,HLOOKUP(N163,Limits!#REF!,3),IF(P163=50,HLOOKUP(N163,Limits!#REF!,4),IF(P163=80,HLOOKUP(N163,Limits!#REF!,5))))))</f>
        <v>#REF!</v>
      </c>
      <c r="AB163" s="76" t="e">
        <f>IF(Z163="B",IF(P163=30,HLOOKUP(N163,Limits!#REF!,2),IF(P163=40,HLOOKUP(N163,Limits!#REF!,3),IF(P163=50,HLOOKUP(N163,Limits!#REF!,4),IF(P163=80,HLOOKUP(N163,Limits!#REF!,5))))))</f>
        <v>#REF!</v>
      </c>
      <c r="AC163" s="122"/>
      <c r="AD163" s="123" t="e">
        <f t="shared" si="11"/>
        <v>#REF!</v>
      </c>
      <c r="AE163" s="76" t="e">
        <f>IF(Z163="A",IF(X163&lt;=HLOOKUP(N163,Limits!#REF!,2),30,IF(X163&lt;=HLOOKUP(N163,Limits!#REF!,3),40,IF(X163&lt;=HLOOKUP(N163,Limits!#REF!,4),50,IF(X163&lt;=HLOOKUP(N163,Limits!#REF!,5),80,"Over 80%")))))</f>
        <v>#REF!</v>
      </c>
      <c r="AF163" s="76" t="e">
        <f>IF(Z163="B",IF(X163&lt;=HLOOKUP(N163,Limits!#REF!,2),30,IF(X163&lt;=HLOOKUP(N163,Limits!#REF!,3),40,IF(X163&lt;=HLOOKUP(N163,Limits!#REF!,4),50,IF(X163&lt;=HLOOKUP(N163,Limits!#REF!,5),80,"Over 80%")))))</f>
        <v>#REF!</v>
      </c>
      <c r="AG163" s="122"/>
      <c r="AH163" s="122"/>
      <c r="AI163" s="85" t="e">
        <f>IF(J163&lt;=HLOOKUP(F163,Limits!#REF!,2),30,IF(J163&lt;=HLOOKUP(F163,Limits!#REF!,3),40,IF(J163&lt;=HLOOKUP(F163,Limits!#REF!,4),50,IF(J163&lt;=HLOOKUP(F163,Limits!#REF!,5),60,IF(J163&lt;=HLOOKUP(F163,Limits!#REF!,6),80,"Over 80%")))))</f>
        <v>#REF!</v>
      </c>
      <c r="AJ163" s="123" t="e">
        <f t="shared" si="8"/>
        <v>#REF!</v>
      </c>
      <c r="AK163" s="2"/>
      <c r="AL163" s="85" t="e">
        <f t="shared" si="9"/>
        <v>#REF!</v>
      </c>
    </row>
    <row r="164" spans="1:38">
      <c r="A164" s="117" t="e">
        <f>+USR!#REF!</f>
        <v>#REF!</v>
      </c>
      <c r="B164" s="117"/>
      <c r="C164" s="117" t="e">
        <f>+USR!#REF!</f>
        <v>#REF!</v>
      </c>
      <c r="D164" s="151" t="e">
        <f>DATEVALUE(TEXT(USR!#REF!,"mm/dd/yyyy"))</f>
        <v>#REF!</v>
      </c>
      <c r="E164" s="117"/>
      <c r="F164" s="121" t="e">
        <f>+USR!#REF!</f>
        <v>#REF!</v>
      </c>
      <c r="G164" s="122"/>
      <c r="H164" s="122" t="e">
        <f>+USR!#REF!</f>
        <v>#REF!</v>
      </c>
      <c r="I164" s="122"/>
      <c r="J164" s="146" t="e">
        <f>+USR!#REF!</f>
        <v>#REF!</v>
      </c>
      <c r="K164" s="122"/>
      <c r="L164" s="147" t="e">
        <f>IF(H164=30,HLOOKUP(F164,Limits!#REF!,2),IF(H164=40,HLOOKUP(F164,Limits!#REF!,3),IF(H164=50,HLOOKUP(F164,Limits!#REF!,4),IF(H164=60,HLOOKUP(F164,Limits!#REF!,5),IF(H164=80,HLOOKUP(F164,Limits!#REF!,6))))))</f>
        <v>#REF!</v>
      </c>
      <c r="M164" s="148"/>
      <c r="N164" s="121" t="e">
        <f>+USR!#REF!</f>
        <v>#REF!</v>
      </c>
      <c r="O164" s="122"/>
      <c r="P164" s="122" t="e">
        <f>+USR!#REF!</f>
        <v>#REF!</v>
      </c>
      <c r="Q164" s="122"/>
      <c r="R164" s="122" t="e">
        <f>+USR!#REF!</f>
        <v>#REF!</v>
      </c>
      <c r="S164" s="122"/>
      <c r="T164" s="122" t="e">
        <f>+USR!#REF!</f>
        <v>#REF!</v>
      </c>
      <c r="U164" s="122"/>
      <c r="V164" s="122" t="e">
        <f>IF(N164=0,Limits!$D$8,IF(N164=1,Limits!$E$8,IF(N164=2,Limits!$F$8,IF(N164=3,Limits!$G$8,IF(N164=4,Limits!$H$8,IF(N164=5,Limits!$I$8))))))</f>
        <v>#REF!</v>
      </c>
      <c r="W164" s="122"/>
      <c r="X164" s="122" t="e">
        <f t="shared" si="10"/>
        <v>#REF!</v>
      </c>
      <c r="Y164" s="122"/>
      <c r="Z164" s="76" t="e">
        <f>IF(D164&gt;=Limits!#REF!,"A",IF(D164&lt;=Limits!#REF!,"B",0))</f>
        <v>#REF!</v>
      </c>
      <c r="AA164" s="76" t="e">
        <f>IF(Z164="A",IF(P164=30,HLOOKUP(N164,Limits!#REF!,2),IF(P164=40,HLOOKUP(N164,Limits!#REF!,3),IF(P164=50,HLOOKUP(N164,Limits!#REF!,4),IF(P164=80,HLOOKUP(N164,Limits!#REF!,5))))))</f>
        <v>#REF!</v>
      </c>
      <c r="AB164" s="76" t="e">
        <f>IF(Z164="B",IF(P164=30,HLOOKUP(N164,Limits!#REF!,2),IF(P164=40,HLOOKUP(N164,Limits!#REF!,3),IF(P164=50,HLOOKUP(N164,Limits!#REF!,4),IF(P164=80,HLOOKUP(N164,Limits!#REF!,5))))))</f>
        <v>#REF!</v>
      </c>
      <c r="AC164" s="122"/>
      <c r="AD164" s="123" t="e">
        <f t="shared" si="11"/>
        <v>#REF!</v>
      </c>
      <c r="AE164" s="76" t="e">
        <f>IF(Z164="A",IF(X164&lt;=HLOOKUP(N164,Limits!#REF!,2),30,IF(X164&lt;=HLOOKUP(N164,Limits!#REF!,3),40,IF(X164&lt;=HLOOKUP(N164,Limits!#REF!,4),50,IF(X164&lt;=HLOOKUP(N164,Limits!#REF!,5),80,"Over 80%")))))</f>
        <v>#REF!</v>
      </c>
      <c r="AF164" s="76" t="e">
        <f>IF(Z164="B",IF(X164&lt;=HLOOKUP(N164,Limits!#REF!,2),30,IF(X164&lt;=HLOOKUP(N164,Limits!#REF!,3),40,IF(X164&lt;=HLOOKUP(N164,Limits!#REF!,4),50,IF(X164&lt;=HLOOKUP(N164,Limits!#REF!,5),80,"Over 80%")))))</f>
        <v>#REF!</v>
      </c>
      <c r="AG164" s="122"/>
      <c r="AH164" s="122"/>
      <c r="AI164" s="85" t="e">
        <f>IF(J164&lt;=HLOOKUP(F164,Limits!#REF!,2),30,IF(J164&lt;=HLOOKUP(F164,Limits!#REF!,3),40,IF(J164&lt;=HLOOKUP(F164,Limits!#REF!,4),50,IF(J164&lt;=HLOOKUP(F164,Limits!#REF!,5),60,IF(J164&lt;=HLOOKUP(F164,Limits!#REF!,6),80,"Over 80%")))))</f>
        <v>#REF!</v>
      </c>
      <c r="AJ164" s="123" t="e">
        <f t="shared" si="8"/>
        <v>#REF!</v>
      </c>
      <c r="AK164" s="2"/>
      <c r="AL164" s="85" t="e">
        <f t="shared" si="9"/>
        <v>#REF!</v>
      </c>
    </row>
    <row r="165" spans="1:38">
      <c r="A165" s="117" t="e">
        <f>+USR!#REF!</f>
        <v>#REF!</v>
      </c>
      <c r="B165" s="117"/>
      <c r="C165" s="117" t="e">
        <f>+USR!#REF!</f>
        <v>#REF!</v>
      </c>
      <c r="D165" s="151" t="e">
        <f>DATEVALUE(TEXT(USR!#REF!,"mm/dd/yyyy"))</f>
        <v>#REF!</v>
      </c>
      <c r="E165" s="117"/>
      <c r="F165" s="121" t="e">
        <f>+USR!#REF!</f>
        <v>#REF!</v>
      </c>
      <c r="G165" s="122"/>
      <c r="H165" s="122" t="e">
        <f>+USR!#REF!</f>
        <v>#REF!</v>
      </c>
      <c r="I165" s="122"/>
      <c r="J165" s="146" t="e">
        <f>+USR!#REF!</f>
        <v>#REF!</v>
      </c>
      <c r="K165" s="122"/>
      <c r="L165" s="147" t="e">
        <f>IF(H165=30,HLOOKUP(F165,Limits!#REF!,2),IF(H165=40,HLOOKUP(F165,Limits!#REF!,3),IF(H165=50,HLOOKUP(F165,Limits!#REF!,4),IF(H165=60,HLOOKUP(F165,Limits!#REF!,5),IF(H165=80,HLOOKUP(F165,Limits!#REF!,6))))))</f>
        <v>#REF!</v>
      </c>
      <c r="M165" s="148"/>
      <c r="N165" s="121" t="e">
        <f>+USR!#REF!</f>
        <v>#REF!</v>
      </c>
      <c r="O165" s="122"/>
      <c r="P165" s="122" t="e">
        <f>+USR!#REF!</f>
        <v>#REF!</v>
      </c>
      <c r="Q165" s="122"/>
      <c r="R165" s="122" t="e">
        <f>+USR!#REF!</f>
        <v>#REF!</v>
      </c>
      <c r="S165" s="122"/>
      <c r="T165" s="122" t="e">
        <f>+USR!#REF!</f>
        <v>#REF!</v>
      </c>
      <c r="U165" s="122"/>
      <c r="V165" s="122" t="e">
        <f>IF(N165=0,Limits!$D$8,IF(N165=1,Limits!$E$8,IF(N165=2,Limits!$F$8,IF(N165=3,Limits!$G$8,IF(N165=4,Limits!$H$8,IF(N165=5,Limits!$I$8))))))</f>
        <v>#REF!</v>
      </c>
      <c r="W165" s="122"/>
      <c r="X165" s="122" t="e">
        <f t="shared" si="10"/>
        <v>#REF!</v>
      </c>
      <c r="Y165" s="122"/>
      <c r="Z165" s="76" t="e">
        <f>IF(D165&gt;=Limits!#REF!,"A",IF(D165&lt;=Limits!#REF!,"B",0))</f>
        <v>#REF!</v>
      </c>
      <c r="AA165" s="76" t="e">
        <f>IF(Z165="A",IF(P165=30,HLOOKUP(N165,Limits!#REF!,2),IF(P165=40,HLOOKUP(N165,Limits!#REF!,3),IF(P165=50,HLOOKUP(N165,Limits!#REF!,4),IF(P165=80,HLOOKUP(N165,Limits!#REF!,5))))))</f>
        <v>#REF!</v>
      </c>
      <c r="AB165" s="76" t="e">
        <f>IF(Z165="B",IF(P165=30,HLOOKUP(N165,Limits!#REF!,2),IF(P165=40,HLOOKUP(N165,Limits!#REF!,3),IF(P165=50,HLOOKUP(N165,Limits!#REF!,4),IF(P165=80,HLOOKUP(N165,Limits!#REF!,5))))))</f>
        <v>#REF!</v>
      </c>
      <c r="AC165" s="122"/>
      <c r="AD165" s="123" t="e">
        <f t="shared" si="11"/>
        <v>#REF!</v>
      </c>
      <c r="AE165" s="76" t="e">
        <f>IF(Z165="A",IF(X165&lt;=HLOOKUP(N165,Limits!#REF!,2),30,IF(X165&lt;=HLOOKUP(N165,Limits!#REF!,3),40,IF(X165&lt;=HLOOKUP(N165,Limits!#REF!,4),50,IF(X165&lt;=HLOOKUP(N165,Limits!#REF!,5),80,"Over 80%")))))</f>
        <v>#REF!</v>
      </c>
      <c r="AF165" s="76" t="e">
        <f>IF(Z165="B",IF(X165&lt;=HLOOKUP(N165,Limits!#REF!,2),30,IF(X165&lt;=HLOOKUP(N165,Limits!#REF!,3),40,IF(X165&lt;=HLOOKUP(N165,Limits!#REF!,4),50,IF(X165&lt;=HLOOKUP(N165,Limits!#REF!,5),80,"Over 80%")))))</f>
        <v>#REF!</v>
      </c>
      <c r="AG165" s="122"/>
      <c r="AH165" s="122"/>
      <c r="AI165" s="85" t="e">
        <f>IF(J165&lt;=HLOOKUP(F165,Limits!#REF!,2),30,IF(J165&lt;=HLOOKUP(F165,Limits!#REF!,3),40,IF(J165&lt;=HLOOKUP(F165,Limits!#REF!,4),50,IF(J165&lt;=HLOOKUP(F165,Limits!#REF!,5),60,IF(J165&lt;=HLOOKUP(F165,Limits!#REF!,6),80,"Over 80%")))))</f>
        <v>#REF!</v>
      </c>
      <c r="AJ165" s="123" t="e">
        <f t="shared" si="8"/>
        <v>#REF!</v>
      </c>
      <c r="AK165" s="2"/>
      <c r="AL165" s="85" t="e">
        <f t="shared" si="9"/>
        <v>#REF!</v>
      </c>
    </row>
    <row r="166" spans="1:38">
      <c r="A166" s="117" t="e">
        <f>+USR!#REF!</f>
        <v>#REF!</v>
      </c>
      <c r="B166" s="117"/>
      <c r="C166" s="117" t="e">
        <f>+USR!#REF!</f>
        <v>#REF!</v>
      </c>
      <c r="D166" s="151" t="e">
        <f>DATEVALUE(TEXT(USR!#REF!,"mm/dd/yyyy"))</f>
        <v>#REF!</v>
      </c>
      <c r="E166" s="117"/>
      <c r="F166" s="121" t="e">
        <f>+USR!#REF!</f>
        <v>#REF!</v>
      </c>
      <c r="G166" s="122"/>
      <c r="H166" s="122" t="e">
        <f>+USR!#REF!</f>
        <v>#REF!</v>
      </c>
      <c r="I166" s="122"/>
      <c r="J166" s="146" t="e">
        <f>+USR!#REF!</f>
        <v>#REF!</v>
      </c>
      <c r="K166" s="122"/>
      <c r="L166" s="147" t="e">
        <f>IF(H166=30,HLOOKUP(F166,Limits!#REF!,2),IF(H166=40,HLOOKUP(F166,Limits!#REF!,3),IF(H166=50,HLOOKUP(F166,Limits!#REF!,4),IF(H166=60,HLOOKUP(F166,Limits!#REF!,5),IF(H166=80,HLOOKUP(F166,Limits!#REF!,6))))))</f>
        <v>#REF!</v>
      </c>
      <c r="M166" s="148"/>
      <c r="N166" s="121" t="e">
        <f>+USR!#REF!</f>
        <v>#REF!</v>
      </c>
      <c r="O166" s="122"/>
      <c r="P166" s="122" t="e">
        <f>+USR!#REF!</f>
        <v>#REF!</v>
      </c>
      <c r="Q166" s="122"/>
      <c r="R166" s="122" t="e">
        <f>+USR!#REF!</f>
        <v>#REF!</v>
      </c>
      <c r="S166" s="122"/>
      <c r="T166" s="122" t="e">
        <f>+USR!#REF!</f>
        <v>#REF!</v>
      </c>
      <c r="U166" s="122"/>
      <c r="V166" s="122" t="e">
        <f>IF(N166=0,Limits!$D$8,IF(N166=1,Limits!$E$8,IF(N166=2,Limits!$F$8,IF(N166=3,Limits!$G$8,IF(N166=4,Limits!$H$8,IF(N166=5,Limits!$I$8))))))</f>
        <v>#REF!</v>
      </c>
      <c r="W166" s="122"/>
      <c r="X166" s="122" t="e">
        <f t="shared" si="10"/>
        <v>#REF!</v>
      </c>
      <c r="Y166" s="122"/>
      <c r="Z166" s="76" t="e">
        <f>IF(D166&gt;=Limits!#REF!,"A",IF(D166&lt;=Limits!#REF!,"B",0))</f>
        <v>#REF!</v>
      </c>
      <c r="AA166" s="76" t="e">
        <f>IF(Z166="A",IF(P166=30,HLOOKUP(N166,Limits!#REF!,2),IF(P166=40,HLOOKUP(N166,Limits!#REF!,3),IF(P166=50,HLOOKUP(N166,Limits!#REF!,4),IF(P166=80,HLOOKUP(N166,Limits!#REF!,5))))))</f>
        <v>#REF!</v>
      </c>
      <c r="AB166" s="76" t="e">
        <f>IF(Z166="B",IF(P166=30,HLOOKUP(N166,Limits!#REF!,2),IF(P166=40,HLOOKUP(N166,Limits!#REF!,3),IF(P166=50,HLOOKUP(N166,Limits!#REF!,4),IF(P166=80,HLOOKUP(N166,Limits!#REF!,5))))))</f>
        <v>#REF!</v>
      </c>
      <c r="AC166" s="122"/>
      <c r="AD166" s="123" t="e">
        <f t="shared" si="11"/>
        <v>#REF!</v>
      </c>
      <c r="AE166" s="76" t="e">
        <f>IF(Z166="A",IF(X166&lt;=HLOOKUP(N166,Limits!#REF!,2),30,IF(X166&lt;=HLOOKUP(N166,Limits!#REF!,3),40,IF(X166&lt;=HLOOKUP(N166,Limits!#REF!,4),50,IF(X166&lt;=HLOOKUP(N166,Limits!#REF!,5),80,"Over 80%")))))</f>
        <v>#REF!</v>
      </c>
      <c r="AF166" s="76" t="e">
        <f>IF(Z166="B",IF(X166&lt;=HLOOKUP(N166,Limits!#REF!,2),30,IF(X166&lt;=HLOOKUP(N166,Limits!#REF!,3),40,IF(X166&lt;=HLOOKUP(N166,Limits!#REF!,4),50,IF(X166&lt;=HLOOKUP(N166,Limits!#REF!,5),80,"Over 80%")))))</f>
        <v>#REF!</v>
      </c>
      <c r="AG166" s="122"/>
      <c r="AH166" s="122"/>
      <c r="AI166" s="85" t="e">
        <f>IF(J166&lt;=HLOOKUP(F166,Limits!#REF!,2),30,IF(J166&lt;=HLOOKUP(F166,Limits!#REF!,3),40,IF(J166&lt;=HLOOKUP(F166,Limits!#REF!,4),50,IF(J166&lt;=HLOOKUP(F166,Limits!#REF!,5),60,IF(J166&lt;=HLOOKUP(F166,Limits!#REF!,6),80,"Over 80%")))))</f>
        <v>#REF!</v>
      </c>
      <c r="AJ166" s="123" t="e">
        <f t="shared" si="8"/>
        <v>#REF!</v>
      </c>
      <c r="AK166" s="2"/>
      <c r="AL166" s="85" t="e">
        <f t="shared" si="9"/>
        <v>#REF!</v>
      </c>
    </row>
    <row r="167" spans="1:38">
      <c r="A167" s="117" t="e">
        <f>+USR!#REF!</f>
        <v>#REF!</v>
      </c>
      <c r="B167" s="117"/>
      <c r="C167" s="117" t="e">
        <f>+USR!#REF!</f>
        <v>#REF!</v>
      </c>
      <c r="D167" s="151" t="e">
        <f>DATEVALUE(TEXT(USR!#REF!,"mm/dd/yyyy"))</f>
        <v>#REF!</v>
      </c>
      <c r="E167" s="117"/>
      <c r="F167" s="121" t="e">
        <f>+USR!#REF!</f>
        <v>#REF!</v>
      </c>
      <c r="G167" s="122"/>
      <c r="H167" s="122" t="e">
        <f>+USR!#REF!</f>
        <v>#REF!</v>
      </c>
      <c r="I167" s="122"/>
      <c r="J167" s="146" t="e">
        <f>+USR!#REF!</f>
        <v>#REF!</v>
      </c>
      <c r="K167" s="122"/>
      <c r="L167" s="147" t="e">
        <f>IF(H167=30,HLOOKUP(F167,Limits!#REF!,2),IF(H167=40,HLOOKUP(F167,Limits!#REF!,3),IF(H167=50,HLOOKUP(F167,Limits!#REF!,4),IF(H167=60,HLOOKUP(F167,Limits!#REF!,5),IF(H167=80,HLOOKUP(F167,Limits!#REF!,6))))))</f>
        <v>#REF!</v>
      </c>
      <c r="M167" s="148"/>
      <c r="N167" s="121" t="e">
        <f>+USR!#REF!</f>
        <v>#REF!</v>
      </c>
      <c r="O167" s="122"/>
      <c r="P167" s="122" t="e">
        <f>+USR!#REF!</f>
        <v>#REF!</v>
      </c>
      <c r="Q167" s="122"/>
      <c r="R167" s="122" t="e">
        <f>+USR!#REF!</f>
        <v>#REF!</v>
      </c>
      <c r="S167" s="122"/>
      <c r="T167" s="122" t="e">
        <f>+USR!#REF!</f>
        <v>#REF!</v>
      </c>
      <c r="U167" s="122"/>
      <c r="V167" s="122" t="e">
        <f>IF(N167=0,Limits!$D$8,IF(N167=1,Limits!$E$8,IF(N167=2,Limits!$F$8,IF(N167=3,Limits!$G$8,IF(N167=4,Limits!$H$8,IF(N167=5,Limits!$I$8))))))</f>
        <v>#REF!</v>
      </c>
      <c r="W167" s="122"/>
      <c r="X167" s="122" t="e">
        <f t="shared" si="10"/>
        <v>#REF!</v>
      </c>
      <c r="Y167" s="122"/>
      <c r="Z167" s="76" t="e">
        <f>IF(D167&gt;=Limits!#REF!,"A",IF(D167&lt;=Limits!#REF!,"B",0))</f>
        <v>#REF!</v>
      </c>
      <c r="AA167" s="76" t="e">
        <f>IF(Z167="A",IF(P167=30,HLOOKUP(N167,Limits!#REF!,2),IF(P167=40,HLOOKUP(N167,Limits!#REF!,3),IF(P167=50,HLOOKUP(N167,Limits!#REF!,4),IF(P167=80,HLOOKUP(N167,Limits!#REF!,5))))))</f>
        <v>#REF!</v>
      </c>
      <c r="AB167" s="76" t="e">
        <f>IF(Z167="B",IF(P167=30,HLOOKUP(N167,Limits!#REF!,2),IF(P167=40,HLOOKUP(N167,Limits!#REF!,3),IF(P167=50,HLOOKUP(N167,Limits!#REF!,4),IF(P167=80,HLOOKUP(N167,Limits!#REF!,5))))))</f>
        <v>#REF!</v>
      </c>
      <c r="AC167" s="122"/>
      <c r="AD167" s="123" t="e">
        <f t="shared" si="11"/>
        <v>#REF!</v>
      </c>
      <c r="AE167" s="76" t="e">
        <f>IF(Z167="A",IF(X167&lt;=HLOOKUP(N167,Limits!#REF!,2),30,IF(X167&lt;=HLOOKUP(N167,Limits!#REF!,3),40,IF(X167&lt;=HLOOKUP(N167,Limits!#REF!,4),50,IF(X167&lt;=HLOOKUP(N167,Limits!#REF!,5),80,"Over 80%")))))</f>
        <v>#REF!</v>
      </c>
      <c r="AF167" s="76" t="e">
        <f>IF(Z167="B",IF(X167&lt;=HLOOKUP(N167,Limits!#REF!,2),30,IF(X167&lt;=HLOOKUP(N167,Limits!#REF!,3),40,IF(X167&lt;=HLOOKUP(N167,Limits!#REF!,4),50,IF(X167&lt;=HLOOKUP(N167,Limits!#REF!,5),80,"Over 80%")))))</f>
        <v>#REF!</v>
      </c>
      <c r="AG167" s="122"/>
      <c r="AH167" s="122"/>
      <c r="AI167" s="85" t="e">
        <f>IF(J167&lt;=HLOOKUP(F167,Limits!#REF!,2),30,IF(J167&lt;=HLOOKUP(F167,Limits!#REF!,3),40,IF(J167&lt;=HLOOKUP(F167,Limits!#REF!,4),50,IF(J167&lt;=HLOOKUP(F167,Limits!#REF!,5),60,IF(J167&lt;=HLOOKUP(F167,Limits!#REF!,6),80,"Over 80%")))))</f>
        <v>#REF!</v>
      </c>
      <c r="AJ167" s="123" t="e">
        <f t="shared" si="8"/>
        <v>#REF!</v>
      </c>
      <c r="AK167" s="2"/>
      <c r="AL167" s="85" t="e">
        <f t="shared" si="9"/>
        <v>#REF!</v>
      </c>
    </row>
    <row r="168" spans="1:38">
      <c r="A168" s="117" t="e">
        <f>+USR!#REF!</f>
        <v>#REF!</v>
      </c>
      <c r="B168" s="117"/>
      <c r="C168" s="117" t="e">
        <f>+USR!#REF!</f>
        <v>#REF!</v>
      </c>
      <c r="D168" s="151" t="e">
        <f>DATEVALUE(TEXT(USR!#REF!,"mm/dd/yyyy"))</f>
        <v>#REF!</v>
      </c>
      <c r="E168" s="117"/>
      <c r="F168" s="121" t="e">
        <f>+USR!#REF!</f>
        <v>#REF!</v>
      </c>
      <c r="G168" s="122"/>
      <c r="H168" s="122" t="e">
        <f>+USR!#REF!</f>
        <v>#REF!</v>
      </c>
      <c r="I168" s="122"/>
      <c r="J168" s="146" t="e">
        <f>+USR!#REF!</f>
        <v>#REF!</v>
      </c>
      <c r="K168" s="122"/>
      <c r="L168" s="147" t="e">
        <f>IF(H168=30,HLOOKUP(F168,Limits!#REF!,2),IF(H168=40,HLOOKUP(F168,Limits!#REF!,3),IF(H168=50,HLOOKUP(F168,Limits!#REF!,4),IF(H168=60,HLOOKUP(F168,Limits!#REF!,5),IF(H168=80,HLOOKUP(F168,Limits!#REF!,6))))))</f>
        <v>#REF!</v>
      </c>
      <c r="M168" s="148"/>
      <c r="N168" s="121" t="e">
        <f>+USR!#REF!</f>
        <v>#REF!</v>
      </c>
      <c r="O168" s="122"/>
      <c r="P168" s="122" t="e">
        <f>+USR!#REF!</f>
        <v>#REF!</v>
      </c>
      <c r="Q168" s="122"/>
      <c r="R168" s="122" t="e">
        <f>+USR!#REF!</f>
        <v>#REF!</v>
      </c>
      <c r="S168" s="122"/>
      <c r="T168" s="122" t="e">
        <f>+USR!#REF!</f>
        <v>#REF!</v>
      </c>
      <c r="U168" s="122"/>
      <c r="V168" s="122" t="e">
        <f>IF(N168=0,Limits!$D$8,IF(N168=1,Limits!$E$8,IF(N168=2,Limits!$F$8,IF(N168=3,Limits!$G$8,IF(N168=4,Limits!$H$8,IF(N168=5,Limits!$I$8))))))</f>
        <v>#REF!</v>
      </c>
      <c r="W168" s="122"/>
      <c r="X168" s="122" t="e">
        <f t="shared" si="10"/>
        <v>#REF!</v>
      </c>
      <c r="Y168" s="122"/>
      <c r="Z168" s="76" t="e">
        <f>IF(D168&gt;=Limits!#REF!,"A",IF(D168&lt;=Limits!#REF!,"B",0))</f>
        <v>#REF!</v>
      </c>
      <c r="AA168" s="76" t="e">
        <f>IF(Z168="A",IF(P168=30,HLOOKUP(N168,Limits!#REF!,2),IF(P168=40,HLOOKUP(N168,Limits!#REF!,3),IF(P168=50,HLOOKUP(N168,Limits!#REF!,4),IF(P168=80,HLOOKUP(N168,Limits!#REF!,5))))))</f>
        <v>#REF!</v>
      </c>
      <c r="AB168" s="76" t="e">
        <f>IF(Z168="B",IF(P168=30,HLOOKUP(N168,Limits!#REF!,2),IF(P168=40,HLOOKUP(N168,Limits!#REF!,3),IF(P168=50,HLOOKUP(N168,Limits!#REF!,4),IF(P168=80,HLOOKUP(N168,Limits!#REF!,5))))))</f>
        <v>#REF!</v>
      </c>
      <c r="AC168" s="122"/>
      <c r="AD168" s="123" t="e">
        <f t="shared" si="11"/>
        <v>#REF!</v>
      </c>
      <c r="AE168" s="76" t="e">
        <f>IF(Z168="A",IF(X168&lt;=HLOOKUP(N168,Limits!#REF!,2),30,IF(X168&lt;=HLOOKUP(N168,Limits!#REF!,3),40,IF(X168&lt;=HLOOKUP(N168,Limits!#REF!,4),50,IF(X168&lt;=HLOOKUP(N168,Limits!#REF!,5),80,"Over 80%")))))</f>
        <v>#REF!</v>
      </c>
      <c r="AF168" s="76" t="e">
        <f>IF(Z168="B",IF(X168&lt;=HLOOKUP(N168,Limits!#REF!,2),30,IF(X168&lt;=HLOOKUP(N168,Limits!#REF!,3),40,IF(X168&lt;=HLOOKUP(N168,Limits!#REF!,4),50,IF(X168&lt;=HLOOKUP(N168,Limits!#REF!,5),80,"Over 80%")))))</f>
        <v>#REF!</v>
      </c>
      <c r="AG168" s="122"/>
      <c r="AH168" s="122"/>
      <c r="AI168" s="85" t="e">
        <f>IF(J168&lt;=HLOOKUP(F168,Limits!#REF!,2),30,IF(J168&lt;=HLOOKUP(F168,Limits!#REF!,3),40,IF(J168&lt;=HLOOKUP(F168,Limits!#REF!,4),50,IF(J168&lt;=HLOOKUP(F168,Limits!#REF!,5),60,IF(J168&lt;=HLOOKUP(F168,Limits!#REF!,6),80,"Over 80%")))))</f>
        <v>#REF!</v>
      </c>
      <c r="AJ168" s="123" t="e">
        <f t="shared" si="8"/>
        <v>#REF!</v>
      </c>
      <c r="AK168" s="2"/>
      <c r="AL168" s="85" t="e">
        <f t="shared" si="9"/>
        <v>#REF!</v>
      </c>
    </row>
    <row r="169" spans="1:38">
      <c r="A169" s="117" t="e">
        <f>+USR!#REF!</f>
        <v>#REF!</v>
      </c>
      <c r="B169" s="117"/>
      <c r="C169" s="117" t="e">
        <f>+USR!#REF!</f>
        <v>#REF!</v>
      </c>
      <c r="D169" s="151" t="e">
        <f>DATEVALUE(TEXT(USR!#REF!,"mm/dd/yyyy"))</f>
        <v>#REF!</v>
      </c>
      <c r="E169" s="117"/>
      <c r="F169" s="121" t="e">
        <f>+USR!#REF!</f>
        <v>#REF!</v>
      </c>
      <c r="G169" s="122"/>
      <c r="H169" s="122" t="e">
        <f>+USR!#REF!</f>
        <v>#REF!</v>
      </c>
      <c r="I169" s="122"/>
      <c r="J169" s="146" t="e">
        <f>+USR!#REF!</f>
        <v>#REF!</v>
      </c>
      <c r="K169" s="122"/>
      <c r="L169" s="147" t="e">
        <f>IF(H169=30,HLOOKUP(F169,Limits!#REF!,2),IF(H169=40,HLOOKUP(F169,Limits!#REF!,3),IF(H169=50,HLOOKUP(F169,Limits!#REF!,4),IF(H169=60,HLOOKUP(F169,Limits!#REF!,5),IF(H169=80,HLOOKUP(F169,Limits!#REF!,6))))))</f>
        <v>#REF!</v>
      </c>
      <c r="M169" s="148"/>
      <c r="N169" s="121" t="e">
        <f>+USR!#REF!</f>
        <v>#REF!</v>
      </c>
      <c r="O169" s="122"/>
      <c r="P169" s="122" t="e">
        <f>+USR!#REF!</f>
        <v>#REF!</v>
      </c>
      <c r="Q169" s="122"/>
      <c r="R169" s="122" t="e">
        <f>+USR!#REF!</f>
        <v>#REF!</v>
      </c>
      <c r="S169" s="122"/>
      <c r="T169" s="122" t="e">
        <f>+USR!#REF!</f>
        <v>#REF!</v>
      </c>
      <c r="U169" s="122"/>
      <c r="V169" s="122" t="e">
        <f>IF(N169=0,Limits!$D$8,IF(N169=1,Limits!$E$8,IF(N169=2,Limits!$F$8,IF(N169=3,Limits!$G$8,IF(N169=4,Limits!$H$8,IF(N169=5,Limits!$I$8))))))</f>
        <v>#REF!</v>
      </c>
      <c r="W169" s="122"/>
      <c r="X169" s="122" t="e">
        <f t="shared" si="10"/>
        <v>#REF!</v>
      </c>
      <c r="Y169" s="122"/>
      <c r="Z169" s="76" t="e">
        <f>IF(D169&gt;=Limits!#REF!,"A",IF(D169&lt;=Limits!#REF!,"B",0))</f>
        <v>#REF!</v>
      </c>
      <c r="AA169" s="76" t="e">
        <f>IF(Z169="A",IF(P169=30,HLOOKUP(N169,Limits!#REF!,2),IF(P169=40,HLOOKUP(N169,Limits!#REF!,3),IF(P169=50,HLOOKUP(N169,Limits!#REF!,4),IF(P169=80,HLOOKUP(N169,Limits!#REF!,5))))))</f>
        <v>#REF!</v>
      </c>
      <c r="AB169" s="76" t="e">
        <f>IF(Z169="B",IF(P169=30,HLOOKUP(N169,Limits!#REF!,2),IF(P169=40,HLOOKUP(N169,Limits!#REF!,3),IF(P169=50,HLOOKUP(N169,Limits!#REF!,4),IF(P169=80,HLOOKUP(N169,Limits!#REF!,5))))))</f>
        <v>#REF!</v>
      </c>
      <c r="AC169" s="122"/>
      <c r="AD169" s="123" t="e">
        <f t="shared" si="11"/>
        <v>#REF!</v>
      </c>
      <c r="AE169" s="76" t="e">
        <f>IF(Z169="A",IF(X169&lt;=HLOOKUP(N169,Limits!#REF!,2),30,IF(X169&lt;=HLOOKUP(N169,Limits!#REF!,3),40,IF(X169&lt;=HLOOKUP(N169,Limits!#REF!,4),50,IF(X169&lt;=HLOOKUP(N169,Limits!#REF!,5),80,"Over 80%")))))</f>
        <v>#REF!</v>
      </c>
      <c r="AF169" s="76" t="e">
        <f>IF(Z169="B",IF(X169&lt;=HLOOKUP(N169,Limits!#REF!,2),30,IF(X169&lt;=HLOOKUP(N169,Limits!#REF!,3),40,IF(X169&lt;=HLOOKUP(N169,Limits!#REF!,4),50,IF(X169&lt;=HLOOKUP(N169,Limits!#REF!,5),80,"Over 80%")))))</f>
        <v>#REF!</v>
      </c>
      <c r="AG169" s="122"/>
      <c r="AH169" s="122"/>
      <c r="AI169" s="85" t="e">
        <f>IF(J169&lt;=HLOOKUP(F169,Limits!#REF!,2),30,IF(J169&lt;=HLOOKUP(F169,Limits!#REF!,3),40,IF(J169&lt;=HLOOKUP(F169,Limits!#REF!,4),50,IF(J169&lt;=HLOOKUP(F169,Limits!#REF!,5),60,IF(J169&lt;=HLOOKUP(F169,Limits!#REF!,6),80,"Over 80%")))))</f>
        <v>#REF!</v>
      </c>
      <c r="AJ169" s="123" t="e">
        <f t="shared" si="8"/>
        <v>#REF!</v>
      </c>
      <c r="AK169" s="2"/>
      <c r="AL169" s="85" t="e">
        <f t="shared" si="9"/>
        <v>#REF!</v>
      </c>
    </row>
    <row r="170" spans="1:38">
      <c r="A170" s="117" t="e">
        <f>+USR!#REF!</f>
        <v>#REF!</v>
      </c>
      <c r="B170" s="117"/>
      <c r="C170" s="117" t="e">
        <f>+USR!#REF!</f>
        <v>#REF!</v>
      </c>
      <c r="D170" s="151" t="e">
        <f>DATEVALUE(TEXT(USR!#REF!,"mm/dd/yyyy"))</f>
        <v>#REF!</v>
      </c>
      <c r="E170" s="117"/>
      <c r="F170" s="121" t="e">
        <f>+USR!#REF!</f>
        <v>#REF!</v>
      </c>
      <c r="G170" s="122"/>
      <c r="H170" s="122" t="e">
        <f>+USR!#REF!</f>
        <v>#REF!</v>
      </c>
      <c r="I170" s="122"/>
      <c r="J170" s="146" t="e">
        <f>+USR!#REF!</f>
        <v>#REF!</v>
      </c>
      <c r="K170" s="122"/>
      <c r="L170" s="147" t="e">
        <f>IF(H170=30,HLOOKUP(F170,Limits!#REF!,2),IF(H170=40,HLOOKUP(F170,Limits!#REF!,3),IF(H170=50,HLOOKUP(F170,Limits!#REF!,4),IF(H170=60,HLOOKUP(F170,Limits!#REF!,5),IF(H170=80,HLOOKUP(F170,Limits!#REF!,6))))))</f>
        <v>#REF!</v>
      </c>
      <c r="M170" s="148"/>
      <c r="N170" s="121" t="e">
        <f>+USR!#REF!</f>
        <v>#REF!</v>
      </c>
      <c r="O170" s="122"/>
      <c r="P170" s="122" t="e">
        <f>+USR!#REF!</f>
        <v>#REF!</v>
      </c>
      <c r="Q170" s="122"/>
      <c r="R170" s="122" t="e">
        <f>+USR!#REF!</f>
        <v>#REF!</v>
      </c>
      <c r="S170" s="122"/>
      <c r="T170" s="122" t="e">
        <f>+USR!#REF!</f>
        <v>#REF!</v>
      </c>
      <c r="U170" s="122"/>
      <c r="V170" s="122" t="e">
        <f>IF(N170=0,Limits!$D$8,IF(N170=1,Limits!$E$8,IF(N170=2,Limits!$F$8,IF(N170=3,Limits!$G$8,IF(N170=4,Limits!$H$8,IF(N170=5,Limits!$I$8))))))</f>
        <v>#REF!</v>
      </c>
      <c r="W170" s="122"/>
      <c r="X170" s="122" t="e">
        <f t="shared" si="10"/>
        <v>#REF!</v>
      </c>
      <c r="Y170" s="122"/>
      <c r="Z170" s="76" t="e">
        <f>IF(D170&gt;=Limits!#REF!,"A",IF(D170&lt;=Limits!#REF!,"B",0))</f>
        <v>#REF!</v>
      </c>
      <c r="AA170" s="76" t="e">
        <f>IF(Z170="A",IF(P170=30,HLOOKUP(N170,Limits!#REF!,2),IF(P170=40,HLOOKUP(N170,Limits!#REF!,3),IF(P170=50,HLOOKUP(N170,Limits!#REF!,4),IF(P170=80,HLOOKUP(N170,Limits!#REF!,5))))))</f>
        <v>#REF!</v>
      </c>
      <c r="AB170" s="76" t="e">
        <f>IF(Z170="B",IF(P170=30,HLOOKUP(N170,Limits!#REF!,2),IF(P170=40,HLOOKUP(N170,Limits!#REF!,3),IF(P170=50,HLOOKUP(N170,Limits!#REF!,4),IF(P170=80,HLOOKUP(N170,Limits!#REF!,5))))))</f>
        <v>#REF!</v>
      </c>
      <c r="AC170" s="122"/>
      <c r="AD170" s="123" t="e">
        <f t="shared" si="11"/>
        <v>#REF!</v>
      </c>
      <c r="AE170" s="76" t="e">
        <f>IF(Z170="A",IF(X170&lt;=HLOOKUP(N170,Limits!#REF!,2),30,IF(X170&lt;=HLOOKUP(N170,Limits!#REF!,3),40,IF(X170&lt;=HLOOKUP(N170,Limits!#REF!,4),50,IF(X170&lt;=HLOOKUP(N170,Limits!#REF!,5),80,"Over 80%")))))</f>
        <v>#REF!</v>
      </c>
      <c r="AF170" s="76" t="e">
        <f>IF(Z170="B",IF(X170&lt;=HLOOKUP(N170,Limits!#REF!,2),30,IF(X170&lt;=HLOOKUP(N170,Limits!#REF!,3),40,IF(X170&lt;=HLOOKUP(N170,Limits!#REF!,4),50,IF(X170&lt;=HLOOKUP(N170,Limits!#REF!,5),80,"Over 80%")))))</f>
        <v>#REF!</v>
      </c>
      <c r="AG170" s="122"/>
      <c r="AH170" s="122"/>
      <c r="AI170" s="85" t="e">
        <f>IF(J170&lt;=HLOOKUP(F170,Limits!#REF!,2),30,IF(J170&lt;=HLOOKUP(F170,Limits!#REF!,3),40,IF(J170&lt;=HLOOKUP(F170,Limits!#REF!,4),50,IF(J170&lt;=HLOOKUP(F170,Limits!#REF!,5),60,IF(J170&lt;=HLOOKUP(F170,Limits!#REF!,6),80,"Over 80%")))))</f>
        <v>#REF!</v>
      </c>
      <c r="AJ170" s="123" t="e">
        <f t="shared" si="8"/>
        <v>#REF!</v>
      </c>
      <c r="AK170" s="2"/>
      <c r="AL170" s="85" t="e">
        <f t="shared" si="9"/>
        <v>#REF!</v>
      </c>
    </row>
    <row r="171" spans="1:38">
      <c r="A171" s="117" t="e">
        <f>+USR!#REF!</f>
        <v>#REF!</v>
      </c>
      <c r="B171" s="117"/>
      <c r="C171" s="117" t="e">
        <f>+USR!#REF!</f>
        <v>#REF!</v>
      </c>
      <c r="D171" s="151" t="e">
        <f>DATEVALUE(TEXT(USR!#REF!,"mm/dd/yyyy"))</f>
        <v>#REF!</v>
      </c>
      <c r="E171" s="117"/>
      <c r="F171" s="121" t="e">
        <f>+USR!#REF!</f>
        <v>#REF!</v>
      </c>
      <c r="G171" s="122"/>
      <c r="H171" s="122" t="e">
        <f>+USR!#REF!</f>
        <v>#REF!</v>
      </c>
      <c r="I171" s="122"/>
      <c r="J171" s="146" t="e">
        <f>+USR!#REF!</f>
        <v>#REF!</v>
      </c>
      <c r="K171" s="122"/>
      <c r="L171" s="147" t="e">
        <f>IF(H171=30,HLOOKUP(F171,Limits!#REF!,2),IF(H171=40,HLOOKUP(F171,Limits!#REF!,3),IF(H171=50,HLOOKUP(F171,Limits!#REF!,4),IF(H171=60,HLOOKUP(F171,Limits!#REF!,5),IF(H171=80,HLOOKUP(F171,Limits!#REF!,6))))))</f>
        <v>#REF!</v>
      </c>
      <c r="M171" s="148"/>
      <c r="N171" s="121" t="e">
        <f>+USR!#REF!</f>
        <v>#REF!</v>
      </c>
      <c r="O171" s="122"/>
      <c r="P171" s="122" t="e">
        <f>+USR!#REF!</f>
        <v>#REF!</v>
      </c>
      <c r="Q171" s="122"/>
      <c r="R171" s="122" t="e">
        <f>+USR!#REF!</f>
        <v>#REF!</v>
      </c>
      <c r="S171" s="122"/>
      <c r="T171" s="122" t="e">
        <f>+USR!#REF!</f>
        <v>#REF!</v>
      </c>
      <c r="U171" s="122"/>
      <c r="V171" s="122" t="e">
        <f>IF(N171=0,Limits!$D$8,IF(N171=1,Limits!$E$8,IF(N171=2,Limits!$F$8,IF(N171=3,Limits!$G$8,IF(N171=4,Limits!$H$8,IF(N171=5,Limits!$I$8))))))</f>
        <v>#REF!</v>
      </c>
      <c r="W171" s="122"/>
      <c r="X171" s="122" t="e">
        <f t="shared" si="10"/>
        <v>#REF!</v>
      </c>
      <c r="Y171" s="122"/>
      <c r="Z171" s="76" t="e">
        <f>IF(D171&gt;=Limits!#REF!,"A",IF(D171&lt;=Limits!#REF!,"B",0))</f>
        <v>#REF!</v>
      </c>
      <c r="AA171" s="76" t="e">
        <f>IF(Z171="A",IF(P171=30,HLOOKUP(N171,Limits!#REF!,2),IF(P171=40,HLOOKUP(N171,Limits!#REF!,3),IF(P171=50,HLOOKUP(N171,Limits!#REF!,4),IF(P171=80,HLOOKUP(N171,Limits!#REF!,5))))))</f>
        <v>#REF!</v>
      </c>
      <c r="AB171" s="76" t="e">
        <f>IF(Z171="B",IF(P171=30,HLOOKUP(N171,Limits!#REF!,2),IF(P171=40,HLOOKUP(N171,Limits!#REF!,3),IF(P171=50,HLOOKUP(N171,Limits!#REF!,4),IF(P171=80,HLOOKUP(N171,Limits!#REF!,5))))))</f>
        <v>#REF!</v>
      </c>
      <c r="AC171" s="122"/>
      <c r="AD171" s="123" t="e">
        <f t="shared" si="11"/>
        <v>#REF!</v>
      </c>
      <c r="AE171" s="76" t="e">
        <f>IF(Z171="A",IF(X171&lt;=HLOOKUP(N171,Limits!#REF!,2),30,IF(X171&lt;=HLOOKUP(N171,Limits!#REF!,3),40,IF(X171&lt;=HLOOKUP(N171,Limits!#REF!,4),50,IF(X171&lt;=HLOOKUP(N171,Limits!#REF!,5),80,"Over 80%")))))</f>
        <v>#REF!</v>
      </c>
      <c r="AF171" s="76" t="e">
        <f>IF(Z171="B",IF(X171&lt;=HLOOKUP(N171,Limits!#REF!,2),30,IF(X171&lt;=HLOOKUP(N171,Limits!#REF!,3),40,IF(X171&lt;=HLOOKUP(N171,Limits!#REF!,4),50,IF(X171&lt;=HLOOKUP(N171,Limits!#REF!,5),80,"Over 80%")))))</f>
        <v>#REF!</v>
      </c>
      <c r="AG171" s="122"/>
      <c r="AH171" s="122"/>
      <c r="AI171" s="85" t="e">
        <f>IF(J171&lt;=HLOOKUP(F171,Limits!#REF!,2),30,IF(J171&lt;=HLOOKUP(F171,Limits!#REF!,3),40,IF(J171&lt;=HLOOKUP(F171,Limits!#REF!,4),50,IF(J171&lt;=HLOOKUP(F171,Limits!#REF!,5),60,IF(J171&lt;=HLOOKUP(F171,Limits!#REF!,6),80,"Over 80%")))))</f>
        <v>#REF!</v>
      </c>
      <c r="AJ171" s="123" t="e">
        <f t="shared" si="8"/>
        <v>#REF!</v>
      </c>
      <c r="AK171" s="2"/>
      <c r="AL171" s="85" t="e">
        <f t="shared" si="9"/>
        <v>#REF!</v>
      </c>
    </row>
    <row r="172" spans="1:38">
      <c r="A172" s="117" t="e">
        <f>+USR!#REF!</f>
        <v>#REF!</v>
      </c>
      <c r="B172" s="117"/>
      <c r="C172" s="117" t="e">
        <f>+USR!#REF!</f>
        <v>#REF!</v>
      </c>
      <c r="D172" s="151" t="e">
        <f>DATEVALUE(TEXT(USR!#REF!,"mm/dd/yyyy"))</f>
        <v>#REF!</v>
      </c>
      <c r="E172" s="117"/>
      <c r="F172" s="121" t="e">
        <f>+USR!#REF!</f>
        <v>#REF!</v>
      </c>
      <c r="G172" s="122"/>
      <c r="H172" s="122" t="e">
        <f>+USR!#REF!</f>
        <v>#REF!</v>
      </c>
      <c r="I172" s="122"/>
      <c r="J172" s="146" t="e">
        <f>+USR!#REF!</f>
        <v>#REF!</v>
      </c>
      <c r="K172" s="122"/>
      <c r="L172" s="147" t="e">
        <f>IF(H172=30,HLOOKUP(F172,Limits!#REF!,2),IF(H172=40,HLOOKUP(F172,Limits!#REF!,3),IF(H172=50,HLOOKUP(F172,Limits!#REF!,4),IF(H172=60,HLOOKUP(F172,Limits!#REF!,5),IF(H172=80,HLOOKUP(F172,Limits!#REF!,6))))))</f>
        <v>#REF!</v>
      </c>
      <c r="M172" s="148"/>
      <c r="N172" s="121" t="e">
        <f>+USR!#REF!</f>
        <v>#REF!</v>
      </c>
      <c r="O172" s="122"/>
      <c r="P172" s="122" t="e">
        <f>+USR!#REF!</f>
        <v>#REF!</v>
      </c>
      <c r="Q172" s="122"/>
      <c r="R172" s="122" t="e">
        <f>+USR!#REF!</f>
        <v>#REF!</v>
      </c>
      <c r="S172" s="122"/>
      <c r="T172" s="122" t="e">
        <f>+USR!#REF!</f>
        <v>#REF!</v>
      </c>
      <c r="U172" s="122"/>
      <c r="V172" s="122" t="e">
        <f>IF(N172=0,Limits!$D$8,IF(N172=1,Limits!$E$8,IF(N172=2,Limits!$F$8,IF(N172=3,Limits!$G$8,IF(N172=4,Limits!$H$8,IF(N172=5,Limits!$I$8))))))</f>
        <v>#REF!</v>
      </c>
      <c r="W172" s="122"/>
      <c r="X172" s="122" t="e">
        <f t="shared" si="10"/>
        <v>#REF!</v>
      </c>
      <c r="Y172" s="122"/>
      <c r="Z172" s="76" t="e">
        <f>IF(D172&gt;=Limits!#REF!,"A",IF(D172&lt;=Limits!#REF!,"B",0))</f>
        <v>#REF!</v>
      </c>
      <c r="AA172" s="76" t="e">
        <f>IF(Z172="A",IF(P172=30,HLOOKUP(N172,Limits!#REF!,2),IF(P172=40,HLOOKUP(N172,Limits!#REF!,3),IF(P172=50,HLOOKUP(N172,Limits!#REF!,4),IF(P172=80,HLOOKUP(N172,Limits!#REF!,5))))))</f>
        <v>#REF!</v>
      </c>
      <c r="AB172" s="76" t="e">
        <f>IF(Z172="B",IF(P172=30,HLOOKUP(N172,Limits!#REF!,2),IF(P172=40,HLOOKUP(N172,Limits!#REF!,3),IF(P172=50,HLOOKUP(N172,Limits!#REF!,4),IF(P172=80,HLOOKUP(N172,Limits!#REF!,5))))))</f>
        <v>#REF!</v>
      </c>
      <c r="AC172" s="122"/>
      <c r="AD172" s="123" t="e">
        <f t="shared" si="11"/>
        <v>#REF!</v>
      </c>
      <c r="AE172" s="76" t="e">
        <f>IF(Z172="A",IF(X172&lt;=HLOOKUP(N172,Limits!#REF!,2),30,IF(X172&lt;=HLOOKUP(N172,Limits!#REF!,3),40,IF(X172&lt;=HLOOKUP(N172,Limits!#REF!,4),50,IF(X172&lt;=HLOOKUP(N172,Limits!#REF!,5),80,"Over 80%")))))</f>
        <v>#REF!</v>
      </c>
      <c r="AF172" s="76" t="e">
        <f>IF(Z172="B",IF(X172&lt;=HLOOKUP(N172,Limits!#REF!,2),30,IF(X172&lt;=HLOOKUP(N172,Limits!#REF!,3),40,IF(X172&lt;=HLOOKUP(N172,Limits!#REF!,4),50,IF(X172&lt;=HLOOKUP(N172,Limits!#REF!,5),80,"Over 80%")))))</f>
        <v>#REF!</v>
      </c>
      <c r="AG172" s="122"/>
      <c r="AH172" s="122"/>
      <c r="AI172" s="85" t="e">
        <f>IF(J172&lt;=HLOOKUP(F172,Limits!#REF!,2),30,IF(J172&lt;=HLOOKUP(F172,Limits!#REF!,3),40,IF(J172&lt;=HLOOKUP(F172,Limits!#REF!,4),50,IF(J172&lt;=HLOOKUP(F172,Limits!#REF!,5),60,IF(J172&lt;=HLOOKUP(F172,Limits!#REF!,6),80,"Over 80%")))))</f>
        <v>#REF!</v>
      </c>
      <c r="AJ172" s="123" t="e">
        <f t="shared" si="8"/>
        <v>#REF!</v>
      </c>
      <c r="AK172" s="2"/>
      <c r="AL172" s="85" t="e">
        <f t="shared" si="9"/>
        <v>#REF!</v>
      </c>
    </row>
    <row r="173" spans="1:38">
      <c r="A173" s="117" t="e">
        <f>+USR!#REF!</f>
        <v>#REF!</v>
      </c>
      <c r="B173" s="117"/>
      <c r="C173" s="117" t="e">
        <f>+USR!#REF!</f>
        <v>#REF!</v>
      </c>
      <c r="D173" s="151" t="e">
        <f>DATEVALUE(TEXT(USR!#REF!,"mm/dd/yyyy"))</f>
        <v>#REF!</v>
      </c>
      <c r="E173" s="117"/>
      <c r="F173" s="121" t="e">
        <f>+USR!#REF!</f>
        <v>#REF!</v>
      </c>
      <c r="G173" s="122"/>
      <c r="H173" s="122" t="e">
        <f>+USR!#REF!</f>
        <v>#REF!</v>
      </c>
      <c r="I173" s="122"/>
      <c r="J173" s="146" t="e">
        <f>+USR!#REF!</f>
        <v>#REF!</v>
      </c>
      <c r="K173" s="122"/>
      <c r="L173" s="147" t="e">
        <f>IF(H173=30,HLOOKUP(F173,Limits!#REF!,2),IF(H173=40,HLOOKUP(F173,Limits!#REF!,3),IF(H173=50,HLOOKUP(F173,Limits!#REF!,4),IF(H173=60,HLOOKUP(F173,Limits!#REF!,5),IF(H173=80,HLOOKUP(F173,Limits!#REF!,6))))))</f>
        <v>#REF!</v>
      </c>
      <c r="M173" s="148"/>
      <c r="N173" s="121" t="e">
        <f>+USR!#REF!</f>
        <v>#REF!</v>
      </c>
      <c r="O173" s="122"/>
      <c r="P173" s="122" t="e">
        <f>+USR!#REF!</f>
        <v>#REF!</v>
      </c>
      <c r="Q173" s="122"/>
      <c r="R173" s="122" t="e">
        <f>+USR!#REF!</f>
        <v>#REF!</v>
      </c>
      <c r="S173" s="122"/>
      <c r="T173" s="122" t="e">
        <f>+USR!#REF!</f>
        <v>#REF!</v>
      </c>
      <c r="U173" s="122"/>
      <c r="V173" s="122" t="e">
        <f>IF(N173=0,Limits!$D$8,IF(N173=1,Limits!$E$8,IF(N173=2,Limits!$F$8,IF(N173=3,Limits!$G$8,IF(N173=4,Limits!$H$8,IF(N173=5,Limits!$I$8))))))</f>
        <v>#REF!</v>
      </c>
      <c r="W173" s="122"/>
      <c r="X173" s="122" t="e">
        <f t="shared" si="10"/>
        <v>#REF!</v>
      </c>
      <c r="Y173" s="122"/>
      <c r="Z173" s="76" t="e">
        <f>IF(D173&gt;=Limits!#REF!,"A",IF(D173&lt;=Limits!#REF!,"B",0))</f>
        <v>#REF!</v>
      </c>
      <c r="AA173" s="76" t="e">
        <f>IF(Z173="A",IF(P173=30,HLOOKUP(N173,Limits!#REF!,2),IF(P173=40,HLOOKUP(N173,Limits!#REF!,3),IF(P173=50,HLOOKUP(N173,Limits!#REF!,4),IF(P173=80,HLOOKUP(N173,Limits!#REF!,5))))))</f>
        <v>#REF!</v>
      </c>
      <c r="AB173" s="76" t="e">
        <f>IF(Z173="B",IF(P173=30,HLOOKUP(N173,Limits!#REF!,2),IF(P173=40,HLOOKUP(N173,Limits!#REF!,3),IF(P173=50,HLOOKUP(N173,Limits!#REF!,4),IF(P173=80,HLOOKUP(N173,Limits!#REF!,5))))))</f>
        <v>#REF!</v>
      </c>
      <c r="AC173" s="122"/>
      <c r="AD173" s="123" t="e">
        <f t="shared" si="11"/>
        <v>#REF!</v>
      </c>
      <c r="AE173" s="76" t="e">
        <f>IF(Z173="A",IF(X173&lt;=HLOOKUP(N173,Limits!#REF!,2),30,IF(X173&lt;=HLOOKUP(N173,Limits!#REF!,3),40,IF(X173&lt;=HLOOKUP(N173,Limits!#REF!,4),50,IF(X173&lt;=HLOOKUP(N173,Limits!#REF!,5),80,"Over 80%")))))</f>
        <v>#REF!</v>
      </c>
      <c r="AF173" s="76" t="e">
        <f>IF(Z173="B",IF(X173&lt;=HLOOKUP(N173,Limits!#REF!,2),30,IF(X173&lt;=HLOOKUP(N173,Limits!#REF!,3),40,IF(X173&lt;=HLOOKUP(N173,Limits!#REF!,4),50,IF(X173&lt;=HLOOKUP(N173,Limits!#REF!,5),80,"Over 80%")))))</f>
        <v>#REF!</v>
      </c>
      <c r="AG173" s="122"/>
      <c r="AH173" s="122"/>
      <c r="AI173" s="85" t="e">
        <f>IF(J173&lt;=HLOOKUP(F173,Limits!#REF!,2),30,IF(J173&lt;=HLOOKUP(F173,Limits!#REF!,3),40,IF(J173&lt;=HLOOKUP(F173,Limits!#REF!,4),50,IF(J173&lt;=HLOOKUP(F173,Limits!#REF!,5),60,IF(J173&lt;=HLOOKUP(F173,Limits!#REF!,6),80,"Over 80%")))))</f>
        <v>#REF!</v>
      </c>
      <c r="AJ173" s="123" t="e">
        <f t="shared" si="8"/>
        <v>#REF!</v>
      </c>
      <c r="AK173" s="2"/>
      <c r="AL173" s="85" t="e">
        <f t="shared" si="9"/>
        <v>#REF!</v>
      </c>
    </row>
    <row r="174" spans="1:38">
      <c r="A174" s="117" t="e">
        <f>+USR!#REF!</f>
        <v>#REF!</v>
      </c>
      <c r="B174" s="117"/>
      <c r="C174" s="117" t="e">
        <f>+USR!#REF!</f>
        <v>#REF!</v>
      </c>
      <c r="D174" s="151" t="e">
        <f>DATEVALUE(TEXT(USR!#REF!,"mm/dd/yyyy"))</f>
        <v>#REF!</v>
      </c>
      <c r="E174" s="117"/>
      <c r="F174" s="121" t="e">
        <f>+USR!#REF!</f>
        <v>#REF!</v>
      </c>
      <c r="G174" s="122"/>
      <c r="H174" s="122" t="e">
        <f>+USR!#REF!</f>
        <v>#REF!</v>
      </c>
      <c r="I174" s="122"/>
      <c r="J174" s="146" t="e">
        <f>+USR!#REF!</f>
        <v>#REF!</v>
      </c>
      <c r="K174" s="122"/>
      <c r="L174" s="147" t="e">
        <f>IF(H174=30,HLOOKUP(F174,Limits!#REF!,2),IF(H174=40,HLOOKUP(F174,Limits!#REF!,3),IF(H174=50,HLOOKUP(F174,Limits!#REF!,4),IF(H174=60,HLOOKUP(F174,Limits!#REF!,5),IF(H174=80,HLOOKUP(F174,Limits!#REF!,6))))))</f>
        <v>#REF!</v>
      </c>
      <c r="M174" s="148"/>
      <c r="N174" s="121" t="e">
        <f>+USR!#REF!</f>
        <v>#REF!</v>
      </c>
      <c r="O174" s="122"/>
      <c r="P174" s="122" t="e">
        <f>+USR!#REF!</f>
        <v>#REF!</v>
      </c>
      <c r="Q174" s="122"/>
      <c r="R174" s="122" t="e">
        <f>+USR!#REF!</f>
        <v>#REF!</v>
      </c>
      <c r="S174" s="122"/>
      <c r="T174" s="122" t="e">
        <f>+USR!#REF!</f>
        <v>#REF!</v>
      </c>
      <c r="U174" s="122"/>
      <c r="V174" s="122" t="e">
        <f>IF(N174=0,Limits!$D$8,IF(N174=1,Limits!$E$8,IF(N174=2,Limits!$F$8,IF(N174=3,Limits!$G$8,IF(N174=4,Limits!$H$8,IF(N174=5,Limits!$I$8))))))</f>
        <v>#REF!</v>
      </c>
      <c r="W174" s="122"/>
      <c r="X174" s="122" t="e">
        <f t="shared" si="10"/>
        <v>#REF!</v>
      </c>
      <c r="Y174" s="122"/>
      <c r="Z174" s="76" t="e">
        <f>IF(D174&gt;=Limits!#REF!,"A",IF(D174&lt;=Limits!#REF!,"B",0))</f>
        <v>#REF!</v>
      </c>
      <c r="AA174" s="76" t="e">
        <f>IF(Z174="A",IF(P174=30,HLOOKUP(N174,Limits!#REF!,2),IF(P174=40,HLOOKUP(N174,Limits!#REF!,3),IF(P174=50,HLOOKUP(N174,Limits!#REF!,4),IF(P174=80,HLOOKUP(N174,Limits!#REF!,5))))))</f>
        <v>#REF!</v>
      </c>
      <c r="AB174" s="76" t="e">
        <f>IF(Z174="B",IF(P174=30,HLOOKUP(N174,Limits!#REF!,2),IF(P174=40,HLOOKUP(N174,Limits!#REF!,3),IF(P174=50,HLOOKUP(N174,Limits!#REF!,4),IF(P174=80,HLOOKUP(N174,Limits!#REF!,5))))))</f>
        <v>#REF!</v>
      </c>
      <c r="AC174" s="122"/>
      <c r="AD174" s="123" t="e">
        <f t="shared" si="11"/>
        <v>#REF!</v>
      </c>
      <c r="AE174" s="76" t="e">
        <f>IF(Z174="A",IF(X174&lt;=HLOOKUP(N174,Limits!#REF!,2),30,IF(X174&lt;=HLOOKUP(N174,Limits!#REF!,3),40,IF(X174&lt;=HLOOKUP(N174,Limits!#REF!,4),50,IF(X174&lt;=HLOOKUP(N174,Limits!#REF!,5),80,"Over 80%")))))</f>
        <v>#REF!</v>
      </c>
      <c r="AF174" s="76" t="e">
        <f>IF(Z174="B",IF(X174&lt;=HLOOKUP(N174,Limits!#REF!,2),30,IF(X174&lt;=HLOOKUP(N174,Limits!#REF!,3),40,IF(X174&lt;=HLOOKUP(N174,Limits!#REF!,4),50,IF(X174&lt;=HLOOKUP(N174,Limits!#REF!,5),80,"Over 80%")))))</f>
        <v>#REF!</v>
      </c>
      <c r="AG174" s="122"/>
      <c r="AH174" s="122"/>
      <c r="AI174" s="85" t="e">
        <f>IF(J174&lt;=HLOOKUP(F174,Limits!#REF!,2),30,IF(J174&lt;=HLOOKUP(F174,Limits!#REF!,3),40,IF(J174&lt;=HLOOKUP(F174,Limits!#REF!,4),50,IF(J174&lt;=HLOOKUP(F174,Limits!#REF!,5),60,IF(J174&lt;=HLOOKUP(F174,Limits!#REF!,6),80,"Over 80%")))))</f>
        <v>#REF!</v>
      </c>
      <c r="AJ174" s="123" t="e">
        <f t="shared" si="8"/>
        <v>#REF!</v>
      </c>
      <c r="AK174" s="2"/>
      <c r="AL174" s="85" t="e">
        <f t="shared" si="9"/>
        <v>#REF!</v>
      </c>
    </row>
    <row r="175" spans="1:38">
      <c r="A175" s="117" t="e">
        <f>+USR!#REF!</f>
        <v>#REF!</v>
      </c>
      <c r="B175" s="117"/>
      <c r="C175" s="117" t="e">
        <f>+USR!#REF!</f>
        <v>#REF!</v>
      </c>
      <c r="D175" s="151" t="e">
        <f>DATEVALUE(TEXT(USR!#REF!,"mm/dd/yyyy"))</f>
        <v>#REF!</v>
      </c>
      <c r="E175" s="117"/>
      <c r="F175" s="121" t="e">
        <f>+USR!#REF!</f>
        <v>#REF!</v>
      </c>
      <c r="G175" s="122"/>
      <c r="H175" s="122" t="e">
        <f>+USR!#REF!</f>
        <v>#REF!</v>
      </c>
      <c r="I175" s="122"/>
      <c r="J175" s="146" t="e">
        <f>+USR!#REF!</f>
        <v>#REF!</v>
      </c>
      <c r="K175" s="122"/>
      <c r="L175" s="147" t="e">
        <f>IF(H175=30,HLOOKUP(F175,Limits!#REF!,2),IF(H175=40,HLOOKUP(F175,Limits!#REF!,3),IF(H175=50,HLOOKUP(F175,Limits!#REF!,4),IF(H175=60,HLOOKUP(F175,Limits!#REF!,5),IF(H175=80,HLOOKUP(F175,Limits!#REF!,6))))))</f>
        <v>#REF!</v>
      </c>
      <c r="M175" s="148"/>
      <c r="N175" s="121" t="e">
        <f>+USR!#REF!</f>
        <v>#REF!</v>
      </c>
      <c r="O175" s="122"/>
      <c r="P175" s="122" t="e">
        <f>+USR!#REF!</f>
        <v>#REF!</v>
      </c>
      <c r="Q175" s="122"/>
      <c r="R175" s="122" t="e">
        <f>+USR!#REF!</f>
        <v>#REF!</v>
      </c>
      <c r="S175" s="122"/>
      <c r="T175" s="122" t="e">
        <f>+USR!#REF!</f>
        <v>#REF!</v>
      </c>
      <c r="U175" s="122"/>
      <c r="V175" s="122" t="e">
        <f>IF(N175=0,Limits!$D$8,IF(N175=1,Limits!$E$8,IF(N175=2,Limits!$F$8,IF(N175=3,Limits!$G$8,IF(N175=4,Limits!$H$8,IF(N175=5,Limits!$I$8))))))</f>
        <v>#REF!</v>
      </c>
      <c r="W175" s="122"/>
      <c r="X175" s="122" t="e">
        <f t="shared" si="10"/>
        <v>#REF!</v>
      </c>
      <c r="Y175" s="122"/>
      <c r="Z175" s="76" t="e">
        <f>IF(D175&gt;=Limits!#REF!,"A",IF(D175&lt;=Limits!#REF!,"B",0))</f>
        <v>#REF!</v>
      </c>
      <c r="AA175" s="76" t="e">
        <f>IF(Z175="A",IF(P175=30,HLOOKUP(N175,Limits!#REF!,2),IF(P175=40,HLOOKUP(N175,Limits!#REF!,3),IF(P175=50,HLOOKUP(N175,Limits!#REF!,4),IF(P175=80,HLOOKUP(N175,Limits!#REF!,5))))))</f>
        <v>#REF!</v>
      </c>
      <c r="AB175" s="76" t="e">
        <f>IF(Z175="B",IF(P175=30,HLOOKUP(N175,Limits!#REF!,2),IF(P175=40,HLOOKUP(N175,Limits!#REF!,3),IF(P175=50,HLOOKUP(N175,Limits!#REF!,4),IF(P175=80,HLOOKUP(N175,Limits!#REF!,5))))))</f>
        <v>#REF!</v>
      </c>
      <c r="AC175" s="122"/>
      <c r="AD175" s="123" t="e">
        <f t="shared" si="11"/>
        <v>#REF!</v>
      </c>
      <c r="AE175" s="76" t="e">
        <f>IF(Z175="A",IF(X175&lt;=HLOOKUP(N175,Limits!#REF!,2),30,IF(X175&lt;=HLOOKUP(N175,Limits!#REF!,3),40,IF(X175&lt;=HLOOKUP(N175,Limits!#REF!,4),50,IF(X175&lt;=HLOOKUP(N175,Limits!#REF!,5),80,"Over 80%")))))</f>
        <v>#REF!</v>
      </c>
      <c r="AF175" s="76" t="e">
        <f>IF(Z175="B",IF(X175&lt;=HLOOKUP(N175,Limits!#REF!,2),30,IF(X175&lt;=HLOOKUP(N175,Limits!#REF!,3),40,IF(X175&lt;=HLOOKUP(N175,Limits!#REF!,4),50,IF(X175&lt;=HLOOKUP(N175,Limits!#REF!,5),80,"Over 80%")))))</f>
        <v>#REF!</v>
      </c>
      <c r="AG175" s="122"/>
      <c r="AH175" s="122"/>
      <c r="AI175" s="85" t="e">
        <f>IF(J175&lt;=HLOOKUP(F175,Limits!#REF!,2),30,IF(J175&lt;=HLOOKUP(F175,Limits!#REF!,3),40,IF(J175&lt;=HLOOKUP(F175,Limits!#REF!,4),50,IF(J175&lt;=HLOOKUP(F175,Limits!#REF!,5),60,IF(J175&lt;=HLOOKUP(F175,Limits!#REF!,6),80,"Over 80%")))))</f>
        <v>#REF!</v>
      </c>
      <c r="AJ175" s="123" t="e">
        <f t="shared" si="8"/>
        <v>#REF!</v>
      </c>
      <c r="AK175" s="2"/>
      <c r="AL175" s="85" t="e">
        <f t="shared" si="9"/>
        <v>#REF!</v>
      </c>
    </row>
    <row r="176" spans="1:38">
      <c r="A176" s="117" t="e">
        <f>+USR!#REF!</f>
        <v>#REF!</v>
      </c>
      <c r="B176" s="117"/>
      <c r="C176" s="117" t="e">
        <f>+USR!#REF!</f>
        <v>#REF!</v>
      </c>
      <c r="D176" s="151" t="e">
        <f>DATEVALUE(TEXT(USR!#REF!,"mm/dd/yyyy"))</f>
        <v>#REF!</v>
      </c>
      <c r="E176" s="117"/>
      <c r="F176" s="121" t="e">
        <f>+USR!#REF!</f>
        <v>#REF!</v>
      </c>
      <c r="G176" s="122"/>
      <c r="H176" s="122" t="e">
        <f>+USR!#REF!</f>
        <v>#REF!</v>
      </c>
      <c r="I176" s="122"/>
      <c r="J176" s="146" t="e">
        <f>+USR!#REF!</f>
        <v>#REF!</v>
      </c>
      <c r="K176" s="122"/>
      <c r="L176" s="147" t="e">
        <f>IF(H176=30,HLOOKUP(F176,Limits!#REF!,2),IF(H176=40,HLOOKUP(F176,Limits!#REF!,3),IF(H176=50,HLOOKUP(F176,Limits!#REF!,4),IF(H176=60,HLOOKUP(F176,Limits!#REF!,5),IF(H176=80,HLOOKUP(F176,Limits!#REF!,6))))))</f>
        <v>#REF!</v>
      </c>
      <c r="M176" s="148"/>
      <c r="N176" s="121" t="e">
        <f>+USR!#REF!</f>
        <v>#REF!</v>
      </c>
      <c r="O176" s="122"/>
      <c r="P176" s="122" t="e">
        <f>+USR!#REF!</f>
        <v>#REF!</v>
      </c>
      <c r="Q176" s="122"/>
      <c r="R176" s="122" t="e">
        <f>+USR!#REF!</f>
        <v>#REF!</v>
      </c>
      <c r="S176" s="122"/>
      <c r="T176" s="122" t="e">
        <f>+USR!#REF!</f>
        <v>#REF!</v>
      </c>
      <c r="U176" s="122"/>
      <c r="V176" s="122" t="e">
        <f>IF(N176=0,Limits!$D$8,IF(N176=1,Limits!$E$8,IF(N176=2,Limits!$F$8,IF(N176=3,Limits!$G$8,IF(N176=4,Limits!$H$8,IF(N176=5,Limits!$I$8))))))</f>
        <v>#REF!</v>
      </c>
      <c r="W176" s="122"/>
      <c r="X176" s="122" t="e">
        <f t="shared" si="10"/>
        <v>#REF!</v>
      </c>
      <c r="Y176" s="122"/>
      <c r="Z176" s="76" t="e">
        <f>IF(D176&gt;=Limits!#REF!,"A",IF(D176&lt;=Limits!#REF!,"B",0))</f>
        <v>#REF!</v>
      </c>
      <c r="AA176" s="76" t="e">
        <f>IF(Z176="A",IF(P176=30,HLOOKUP(N176,Limits!#REF!,2),IF(P176=40,HLOOKUP(N176,Limits!#REF!,3),IF(P176=50,HLOOKUP(N176,Limits!#REF!,4),IF(P176=80,HLOOKUP(N176,Limits!#REF!,5))))))</f>
        <v>#REF!</v>
      </c>
      <c r="AB176" s="76" t="e">
        <f>IF(Z176="B",IF(P176=30,HLOOKUP(N176,Limits!#REF!,2),IF(P176=40,HLOOKUP(N176,Limits!#REF!,3),IF(P176=50,HLOOKUP(N176,Limits!#REF!,4),IF(P176=80,HLOOKUP(N176,Limits!#REF!,5))))))</f>
        <v>#REF!</v>
      </c>
      <c r="AC176" s="122"/>
      <c r="AD176" s="123" t="e">
        <f t="shared" si="11"/>
        <v>#REF!</v>
      </c>
      <c r="AE176" s="76" t="e">
        <f>IF(Z176="A",IF(X176&lt;=HLOOKUP(N176,Limits!#REF!,2),30,IF(X176&lt;=HLOOKUP(N176,Limits!#REF!,3),40,IF(X176&lt;=HLOOKUP(N176,Limits!#REF!,4),50,IF(X176&lt;=HLOOKUP(N176,Limits!#REF!,5),80,"Over 80%")))))</f>
        <v>#REF!</v>
      </c>
      <c r="AF176" s="76" t="e">
        <f>IF(Z176="B",IF(X176&lt;=HLOOKUP(N176,Limits!#REF!,2),30,IF(X176&lt;=HLOOKUP(N176,Limits!#REF!,3),40,IF(X176&lt;=HLOOKUP(N176,Limits!#REF!,4),50,IF(X176&lt;=HLOOKUP(N176,Limits!#REF!,5),80,"Over 80%")))))</f>
        <v>#REF!</v>
      </c>
      <c r="AG176" s="122"/>
      <c r="AH176" s="122"/>
      <c r="AI176" s="85" t="e">
        <f>IF(J176&lt;=HLOOKUP(F176,Limits!#REF!,2),30,IF(J176&lt;=HLOOKUP(F176,Limits!#REF!,3),40,IF(J176&lt;=HLOOKUP(F176,Limits!#REF!,4),50,IF(J176&lt;=HLOOKUP(F176,Limits!#REF!,5),60,IF(J176&lt;=HLOOKUP(F176,Limits!#REF!,6),80,"Over 80%")))))</f>
        <v>#REF!</v>
      </c>
      <c r="AJ176" s="123" t="e">
        <f t="shared" si="8"/>
        <v>#REF!</v>
      </c>
      <c r="AK176" s="2"/>
      <c r="AL176" s="85" t="e">
        <f t="shared" si="9"/>
        <v>#REF!</v>
      </c>
    </row>
    <row r="177" spans="1:38">
      <c r="A177" s="117" t="e">
        <f>+USR!#REF!</f>
        <v>#REF!</v>
      </c>
      <c r="B177" s="117"/>
      <c r="C177" s="117" t="e">
        <f>+USR!#REF!</f>
        <v>#REF!</v>
      </c>
      <c r="D177" s="151" t="e">
        <f>DATEVALUE(TEXT(USR!#REF!,"mm/dd/yyyy"))</f>
        <v>#REF!</v>
      </c>
      <c r="E177" s="117"/>
      <c r="F177" s="121" t="e">
        <f>+USR!#REF!</f>
        <v>#REF!</v>
      </c>
      <c r="G177" s="122"/>
      <c r="H177" s="122" t="e">
        <f>+USR!#REF!</f>
        <v>#REF!</v>
      </c>
      <c r="I177" s="122"/>
      <c r="J177" s="146" t="e">
        <f>+USR!#REF!</f>
        <v>#REF!</v>
      </c>
      <c r="K177" s="122"/>
      <c r="L177" s="147" t="e">
        <f>IF(H177=30,HLOOKUP(F177,Limits!#REF!,2),IF(H177=40,HLOOKUP(F177,Limits!#REF!,3),IF(H177=50,HLOOKUP(F177,Limits!#REF!,4),IF(H177=60,HLOOKUP(F177,Limits!#REF!,5),IF(H177=80,HLOOKUP(F177,Limits!#REF!,6))))))</f>
        <v>#REF!</v>
      </c>
      <c r="M177" s="148"/>
      <c r="N177" s="121" t="e">
        <f>+USR!#REF!</f>
        <v>#REF!</v>
      </c>
      <c r="O177" s="122"/>
      <c r="P177" s="122" t="e">
        <f>+USR!#REF!</f>
        <v>#REF!</v>
      </c>
      <c r="Q177" s="122"/>
      <c r="R177" s="122" t="e">
        <f>+USR!#REF!</f>
        <v>#REF!</v>
      </c>
      <c r="S177" s="122"/>
      <c r="T177" s="122" t="e">
        <f>+USR!#REF!</f>
        <v>#REF!</v>
      </c>
      <c r="U177" s="122"/>
      <c r="V177" s="122" t="e">
        <f>IF(N177=0,Limits!$D$8,IF(N177=1,Limits!$E$8,IF(N177=2,Limits!$F$8,IF(N177=3,Limits!$G$8,IF(N177=4,Limits!$H$8,IF(N177=5,Limits!$I$8))))))</f>
        <v>#REF!</v>
      </c>
      <c r="W177" s="122"/>
      <c r="X177" s="122" t="e">
        <f t="shared" si="10"/>
        <v>#REF!</v>
      </c>
      <c r="Y177" s="122"/>
      <c r="Z177" s="76" t="e">
        <f>IF(D177&gt;=Limits!#REF!,"A",IF(D177&lt;=Limits!#REF!,"B",0))</f>
        <v>#REF!</v>
      </c>
      <c r="AA177" s="76" t="e">
        <f>IF(Z177="A",IF(P177=30,HLOOKUP(N177,Limits!#REF!,2),IF(P177=40,HLOOKUP(N177,Limits!#REF!,3),IF(P177=50,HLOOKUP(N177,Limits!#REF!,4),IF(P177=80,HLOOKUP(N177,Limits!#REF!,5))))))</f>
        <v>#REF!</v>
      </c>
      <c r="AB177" s="76" t="e">
        <f>IF(Z177="B",IF(P177=30,HLOOKUP(N177,Limits!#REF!,2),IF(P177=40,HLOOKUP(N177,Limits!#REF!,3),IF(P177=50,HLOOKUP(N177,Limits!#REF!,4),IF(P177=80,HLOOKUP(N177,Limits!#REF!,5))))))</f>
        <v>#REF!</v>
      </c>
      <c r="AC177" s="122"/>
      <c r="AD177" s="123" t="e">
        <f t="shared" si="11"/>
        <v>#REF!</v>
      </c>
      <c r="AE177" s="76" t="e">
        <f>IF(Z177="A",IF(X177&lt;=HLOOKUP(N177,Limits!#REF!,2),30,IF(X177&lt;=HLOOKUP(N177,Limits!#REF!,3),40,IF(X177&lt;=HLOOKUP(N177,Limits!#REF!,4),50,IF(X177&lt;=HLOOKUP(N177,Limits!#REF!,5),80,"Over 80%")))))</f>
        <v>#REF!</v>
      </c>
      <c r="AF177" s="76" t="e">
        <f>IF(Z177="B",IF(X177&lt;=HLOOKUP(N177,Limits!#REF!,2),30,IF(X177&lt;=HLOOKUP(N177,Limits!#REF!,3),40,IF(X177&lt;=HLOOKUP(N177,Limits!#REF!,4),50,IF(X177&lt;=HLOOKUP(N177,Limits!#REF!,5),80,"Over 80%")))))</f>
        <v>#REF!</v>
      </c>
      <c r="AG177" s="122"/>
      <c r="AH177" s="122"/>
      <c r="AI177" s="85" t="e">
        <f>IF(J177&lt;=HLOOKUP(F177,Limits!#REF!,2),30,IF(J177&lt;=HLOOKUP(F177,Limits!#REF!,3),40,IF(J177&lt;=HLOOKUP(F177,Limits!#REF!,4),50,IF(J177&lt;=HLOOKUP(F177,Limits!#REF!,5),60,IF(J177&lt;=HLOOKUP(F177,Limits!#REF!,6),80,"Over 80%")))))</f>
        <v>#REF!</v>
      </c>
      <c r="AJ177" s="123" t="e">
        <f t="shared" si="8"/>
        <v>#REF!</v>
      </c>
      <c r="AK177" s="2"/>
      <c r="AL177" s="85" t="e">
        <f t="shared" si="9"/>
        <v>#REF!</v>
      </c>
    </row>
    <row r="178" spans="1:38">
      <c r="A178" s="117" t="e">
        <f>+USR!#REF!</f>
        <v>#REF!</v>
      </c>
      <c r="B178" s="117"/>
      <c r="C178" s="117" t="e">
        <f>+USR!#REF!</f>
        <v>#REF!</v>
      </c>
      <c r="D178" s="151" t="e">
        <f>DATEVALUE(TEXT(USR!#REF!,"mm/dd/yyyy"))</f>
        <v>#REF!</v>
      </c>
      <c r="E178" s="117"/>
      <c r="F178" s="121" t="e">
        <f>+USR!#REF!</f>
        <v>#REF!</v>
      </c>
      <c r="G178" s="122"/>
      <c r="H178" s="122" t="e">
        <f>+USR!#REF!</f>
        <v>#REF!</v>
      </c>
      <c r="I178" s="122"/>
      <c r="J178" s="146" t="e">
        <f>+USR!#REF!</f>
        <v>#REF!</v>
      </c>
      <c r="K178" s="122"/>
      <c r="L178" s="147" t="e">
        <f>IF(H178=30,HLOOKUP(F178,Limits!#REF!,2),IF(H178=40,HLOOKUP(F178,Limits!#REF!,3),IF(H178=50,HLOOKUP(F178,Limits!#REF!,4),IF(H178=60,HLOOKUP(F178,Limits!#REF!,5),IF(H178=80,HLOOKUP(F178,Limits!#REF!,6))))))</f>
        <v>#REF!</v>
      </c>
      <c r="M178" s="148"/>
      <c r="N178" s="121" t="e">
        <f>+USR!#REF!</f>
        <v>#REF!</v>
      </c>
      <c r="O178" s="122"/>
      <c r="P178" s="122" t="e">
        <f>+USR!#REF!</f>
        <v>#REF!</v>
      </c>
      <c r="Q178" s="122"/>
      <c r="R178" s="122" t="e">
        <f>+USR!#REF!</f>
        <v>#REF!</v>
      </c>
      <c r="S178" s="122"/>
      <c r="T178" s="122" t="e">
        <f>+USR!#REF!</f>
        <v>#REF!</v>
      </c>
      <c r="U178" s="122"/>
      <c r="V178" s="122" t="e">
        <f>IF(N178=0,Limits!$D$8,IF(N178=1,Limits!$E$8,IF(N178=2,Limits!$F$8,IF(N178=3,Limits!$G$8,IF(N178=4,Limits!$H$8,IF(N178=5,Limits!$I$8))))))</f>
        <v>#REF!</v>
      </c>
      <c r="W178" s="122"/>
      <c r="X178" s="122" t="e">
        <f t="shared" si="10"/>
        <v>#REF!</v>
      </c>
      <c r="Y178" s="122"/>
      <c r="Z178" s="76" t="e">
        <f>IF(D178&gt;=Limits!#REF!,"A",IF(D178&lt;=Limits!#REF!,"B",0))</f>
        <v>#REF!</v>
      </c>
      <c r="AA178" s="76" t="e">
        <f>IF(Z178="A",IF(P178=30,HLOOKUP(N178,Limits!#REF!,2),IF(P178=40,HLOOKUP(N178,Limits!#REF!,3),IF(P178=50,HLOOKUP(N178,Limits!#REF!,4),IF(P178=80,HLOOKUP(N178,Limits!#REF!,5))))))</f>
        <v>#REF!</v>
      </c>
      <c r="AB178" s="76" t="e">
        <f>IF(Z178="B",IF(P178=30,HLOOKUP(N178,Limits!#REF!,2),IF(P178=40,HLOOKUP(N178,Limits!#REF!,3),IF(P178=50,HLOOKUP(N178,Limits!#REF!,4),IF(P178=80,HLOOKUP(N178,Limits!#REF!,5))))))</f>
        <v>#REF!</v>
      </c>
      <c r="AC178" s="122"/>
      <c r="AD178" s="123" t="e">
        <f t="shared" si="11"/>
        <v>#REF!</v>
      </c>
      <c r="AE178" s="76" t="e">
        <f>IF(Z178="A",IF(X178&lt;=HLOOKUP(N178,Limits!#REF!,2),30,IF(X178&lt;=HLOOKUP(N178,Limits!#REF!,3),40,IF(X178&lt;=HLOOKUP(N178,Limits!#REF!,4),50,IF(X178&lt;=HLOOKUP(N178,Limits!#REF!,5),80,"Over 80%")))))</f>
        <v>#REF!</v>
      </c>
      <c r="AF178" s="76" t="e">
        <f>IF(Z178="B",IF(X178&lt;=HLOOKUP(N178,Limits!#REF!,2),30,IF(X178&lt;=HLOOKUP(N178,Limits!#REF!,3),40,IF(X178&lt;=HLOOKUP(N178,Limits!#REF!,4),50,IF(X178&lt;=HLOOKUP(N178,Limits!#REF!,5),80,"Over 80%")))))</f>
        <v>#REF!</v>
      </c>
      <c r="AG178" s="122"/>
      <c r="AH178" s="122"/>
      <c r="AI178" s="85" t="e">
        <f>IF(J178&lt;=HLOOKUP(F178,Limits!#REF!,2),30,IF(J178&lt;=HLOOKUP(F178,Limits!#REF!,3),40,IF(J178&lt;=HLOOKUP(F178,Limits!#REF!,4),50,IF(J178&lt;=HLOOKUP(F178,Limits!#REF!,5),60,IF(J178&lt;=HLOOKUP(F178,Limits!#REF!,6),80,"Over 80%")))))</f>
        <v>#REF!</v>
      </c>
      <c r="AJ178" s="123" t="e">
        <f t="shared" si="8"/>
        <v>#REF!</v>
      </c>
      <c r="AK178" s="2"/>
      <c r="AL178" s="85" t="e">
        <f t="shared" si="9"/>
        <v>#REF!</v>
      </c>
    </row>
    <row r="179" spans="1:38">
      <c r="A179" s="117" t="e">
        <f>+USR!#REF!</f>
        <v>#REF!</v>
      </c>
      <c r="B179" s="117"/>
      <c r="C179" s="117" t="e">
        <f>+USR!#REF!</f>
        <v>#REF!</v>
      </c>
      <c r="D179" s="151" t="e">
        <f>DATEVALUE(TEXT(USR!#REF!,"mm/dd/yyyy"))</f>
        <v>#REF!</v>
      </c>
      <c r="E179" s="117"/>
      <c r="F179" s="121" t="e">
        <f>+USR!#REF!</f>
        <v>#REF!</v>
      </c>
      <c r="G179" s="122"/>
      <c r="H179" s="122" t="e">
        <f>+USR!#REF!</f>
        <v>#REF!</v>
      </c>
      <c r="I179" s="122"/>
      <c r="J179" s="146" t="e">
        <f>+USR!#REF!</f>
        <v>#REF!</v>
      </c>
      <c r="K179" s="122"/>
      <c r="L179" s="147" t="e">
        <f>IF(H179=30,HLOOKUP(F179,Limits!#REF!,2),IF(H179=40,HLOOKUP(F179,Limits!#REF!,3),IF(H179=50,HLOOKUP(F179,Limits!#REF!,4),IF(H179=60,HLOOKUP(F179,Limits!#REF!,5),IF(H179=80,HLOOKUP(F179,Limits!#REF!,6))))))</f>
        <v>#REF!</v>
      </c>
      <c r="M179" s="148"/>
      <c r="N179" s="121" t="e">
        <f>+USR!#REF!</f>
        <v>#REF!</v>
      </c>
      <c r="O179" s="122"/>
      <c r="P179" s="122" t="e">
        <f>+USR!#REF!</f>
        <v>#REF!</v>
      </c>
      <c r="Q179" s="122"/>
      <c r="R179" s="122" t="e">
        <f>+USR!#REF!</f>
        <v>#REF!</v>
      </c>
      <c r="S179" s="122"/>
      <c r="T179" s="122" t="e">
        <f>+USR!#REF!</f>
        <v>#REF!</v>
      </c>
      <c r="U179" s="122"/>
      <c r="V179" s="122" t="e">
        <f>IF(N179=0,Limits!$D$8,IF(N179=1,Limits!$E$8,IF(N179=2,Limits!$F$8,IF(N179=3,Limits!$G$8,IF(N179=4,Limits!$H$8,IF(N179=5,Limits!$I$8))))))</f>
        <v>#REF!</v>
      </c>
      <c r="W179" s="122"/>
      <c r="X179" s="122" t="e">
        <f t="shared" si="10"/>
        <v>#REF!</v>
      </c>
      <c r="Y179" s="122"/>
      <c r="Z179" s="76" t="e">
        <f>IF(D179&gt;=Limits!#REF!,"A",IF(D179&lt;=Limits!#REF!,"B",0))</f>
        <v>#REF!</v>
      </c>
      <c r="AA179" s="76" t="e">
        <f>IF(Z179="A",IF(P179=30,HLOOKUP(N179,Limits!#REF!,2),IF(P179=40,HLOOKUP(N179,Limits!#REF!,3),IF(P179=50,HLOOKUP(N179,Limits!#REF!,4),IF(P179=80,HLOOKUP(N179,Limits!#REF!,5))))))</f>
        <v>#REF!</v>
      </c>
      <c r="AB179" s="76" t="e">
        <f>IF(Z179="B",IF(P179=30,HLOOKUP(N179,Limits!#REF!,2),IF(P179=40,HLOOKUP(N179,Limits!#REF!,3),IF(P179=50,HLOOKUP(N179,Limits!#REF!,4),IF(P179=80,HLOOKUP(N179,Limits!#REF!,5))))))</f>
        <v>#REF!</v>
      </c>
      <c r="AC179" s="122"/>
      <c r="AD179" s="123" t="e">
        <f t="shared" si="11"/>
        <v>#REF!</v>
      </c>
      <c r="AE179" s="76" t="e">
        <f>IF(Z179="A",IF(X179&lt;=HLOOKUP(N179,Limits!#REF!,2),30,IF(X179&lt;=HLOOKUP(N179,Limits!#REF!,3),40,IF(X179&lt;=HLOOKUP(N179,Limits!#REF!,4),50,IF(X179&lt;=HLOOKUP(N179,Limits!#REF!,5),80,"Over 80%")))))</f>
        <v>#REF!</v>
      </c>
      <c r="AF179" s="76" t="e">
        <f>IF(Z179="B",IF(X179&lt;=HLOOKUP(N179,Limits!#REF!,2),30,IF(X179&lt;=HLOOKUP(N179,Limits!#REF!,3),40,IF(X179&lt;=HLOOKUP(N179,Limits!#REF!,4),50,IF(X179&lt;=HLOOKUP(N179,Limits!#REF!,5),80,"Over 80%")))))</f>
        <v>#REF!</v>
      </c>
      <c r="AG179" s="122"/>
      <c r="AH179" s="122"/>
      <c r="AI179" s="85" t="e">
        <f>IF(J179&lt;=HLOOKUP(F179,Limits!#REF!,2),30,IF(J179&lt;=HLOOKUP(F179,Limits!#REF!,3),40,IF(J179&lt;=HLOOKUP(F179,Limits!#REF!,4),50,IF(J179&lt;=HLOOKUP(F179,Limits!#REF!,5),60,IF(J179&lt;=HLOOKUP(F179,Limits!#REF!,6),80,"Over 80%")))))</f>
        <v>#REF!</v>
      </c>
      <c r="AJ179" s="123" t="e">
        <f t="shared" si="8"/>
        <v>#REF!</v>
      </c>
      <c r="AK179" s="2"/>
      <c r="AL179" s="85" t="e">
        <f t="shared" si="9"/>
        <v>#REF!</v>
      </c>
    </row>
    <row r="180" spans="1:38">
      <c r="A180" s="117" t="e">
        <f>+USR!#REF!</f>
        <v>#REF!</v>
      </c>
      <c r="B180" s="117"/>
      <c r="C180" s="117" t="e">
        <f>+USR!#REF!</f>
        <v>#REF!</v>
      </c>
      <c r="D180" s="151" t="e">
        <f>DATEVALUE(TEXT(USR!#REF!,"mm/dd/yyyy"))</f>
        <v>#REF!</v>
      </c>
      <c r="E180" s="117"/>
      <c r="F180" s="121" t="e">
        <f>+USR!#REF!</f>
        <v>#REF!</v>
      </c>
      <c r="G180" s="122"/>
      <c r="H180" s="122" t="e">
        <f>+USR!#REF!</f>
        <v>#REF!</v>
      </c>
      <c r="I180" s="122"/>
      <c r="J180" s="146" t="e">
        <f>+USR!#REF!</f>
        <v>#REF!</v>
      </c>
      <c r="K180" s="122"/>
      <c r="L180" s="147" t="e">
        <f>IF(H180=30,HLOOKUP(F180,Limits!#REF!,2),IF(H180=40,HLOOKUP(F180,Limits!#REF!,3),IF(H180=50,HLOOKUP(F180,Limits!#REF!,4),IF(H180=60,HLOOKUP(F180,Limits!#REF!,5),IF(H180=80,HLOOKUP(F180,Limits!#REF!,6))))))</f>
        <v>#REF!</v>
      </c>
      <c r="M180" s="148"/>
      <c r="N180" s="121" t="e">
        <f>+USR!#REF!</f>
        <v>#REF!</v>
      </c>
      <c r="O180" s="122"/>
      <c r="P180" s="122" t="e">
        <f>+USR!#REF!</f>
        <v>#REF!</v>
      </c>
      <c r="Q180" s="122"/>
      <c r="R180" s="122" t="e">
        <f>+USR!#REF!</f>
        <v>#REF!</v>
      </c>
      <c r="S180" s="122"/>
      <c r="T180" s="122" t="e">
        <f>+USR!#REF!</f>
        <v>#REF!</v>
      </c>
      <c r="U180" s="122"/>
      <c r="V180" s="122" t="e">
        <f>IF(N180=0,Limits!$D$8,IF(N180=1,Limits!$E$8,IF(N180=2,Limits!$F$8,IF(N180=3,Limits!$G$8,IF(N180=4,Limits!$H$8,IF(N180=5,Limits!$I$8))))))</f>
        <v>#REF!</v>
      </c>
      <c r="W180" s="122"/>
      <c r="X180" s="122" t="e">
        <f t="shared" si="10"/>
        <v>#REF!</v>
      </c>
      <c r="Y180" s="122"/>
      <c r="Z180" s="76" t="e">
        <f>IF(D180&gt;=Limits!#REF!,"A",IF(D180&lt;=Limits!#REF!,"B",0))</f>
        <v>#REF!</v>
      </c>
      <c r="AA180" s="76" t="e">
        <f>IF(Z180="A",IF(P180=30,HLOOKUP(N180,Limits!#REF!,2),IF(P180=40,HLOOKUP(N180,Limits!#REF!,3),IF(P180=50,HLOOKUP(N180,Limits!#REF!,4),IF(P180=80,HLOOKUP(N180,Limits!#REF!,5))))))</f>
        <v>#REF!</v>
      </c>
      <c r="AB180" s="76" t="e">
        <f>IF(Z180="B",IF(P180=30,HLOOKUP(N180,Limits!#REF!,2),IF(P180=40,HLOOKUP(N180,Limits!#REF!,3),IF(P180=50,HLOOKUP(N180,Limits!#REF!,4),IF(P180=80,HLOOKUP(N180,Limits!#REF!,5))))))</f>
        <v>#REF!</v>
      </c>
      <c r="AC180" s="122"/>
      <c r="AD180" s="123" t="e">
        <f t="shared" si="11"/>
        <v>#REF!</v>
      </c>
      <c r="AE180" s="76" t="e">
        <f>IF(Z180="A",IF(X180&lt;=HLOOKUP(N180,Limits!#REF!,2),30,IF(X180&lt;=HLOOKUP(N180,Limits!#REF!,3),40,IF(X180&lt;=HLOOKUP(N180,Limits!#REF!,4),50,IF(X180&lt;=HLOOKUP(N180,Limits!#REF!,5),80,"Over 80%")))))</f>
        <v>#REF!</v>
      </c>
      <c r="AF180" s="76" t="e">
        <f>IF(Z180="B",IF(X180&lt;=HLOOKUP(N180,Limits!#REF!,2),30,IF(X180&lt;=HLOOKUP(N180,Limits!#REF!,3),40,IF(X180&lt;=HLOOKUP(N180,Limits!#REF!,4),50,IF(X180&lt;=HLOOKUP(N180,Limits!#REF!,5),80,"Over 80%")))))</f>
        <v>#REF!</v>
      </c>
      <c r="AG180" s="122"/>
      <c r="AH180" s="122"/>
      <c r="AI180" s="85" t="e">
        <f>IF(J180&lt;=HLOOKUP(F180,Limits!#REF!,2),30,IF(J180&lt;=HLOOKUP(F180,Limits!#REF!,3),40,IF(J180&lt;=HLOOKUP(F180,Limits!#REF!,4),50,IF(J180&lt;=HLOOKUP(F180,Limits!#REF!,5),60,IF(J180&lt;=HLOOKUP(F180,Limits!#REF!,6),80,"Over 80%")))))</f>
        <v>#REF!</v>
      </c>
      <c r="AJ180" s="123" t="e">
        <f t="shared" si="8"/>
        <v>#REF!</v>
      </c>
      <c r="AK180" s="2"/>
      <c r="AL180" s="85" t="e">
        <f t="shared" si="9"/>
        <v>#REF!</v>
      </c>
    </row>
    <row r="181" spans="1:38">
      <c r="A181" s="117" t="e">
        <f>+USR!#REF!</f>
        <v>#REF!</v>
      </c>
      <c r="B181" s="117"/>
      <c r="C181" s="117" t="e">
        <f>+USR!#REF!</f>
        <v>#REF!</v>
      </c>
      <c r="D181" s="151" t="e">
        <f>DATEVALUE(TEXT(USR!#REF!,"mm/dd/yyyy"))</f>
        <v>#REF!</v>
      </c>
      <c r="E181" s="117"/>
      <c r="F181" s="121" t="e">
        <f>+USR!#REF!</f>
        <v>#REF!</v>
      </c>
      <c r="G181" s="122"/>
      <c r="H181" s="122" t="e">
        <f>+USR!#REF!</f>
        <v>#REF!</v>
      </c>
      <c r="I181" s="122"/>
      <c r="J181" s="146" t="e">
        <f>+USR!#REF!</f>
        <v>#REF!</v>
      </c>
      <c r="K181" s="122"/>
      <c r="L181" s="147" t="e">
        <f>IF(H181=30,HLOOKUP(F181,Limits!#REF!,2),IF(H181=40,HLOOKUP(F181,Limits!#REF!,3),IF(H181=50,HLOOKUP(F181,Limits!#REF!,4),IF(H181=60,HLOOKUP(F181,Limits!#REF!,5),IF(H181=80,HLOOKUP(F181,Limits!#REF!,6))))))</f>
        <v>#REF!</v>
      </c>
      <c r="M181" s="148"/>
      <c r="N181" s="121" t="e">
        <f>+USR!#REF!</f>
        <v>#REF!</v>
      </c>
      <c r="O181" s="122"/>
      <c r="P181" s="122" t="e">
        <f>+USR!#REF!</f>
        <v>#REF!</v>
      </c>
      <c r="Q181" s="122"/>
      <c r="R181" s="122" t="e">
        <f>+USR!#REF!</f>
        <v>#REF!</v>
      </c>
      <c r="S181" s="122"/>
      <c r="T181" s="122" t="e">
        <f>+USR!#REF!</f>
        <v>#REF!</v>
      </c>
      <c r="U181" s="122"/>
      <c r="V181" s="122" t="e">
        <f>IF(N181=0,Limits!$D$8,IF(N181=1,Limits!$E$8,IF(N181=2,Limits!$F$8,IF(N181=3,Limits!$G$8,IF(N181=4,Limits!$H$8,IF(N181=5,Limits!$I$8))))))</f>
        <v>#REF!</v>
      </c>
      <c r="W181" s="122"/>
      <c r="X181" s="122" t="e">
        <f t="shared" si="10"/>
        <v>#REF!</v>
      </c>
      <c r="Y181" s="122"/>
      <c r="Z181" s="76" t="e">
        <f>IF(D181&gt;=Limits!#REF!,"A",IF(D181&lt;=Limits!#REF!,"B",0))</f>
        <v>#REF!</v>
      </c>
      <c r="AA181" s="76" t="e">
        <f>IF(Z181="A",IF(P181=30,HLOOKUP(N181,Limits!#REF!,2),IF(P181=40,HLOOKUP(N181,Limits!#REF!,3),IF(P181=50,HLOOKUP(N181,Limits!#REF!,4),IF(P181=80,HLOOKUP(N181,Limits!#REF!,5))))))</f>
        <v>#REF!</v>
      </c>
      <c r="AB181" s="76" t="e">
        <f>IF(Z181="B",IF(P181=30,HLOOKUP(N181,Limits!#REF!,2),IF(P181=40,HLOOKUP(N181,Limits!#REF!,3),IF(P181=50,HLOOKUP(N181,Limits!#REF!,4),IF(P181=80,HLOOKUP(N181,Limits!#REF!,5))))))</f>
        <v>#REF!</v>
      </c>
      <c r="AC181" s="122"/>
      <c r="AD181" s="123" t="e">
        <f t="shared" si="11"/>
        <v>#REF!</v>
      </c>
      <c r="AE181" s="76" t="e">
        <f>IF(Z181="A",IF(X181&lt;=HLOOKUP(N181,Limits!#REF!,2),30,IF(X181&lt;=HLOOKUP(N181,Limits!#REF!,3),40,IF(X181&lt;=HLOOKUP(N181,Limits!#REF!,4),50,IF(X181&lt;=HLOOKUP(N181,Limits!#REF!,5),80,"Over 80%")))))</f>
        <v>#REF!</v>
      </c>
      <c r="AF181" s="76" t="e">
        <f>IF(Z181="B",IF(X181&lt;=HLOOKUP(N181,Limits!#REF!,2),30,IF(X181&lt;=HLOOKUP(N181,Limits!#REF!,3),40,IF(X181&lt;=HLOOKUP(N181,Limits!#REF!,4),50,IF(X181&lt;=HLOOKUP(N181,Limits!#REF!,5),80,"Over 80%")))))</f>
        <v>#REF!</v>
      </c>
      <c r="AG181" s="122"/>
      <c r="AH181" s="122"/>
      <c r="AI181" s="85" t="e">
        <f>IF(J181&lt;=HLOOKUP(F181,Limits!#REF!,2),30,IF(J181&lt;=HLOOKUP(F181,Limits!#REF!,3),40,IF(J181&lt;=HLOOKUP(F181,Limits!#REF!,4),50,IF(J181&lt;=HLOOKUP(F181,Limits!#REF!,5),60,IF(J181&lt;=HLOOKUP(F181,Limits!#REF!,6),80,"Over 80%")))))</f>
        <v>#REF!</v>
      </c>
      <c r="AJ181" s="123" t="e">
        <f t="shared" si="8"/>
        <v>#REF!</v>
      </c>
      <c r="AK181" s="2"/>
      <c r="AL181" s="85" t="e">
        <f t="shared" si="9"/>
        <v>#REF!</v>
      </c>
    </row>
    <row r="182" spans="1:38">
      <c r="A182" s="117" t="e">
        <f>+USR!#REF!</f>
        <v>#REF!</v>
      </c>
      <c r="B182" s="117"/>
      <c r="C182" s="117" t="e">
        <f>+USR!#REF!</f>
        <v>#REF!</v>
      </c>
      <c r="D182" s="151" t="e">
        <f>DATEVALUE(TEXT(USR!#REF!,"mm/dd/yyyy"))</f>
        <v>#REF!</v>
      </c>
      <c r="E182" s="117"/>
      <c r="F182" s="121" t="e">
        <f>+USR!#REF!</f>
        <v>#REF!</v>
      </c>
      <c r="G182" s="122"/>
      <c r="H182" s="122" t="e">
        <f>+USR!#REF!</f>
        <v>#REF!</v>
      </c>
      <c r="I182" s="122"/>
      <c r="J182" s="146" t="e">
        <f>+USR!#REF!</f>
        <v>#REF!</v>
      </c>
      <c r="K182" s="122"/>
      <c r="L182" s="147" t="e">
        <f>IF(H182=30,HLOOKUP(F182,Limits!#REF!,2),IF(H182=40,HLOOKUP(F182,Limits!#REF!,3),IF(H182=50,HLOOKUP(F182,Limits!#REF!,4),IF(H182=60,HLOOKUP(F182,Limits!#REF!,5),IF(H182=80,HLOOKUP(F182,Limits!#REF!,6))))))</f>
        <v>#REF!</v>
      </c>
      <c r="M182" s="148"/>
      <c r="N182" s="121" t="e">
        <f>+USR!#REF!</f>
        <v>#REF!</v>
      </c>
      <c r="O182" s="122"/>
      <c r="P182" s="122" t="e">
        <f>+USR!#REF!</f>
        <v>#REF!</v>
      </c>
      <c r="Q182" s="122"/>
      <c r="R182" s="122" t="e">
        <f>+USR!#REF!</f>
        <v>#REF!</v>
      </c>
      <c r="S182" s="122"/>
      <c r="T182" s="122" t="e">
        <f>+USR!#REF!</f>
        <v>#REF!</v>
      </c>
      <c r="U182" s="122"/>
      <c r="V182" s="122" t="e">
        <f>IF(N182=0,Limits!$D$8,IF(N182=1,Limits!$E$8,IF(N182=2,Limits!$F$8,IF(N182=3,Limits!$G$8,IF(N182=4,Limits!$H$8,IF(N182=5,Limits!$I$8))))))</f>
        <v>#REF!</v>
      </c>
      <c r="W182" s="122"/>
      <c r="X182" s="122" t="e">
        <f t="shared" si="10"/>
        <v>#REF!</v>
      </c>
      <c r="Y182" s="122"/>
      <c r="Z182" s="76" t="e">
        <f>IF(D182&gt;=Limits!#REF!,"A",IF(D182&lt;=Limits!#REF!,"B",0))</f>
        <v>#REF!</v>
      </c>
      <c r="AA182" s="76" t="e">
        <f>IF(Z182="A",IF(P182=30,HLOOKUP(N182,Limits!#REF!,2),IF(P182=40,HLOOKUP(N182,Limits!#REF!,3),IF(P182=50,HLOOKUP(N182,Limits!#REF!,4),IF(P182=80,HLOOKUP(N182,Limits!#REF!,5))))))</f>
        <v>#REF!</v>
      </c>
      <c r="AB182" s="76" t="e">
        <f>IF(Z182="B",IF(P182=30,HLOOKUP(N182,Limits!#REF!,2),IF(P182=40,HLOOKUP(N182,Limits!#REF!,3),IF(P182=50,HLOOKUP(N182,Limits!#REF!,4),IF(P182=80,HLOOKUP(N182,Limits!#REF!,5))))))</f>
        <v>#REF!</v>
      </c>
      <c r="AC182" s="122"/>
      <c r="AD182" s="123" t="e">
        <f t="shared" si="11"/>
        <v>#REF!</v>
      </c>
      <c r="AE182" s="76" t="e">
        <f>IF(Z182="A",IF(X182&lt;=HLOOKUP(N182,Limits!#REF!,2),30,IF(X182&lt;=HLOOKUP(N182,Limits!#REF!,3),40,IF(X182&lt;=HLOOKUP(N182,Limits!#REF!,4),50,IF(X182&lt;=HLOOKUP(N182,Limits!#REF!,5),80,"Over 80%")))))</f>
        <v>#REF!</v>
      </c>
      <c r="AF182" s="76" t="e">
        <f>IF(Z182="B",IF(X182&lt;=HLOOKUP(N182,Limits!#REF!,2),30,IF(X182&lt;=HLOOKUP(N182,Limits!#REF!,3),40,IF(X182&lt;=HLOOKUP(N182,Limits!#REF!,4),50,IF(X182&lt;=HLOOKUP(N182,Limits!#REF!,5),80,"Over 80%")))))</f>
        <v>#REF!</v>
      </c>
      <c r="AG182" s="122"/>
      <c r="AH182" s="122"/>
      <c r="AI182" s="85" t="e">
        <f>IF(J182&lt;=HLOOKUP(F182,Limits!#REF!,2),30,IF(J182&lt;=HLOOKUP(F182,Limits!#REF!,3),40,IF(J182&lt;=HLOOKUP(F182,Limits!#REF!,4),50,IF(J182&lt;=HLOOKUP(F182,Limits!#REF!,5),60,IF(J182&lt;=HLOOKUP(F182,Limits!#REF!,6),80,"Over 80%")))))</f>
        <v>#REF!</v>
      </c>
      <c r="AJ182" s="123" t="e">
        <f t="shared" si="8"/>
        <v>#REF!</v>
      </c>
      <c r="AK182" s="2"/>
      <c r="AL182" s="85" t="e">
        <f t="shared" si="9"/>
        <v>#REF!</v>
      </c>
    </row>
    <row r="183" spans="1:38">
      <c r="A183" s="117" t="e">
        <f>+USR!#REF!</f>
        <v>#REF!</v>
      </c>
      <c r="B183" s="117"/>
      <c r="C183" s="117" t="e">
        <f>+USR!#REF!</f>
        <v>#REF!</v>
      </c>
      <c r="D183" s="151" t="e">
        <f>DATEVALUE(TEXT(USR!#REF!,"mm/dd/yyyy"))</f>
        <v>#REF!</v>
      </c>
      <c r="E183" s="117"/>
      <c r="F183" s="121" t="e">
        <f>+USR!#REF!</f>
        <v>#REF!</v>
      </c>
      <c r="G183" s="122"/>
      <c r="H183" s="122" t="e">
        <f>+USR!#REF!</f>
        <v>#REF!</v>
      </c>
      <c r="I183" s="122"/>
      <c r="J183" s="146" t="e">
        <f>+USR!#REF!</f>
        <v>#REF!</v>
      </c>
      <c r="K183" s="122"/>
      <c r="L183" s="147" t="e">
        <f>IF(H183=30,HLOOKUP(F183,Limits!#REF!,2),IF(H183=40,HLOOKUP(F183,Limits!#REF!,3),IF(H183=50,HLOOKUP(F183,Limits!#REF!,4),IF(H183=60,HLOOKUP(F183,Limits!#REF!,5),IF(H183=80,HLOOKUP(F183,Limits!#REF!,6))))))</f>
        <v>#REF!</v>
      </c>
      <c r="M183" s="148"/>
      <c r="N183" s="121" t="e">
        <f>+USR!#REF!</f>
        <v>#REF!</v>
      </c>
      <c r="O183" s="122"/>
      <c r="P183" s="122" t="e">
        <f>+USR!#REF!</f>
        <v>#REF!</v>
      </c>
      <c r="Q183" s="122"/>
      <c r="R183" s="122" t="e">
        <f>+USR!#REF!</f>
        <v>#REF!</v>
      </c>
      <c r="S183" s="122"/>
      <c r="T183" s="122" t="e">
        <f>+USR!#REF!</f>
        <v>#REF!</v>
      </c>
      <c r="U183" s="122"/>
      <c r="V183" s="122" t="e">
        <f>IF(N183=0,Limits!$D$8,IF(N183=1,Limits!$E$8,IF(N183=2,Limits!$F$8,IF(N183=3,Limits!$G$8,IF(N183=4,Limits!$H$8,IF(N183=5,Limits!$I$8))))))</f>
        <v>#REF!</v>
      </c>
      <c r="W183" s="122"/>
      <c r="X183" s="122" t="e">
        <f t="shared" si="10"/>
        <v>#REF!</v>
      </c>
      <c r="Y183" s="122"/>
      <c r="Z183" s="76" t="e">
        <f>IF(D183&gt;=Limits!#REF!,"A",IF(D183&lt;=Limits!#REF!,"B",0))</f>
        <v>#REF!</v>
      </c>
      <c r="AA183" s="76" t="e">
        <f>IF(Z183="A",IF(P183=30,HLOOKUP(N183,Limits!#REF!,2),IF(P183=40,HLOOKUP(N183,Limits!#REF!,3),IF(P183=50,HLOOKUP(N183,Limits!#REF!,4),IF(P183=80,HLOOKUP(N183,Limits!#REF!,5))))))</f>
        <v>#REF!</v>
      </c>
      <c r="AB183" s="76" t="e">
        <f>IF(Z183="B",IF(P183=30,HLOOKUP(N183,Limits!#REF!,2),IF(P183=40,HLOOKUP(N183,Limits!#REF!,3),IF(P183=50,HLOOKUP(N183,Limits!#REF!,4),IF(P183=80,HLOOKUP(N183,Limits!#REF!,5))))))</f>
        <v>#REF!</v>
      </c>
      <c r="AC183" s="122"/>
      <c r="AD183" s="123" t="e">
        <f t="shared" si="11"/>
        <v>#REF!</v>
      </c>
      <c r="AE183" s="76" t="e">
        <f>IF(Z183="A",IF(X183&lt;=HLOOKUP(N183,Limits!#REF!,2),30,IF(X183&lt;=HLOOKUP(N183,Limits!#REF!,3),40,IF(X183&lt;=HLOOKUP(N183,Limits!#REF!,4),50,IF(X183&lt;=HLOOKUP(N183,Limits!#REF!,5),80,"Over 80%")))))</f>
        <v>#REF!</v>
      </c>
      <c r="AF183" s="76" t="e">
        <f>IF(Z183="B",IF(X183&lt;=HLOOKUP(N183,Limits!#REF!,2),30,IF(X183&lt;=HLOOKUP(N183,Limits!#REF!,3),40,IF(X183&lt;=HLOOKUP(N183,Limits!#REF!,4),50,IF(X183&lt;=HLOOKUP(N183,Limits!#REF!,5),80,"Over 80%")))))</f>
        <v>#REF!</v>
      </c>
      <c r="AG183" s="122"/>
      <c r="AH183" s="122"/>
      <c r="AI183" s="85" t="e">
        <f>IF(J183&lt;=HLOOKUP(F183,Limits!#REF!,2),30,IF(J183&lt;=HLOOKUP(F183,Limits!#REF!,3),40,IF(J183&lt;=HLOOKUP(F183,Limits!#REF!,4),50,IF(J183&lt;=HLOOKUP(F183,Limits!#REF!,5),60,IF(J183&lt;=HLOOKUP(F183,Limits!#REF!,6),80,"Over 80%")))))</f>
        <v>#REF!</v>
      </c>
      <c r="AJ183" s="123" t="e">
        <f t="shared" si="8"/>
        <v>#REF!</v>
      </c>
      <c r="AK183" s="2"/>
      <c r="AL183" s="85" t="e">
        <f t="shared" si="9"/>
        <v>#REF!</v>
      </c>
    </row>
    <row r="184" spans="1:38">
      <c r="A184" s="117" t="e">
        <f>+USR!#REF!</f>
        <v>#REF!</v>
      </c>
      <c r="B184" s="117"/>
      <c r="C184" s="117" t="e">
        <f>+USR!#REF!</f>
        <v>#REF!</v>
      </c>
      <c r="D184" s="151" t="e">
        <f>DATEVALUE(TEXT(USR!#REF!,"mm/dd/yyyy"))</f>
        <v>#REF!</v>
      </c>
      <c r="E184" s="117"/>
      <c r="F184" s="121" t="e">
        <f>+USR!#REF!</f>
        <v>#REF!</v>
      </c>
      <c r="G184" s="122"/>
      <c r="H184" s="122" t="e">
        <f>+USR!#REF!</f>
        <v>#REF!</v>
      </c>
      <c r="I184" s="122"/>
      <c r="J184" s="146" t="e">
        <f>+USR!#REF!</f>
        <v>#REF!</v>
      </c>
      <c r="K184" s="122"/>
      <c r="L184" s="147" t="e">
        <f>IF(H184=30,HLOOKUP(F184,Limits!#REF!,2),IF(H184=40,HLOOKUP(F184,Limits!#REF!,3),IF(H184=50,HLOOKUP(F184,Limits!#REF!,4),IF(H184=60,HLOOKUP(F184,Limits!#REF!,5),IF(H184=80,HLOOKUP(F184,Limits!#REF!,6))))))</f>
        <v>#REF!</v>
      </c>
      <c r="M184" s="148"/>
      <c r="N184" s="121" t="e">
        <f>+USR!#REF!</f>
        <v>#REF!</v>
      </c>
      <c r="O184" s="122"/>
      <c r="P184" s="122" t="e">
        <f>+USR!#REF!</f>
        <v>#REF!</v>
      </c>
      <c r="Q184" s="122"/>
      <c r="R184" s="122" t="e">
        <f>+USR!#REF!</f>
        <v>#REF!</v>
      </c>
      <c r="S184" s="122"/>
      <c r="T184" s="122" t="e">
        <f>+USR!#REF!</f>
        <v>#REF!</v>
      </c>
      <c r="U184" s="122"/>
      <c r="V184" s="122" t="e">
        <f>IF(N184=0,Limits!$D$8,IF(N184=1,Limits!$E$8,IF(N184=2,Limits!$F$8,IF(N184=3,Limits!$G$8,IF(N184=4,Limits!$H$8,IF(N184=5,Limits!$I$8))))))</f>
        <v>#REF!</v>
      </c>
      <c r="W184" s="122"/>
      <c r="X184" s="122" t="e">
        <f t="shared" si="10"/>
        <v>#REF!</v>
      </c>
      <c r="Y184" s="122"/>
      <c r="Z184" s="76" t="e">
        <f>IF(D184&gt;=Limits!#REF!,"A",IF(D184&lt;=Limits!#REF!,"B",0))</f>
        <v>#REF!</v>
      </c>
      <c r="AA184" s="76" t="e">
        <f>IF(Z184="A",IF(P184=30,HLOOKUP(N184,Limits!#REF!,2),IF(P184=40,HLOOKUP(N184,Limits!#REF!,3),IF(P184=50,HLOOKUP(N184,Limits!#REF!,4),IF(P184=80,HLOOKUP(N184,Limits!#REF!,5))))))</f>
        <v>#REF!</v>
      </c>
      <c r="AB184" s="76" t="e">
        <f>IF(Z184="B",IF(P184=30,HLOOKUP(N184,Limits!#REF!,2),IF(P184=40,HLOOKUP(N184,Limits!#REF!,3),IF(P184=50,HLOOKUP(N184,Limits!#REF!,4),IF(P184=80,HLOOKUP(N184,Limits!#REF!,5))))))</f>
        <v>#REF!</v>
      </c>
      <c r="AC184" s="122"/>
      <c r="AD184" s="123" t="e">
        <f t="shared" si="11"/>
        <v>#REF!</v>
      </c>
      <c r="AE184" s="76" t="e">
        <f>IF(Z184="A",IF(X184&lt;=HLOOKUP(N184,Limits!#REF!,2),30,IF(X184&lt;=HLOOKUP(N184,Limits!#REF!,3),40,IF(X184&lt;=HLOOKUP(N184,Limits!#REF!,4),50,IF(X184&lt;=HLOOKUP(N184,Limits!#REF!,5),80,"Over 80%")))))</f>
        <v>#REF!</v>
      </c>
      <c r="AF184" s="76" t="e">
        <f>IF(Z184="B",IF(X184&lt;=HLOOKUP(N184,Limits!#REF!,2),30,IF(X184&lt;=HLOOKUP(N184,Limits!#REF!,3),40,IF(X184&lt;=HLOOKUP(N184,Limits!#REF!,4),50,IF(X184&lt;=HLOOKUP(N184,Limits!#REF!,5),80,"Over 80%")))))</f>
        <v>#REF!</v>
      </c>
      <c r="AG184" s="122"/>
      <c r="AH184" s="122"/>
      <c r="AI184" s="85" t="e">
        <f>IF(J184&lt;=HLOOKUP(F184,Limits!#REF!,2),30,IF(J184&lt;=HLOOKUP(F184,Limits!#REF!,3),40,IF(J184&lt;=HLOOKUP(F184,Limits!#REF!,4),50,IF(J184&lt;=HLOOKUP(F184,Limits!#REF!,5),60,IF(J184&lt;=HLOOKUP(F184,Limits!#REF!,6),80,"Over 80%")))))</f>
        <v>#REF!</v>
      </c>
      <c r="AJ184" s="123" t="e">
        <f t="shared" si="8"/>
        <v>#REF!</v>
      </c>
      <c r="AK184" s="2"/>
      <c r="AL184" s="85" t="e">
        <f t="shared" si="9"/>
        <v>#REF!</v>
      </c>
    </row>
    <row r="185" spans="1:38">
      <c r="A185" s="117" t="e">
        <f>+USR!#REF!</f>
        <v>#REF!</v>
      </c>
      <c r="B185" s="117"/>
      <c r="C185" s="117" t="e">
        <f>+USR!#REF!</f>
        <v>#REF!</v>
      </c>
      <c r="D185" s="151" t="e">
        <f>DATEVALUE(TEXT(USR!#REF!,"mm/dd/yyyy"))</f>
        <v>#REF!</v>
      </c>
      <c r="E185" s="117"/>
      <c r="F185" s="121" t="e">
        <f>+USR!#REF!</f>
        <v>#REF!</v>
      </c>
      <c r="G185" s="122"/>
      <c r="H185" s="122" t="e">
        <f>+USR!#REF!</f>
        <v>#REF!</v>
      </c>
      <c r="I185" s="122"/>
      <c r="J185" s="146" t="e">
        <f>+USR!#REF!</f>
        <v>#REF!</v>
      </c>
      <c r="K185" s="122"/>
      <c r="L185" s="147" t="e">
        <f>IF(H185=30,HLOOKUP(F185,Limits!#REF!,2),IF(H185=40,HLOOKUP(F185,Limits!#REF!,3),IF(H185=50,HLOOKUP(F185,Limits!#REF!,4),IF(H185=60,HLOOKUP(F185,Limits!#REF!,5),IF(H185=80,HLOOKUP(F185,Limits!#REF!,6))))))</f>
        <v>#REF!</v>
      </c>
      <c r="M185" s="148"/>
      <c r="N185" s="121" t="e">
        <f>+USR!#REF!</f>
        <v>#REF!</v>
      </c>
      <c r="O185" s="122"/>
      <c r="P185" s="122" t="e">
        <f>+USR!#REF!</f>
        <v>#REF!</v>
      </c>
      <c r="Q185" s="122"/>
      <c r="R185" s="122" t="e">
        <f>+USR!#REF!</f>
        <v>#REF!</v>
      </c>
      <c r="S185" s="122"/>
      <c r="T185" s="122" t="e">
        <f>+USR!#REF!</f>
        <v>#REF!</v>
      </c>
      <c r="U185" s="122"/>
      <c r="V185" s="122" t="e">
        <f>IF(N185=0,Limits!$D$8,IF(N185=1,Limits!$E$8,IF(N185=2,Limits!$F$8,IF(N185=3,Limits!$G$8,IF(N185=4,Limits!$H$8,IF(N185=5,Limits!$I$8))))))</f>
        <v>#REF!</v>
      </c>
      <c r="W185" s="122"/>
      <c r="X185" s="122" t="e">
        <f t="shared" si="10"/>
        <v>#REF!</v>
      </c>
      <c r="Y185" s="122"/>
      <c r="Z185" s="76" t="e">
        <f>IF(D185&gt;=Limits!#REF!,"A",IF(D185&lt;=Limits!#REF!,"B",0))</f>
        <v>#REF!</v>
      </c>
      <c r="AA185" s="76" t="e">
        <f>IF(Z185="A",IF(P185=30,HLOOKUP(N185,Limits!#REF!,2),IF(P185=40,HLOOKUP(N185,Limits!#REF!,3),IF(P185=50,HLOOKUP(N185,Limits!#REF!,4),IF(P185=80,HLOOKUP(N185,Limits!#REF!,5))))))</f>
        <v>#REF!</v>
      </c>
      <c r="AB185" s="76" t="e">
        <f>IF(Z185="B",IF(P185=30,HLOOKUP(N185,Limits!#REF!,2),IF(P185=40,HLOOKUP(N185,Limits!#REF!,3),IF(P185=50,HLOOKUP(N185,Limits!#REF!,4),IF(P185=80,HLOOKUP(N185,Limits!#REF!,5))))))</f>
        <v>#REF!</v>
      </c>
      <c r="AC185" s="122"/>
      <c r="AD185" s="123" t="e">
        <f t="shared" si="11"/>
        <v>#REF!</v>
      </c>
      <c r="AE185" s="76" t="e">
        <f>IF(Z185="A",IF(X185&lt;=HLOOKUP(N185,Limits!#REF!,2),30,IF(X185&lt;=HLOOKUP(N185,Limits!#REF!,3),40,IF(X185&lt;=HLOOKUP(N185,Limits!#REF!,4),50,IF(X185&lt;=HLOOKUP(N185,Limits!#REF!,5),80,"Over 80%")))))</f>
        <v>#REF!</v>
      </c>
      <c r="AF185" s="76" t="e">
        <f>IF(Z185="B",IF(X185&lt;=HLOOKUP(N185,Limits!#REF!,2),30,IF(X185&lt;=HLOOKUP(N185,Limits!#REF!,3),40,IF(X185&lt;=HLOOKUP(N185,Limits!#REF!,4),50,IF(X185&lt;=HLOOKUP(N185,Limits!#REF!,5),80,"Over 80%")))))</f>
        <v>#REF!</v>
      </c>
      <c r="AG185" s="122"/>
      <c r="AH185" s="122"/>
      <c r="AI185" s="85" t="e">
        <f>IF(J185&lt;=HLOOKUP(F185,Limits!#REF!,2),30,IF(J185&lt;=HLOOKUP(F185,Limits!#REF!,3),40,IF(J185&lt;=HLOOKUP(F185,Limits!#REF!,4),50,IF(J185&lt;=HLOOKUP(F185,Limits!#REF!,5),60,IF(J185&lt;=HLOOKUP(F185,Limits!#REF!,6),80,"Over 80%")))))</f>
        <v>#REF!</v>
      </c>
      <c r="AJ185" s="123" t="e">
        <f t="shared" si="8"/>
        <v>#REF!</v>
      </c>
      <c r="AK185" s="2"/>
      <c r="AL185" s="85" t="e">
        <f t="shared" si="9"/>
        <v>#REF!</v>
      </c>
    </row>
    <row r="186" spans="1:38">
      <c r="A186" s="117" t="e">
        <f>+USR!#REF!</f>
        <v>#REF!</v>
      </c>
      <c r="B186" s="117"/>
      <c r="C186" s="117" t="e">
        <f>+USR!#REF!</f>
        <v>#REF!</v>
      </c>
      <c r="D186" s="151" t="e">
        <f>DATEVALUE(TEXT(USR!#REF!,"mm/dd/yyyy"))</f>
        <v>#REF!</v>
      </c>
      <c r="E186" s="117"/>
      <c r="F186" s="121" t="e">
        <f>+USR!#REF!</f>
        <v>#REF!</v>
      </c>
      <c r="G186" s="122"/>
      <c r="H186" s="122" t="e">
        <f>+USR!#REF!</f>
        <v>#REF!</v>
      </c>
      <c r="I186" s="122"/>
      <c r="J186" s="146" t="e">
        <f>+USR!#REF!</f>
        <v>#REF!</v>
      </c>
      <c r="K186" s="122"/>
      <c r="L186" s="147" t="e">
        <f>IF(H186=30,HLOOKUP(F186,Limits!#REF!,2),IF(H186=40,HLOOKUP(F186,Limits!#REF!,3),IF(H186=50,HLOOKUP(F186,Limits!#REF!,4),IF(H186=60,HLOOKUP(F186,Limits!#REF!,5),IF(H186=80,HLOOKUP(F186,Limits!#REF!,6))))))</f>
        <v>#REF!</v>
      </c>
      <c r="M186" s="148"/>
      <c r="N186" s="121" t="e">
        <f>+USR!#REF!</f>
        <v>#REF!</v>
      </c>
      <c r="O186" s="122"/>
      <c r="P186" s="122" t="e">
        <f>+USR!#REF!</f>
        <v>#REF!</v>
      </c>
      <c r="Q186" s="122"/>
      <c r="R186" s="122" t="e">
        <f>+USR!#REF!</f>
        <v>#REF!</v>
      </c>
      <c r="S186" s="122"/>
      <c r="T186" s="122" t="e">
        <f>+USR!#REF!</f>
        <v>#REF!</v>
      </c>
      <c r="U186" s="122"/>
      <c r="V186" s="122" t="e">
        <f>IF(N186=0,Limits!$D$8,IF(N186=1,Limits!$E$8,IF(N186=2,Limits!$F$8,IF(N186=3,Limits!$G$8,IF(N186=4,Limits!$H$8,IF(N186=5,Limits!$I$8))))))</f>
        <v>#REF!</v>
      </c>
      <c r="W186" s="122"/>
      <c r="X186" s="122" t="e">
        <f t="shared" si="10"/>
        <v>#REF!</v>
      </c>
      <c r="Y186" s="122"/>
      <c r="Z186" s="76" t="e">
        <f>IF(D186&gt;=Limits!#REF!,"A",IF(D186&lt;=Limits!#REF!,"B",0))</f>
        <v>#REF!</v>
      </c>
      <c r="AA186" s="76" t="e">
        <f>IF(Z186="A",IF(P186=30,HLOOKUP(N186,Limits!#REF!,2),IF(P186=40,HLOOKUP(N186,Limits!#REF!,3),IF(P186=50,HLOOKUP(N186,Limits!#REF!,4),IF(P186=80,HLOOKUP(N186,Limits!#REF!,5))))))</f>
        <v>#REF!</v>
      </c>
      <c r="AB186" s="76" t="e">
        <f>IF(Z186="B",IF(P186=30,HLOOKUP(N186,Limits!#REF!,2),IF(P186=40,HLOOKUP(N186,Limits!#REF!,3),IF(P186=50,HLOOKUP(N186,Limits!#REF!,4),IF(P186=80,HLOOKUP(N186,Limits!#REF!,5))))))</f>
        <v>#REF!</v>
      </c>
      <c r="AC186" s="122"/>
      <c r="AD186" s="123" t="e">
        <f t="shared" si="11"/>
        <v>#REF!</v>
      </c>
      <c r="AE186" s="76" t="e">
        <f>IF(Z186="A",IF(X186&lt;=HLOOKUP(N186,Limits!#REF!,2),30,IF(X186&lt;=HLOOKUP(N186,Limits!#REF!,3),40,IF(X186&lt;=HLOOKUP(N186,Limits!#REF!,4),50,IF(X186&lt;=HLOOKUP(N186,Limits!#REF!,5),80,"Over 80%")))))</f>
        <v>#REF!</v>
      </c>
      <c r="AF186" s="76" t="e">
        <f>IF(Z186="B",IF(X186&lt;=HLOOKUP(N186,Limits!#REF!,2),30,IF(X186&lt;=HLOOKUP(N186,Limits!#REF!,3),40,IF(X186&lt;=HLOOKUP(N186,Limits!#REF!,4),50,IF(X186&lt;=HLOOKUP(N186,Limits!#REF!,5),80,"Over 80%")))))</f>
        <v>#REF!</v>
      </c>
      <c r="AG186" s="122"/>
      <c r="AH186" s="122"/>
      <c r="AI186" s="85" t="e">
        <f>IF(J186&lt;=HLOOKUP(F186,Limits!#REF!,2),30,IF(J186&lt;=HLOOKUP(F186,Limits!#REF!,3),40,IF(J186&lt;=HLOOKUP(F186,Limits!#REF!,4),50,IF(J186&lt;=HLOOKUP(F186,Limits!#REF!,5),60,IF(J186&lt;=HLOOKUP(F186,Limits!#REF!,6),80,"Over 80%")))))</f>
        <v>#REF!</v>
      </c>
      <c r="AJ186" s="123" t="e">
        <f t="shared" si="8"/>
        <v>#REF!</v>
      </c>
      <c r="AK186" s="2"/>
      <c r="AL186" s="85" t="e">
        <f t="shared" si="9"/>
        <v>#REF!</v>
      </c>
    </row>
    <row r="187" spans="1:38">
      <c r="A187" s="117" t="e">
        <f>+USR!#REF!</f>
        <v>#REF!</v>
      </c>
      <c r="B187" s="117"/>
      <c r="C187" s="117" t="e">
        <f>+USR!#REF!</f>
        <v>#REF!</v>
      </c>
      <c r="D187" s="151" t="e">
        <f>DATEVALUE(TEXT(USR!#REF!,"mm/dd/yyyy"))</f>
        <v>#REF!</v>
      </c>
      <c r="E187" s="117"/>
      <c r="F187" s="121" t="e">
        <f>+USR!#REF!</f>
        <v>#REF!</v>
      </c>
      <c r="G187" s="122"/>
      <c r="H187" s="122" t="e">
        <f>+USR!#REF!</f>
        <v>#REF!</v>
      </c>
      <c r="I187" s="122"/>
      <c r="J187" s="146" t="e">
        <f>+USR!#REF!</f>
        <v>#REF!</v>
      </c>
      <c r="K187" s="122"/>
      <c r="L187" s="147" t="e">
        <f>IF(H187=30,HLOOKUP(F187,Limits!#REF!,2),IF(H187=40,HLOOKUP(F187,Limits!#REF!,3),IF(H187=50,HLOOKUP(F187,Limits!#REF!,4),IF(H187=60,HLOOKUP(F187,Limits!#REF!,5),IF(H187=80,HLOOKUP(F187,Limits!#REF!,6))))))</f>
        <v>#REF!</v>
      </c>
      <c r="M187" s="148"/>
      <c r="N187" s="121" t="e">
        <f>+USR!#REF!</f>
        <v>#REF!</v>
      </c>
      <c r="O187" s="122"/>
      <c r="P187" s="122" t="e">
        <f>+USR!#REF!</f>
        <v>#REF!</v>
      </c>
      <c r="Q187" s="122"/>
      <c r="R187" s="122" t="e">
        <f>+USR!#REF!</f>
        <v>#REF!</v>
      </c>
      <c r="S187" s="122"/>
      <c r="T187" s="122" t="e">
        <f>+USR!#REF!</f>
        <v>#REF!</v>
      </c>
      <c r="U187" s="122"/>
      <c r="V187" s="122" t="e">
        <f>IF(N187=0,Limits!$D$8,IF(N187=1,Limits!$E$8,IF(N187=2,Limits!$F$8,IF(N187=3,Limits!$G$8,IF(N187=4,Limits!$H$8,IF(N187=5,Limits!$I$8))))))</f>
        <v>#REF!</v>
      </c>
      <c r="W187" s="122"/>
      <c r="X187" s="122" t="e">
        <f t="shared" si="10"/>
        <v>#REF!</v>
      </c>
      <c r="Y187" s="122"/>
      <c r="Z187" s="76" t="e">
        <f>IF(D187&gt;=Limits!#REF!,"A",IF(D187&lt;=Limits!#REF!,"B",0))</f>
        <v>#REF!</v>
      </c>
      <c r="AA187" s="76" t="e">
        <f>IF(Z187="A",IF(P187=30,HLOOKUP(N187,Limits!#REF!,2),IF(P187=40,HLOOKUP(N187,Limits!#REF!,3),IF(P187=50,HLOOKUP(N187,Limits!#REF!,4),IF(P187=80,HLOOKUP(N187,Limits!#REF!,5))))))</f>
        <v>#REF!</v>
      </c>
      <c r="AB187" s="76" t="e">
        <f>IF(Z187="B",IF(P187=30,HLOOKUP(N187,Limits!#REF!,2),IF(P187=40,HLOOKUP(N187,Limits!#REF!,3),IF(P187=50,HLOOKUP(N187,Limits!#REF!,4),IF(P187=80,HLOOKUP(N187,Limits!#REF!,5))))))</f>
        <v>#REF!</v>
      </c>
      <c r="AC187" s="122"/>
      <c r="AD187" s="123" t="e">
        <f t="shared" si="11"/>
        <v>#REF!</v>
      </c>
      <c r="AE187" s="76" t="e">
        <f>IF(Z187="A",IF(X187&lt;=HLOOKUP(N187,Limits!#REF!,2),30,IF(X187&lt;=HLOOKUP(N187,Limits!#REF!,3),40,IF(X187&lt;=HLOOKUP(N187,Limits!#REF!,4),50,IF(X187&lt;=HLOOKUP(N187,Limits!#REF!,5),80,"Over 80%")))))</f>
        <v>#REF!</v>
      </c>
      <c r="AF187" s="76" t="e">
        <f>IF(Z187="B",IF(X187&lt;=HLOOKUP(N187,Limits!#REF!,2),30,IF(X187&lt;=HLOOKUP(N187,Limits!#REF!,3),40,IF(X187&lt;=HLOOKUP(N187,Limits!#REF!,4),50,IF(X187&lt;=HLOOKUP(N187,Limits!#REF!,5),80,"Over 80%")))))</f>
        <v>#REF!</v>
      </c>
      <c r="AG187" s="122"/>
      <c r="AH187" s="122"/>
      <c r="AI187" s="85" t="e">
        <f>IF(J187&lt;=HLOOKUP(F187,Limits!#REF!,2),30,IF(J187&lt;=HLOOKUP(F187,Limits!#REF!,3),40,IF(J187&lt;=HLOOKUP(F187,Limits!#REF!,4),50,IF(J187&lt;=HLOOKUP(F187,Limits!#REF!,5),60,IF(J187&lt;=HLOOKUP(F187,Limits!#REF!,6),80,"Over 80%")))))</f>
        <v>#REF!</v>
      </c>
      <c r="AJ187" s="123" t="e">
        <f t="shared" si="8"/>
        <v>#REF!</v>
      </c>
      <c r="AK187" s="2"/>
      <c r="AL187" s="85" t="e">
        <f t="shared" si="9"/>
        <v>#REF!</v>
      </c>
    </row>
    <row r="188" spans="1:38">
      <c r="A188" s="117" t="e">
        <f>+USR!#REF!</f>
        <v>#REF!</v>
      </c>
      <c r="B188" s="117"/>
      <c r="C188" s="117" t="e">
        <f>+USR!#REF!</f>
        <v>#REF!</v>
      </c>
      <c r="D188" s="151" t="e">
        <f>DATEVALUE(TEXT(USR!#REF!,"mm/dd/yyyy"))</f>
        <v>#REF!</v>
      </c>
      <c r="E188" s="117"/>
      <c r="F188" s="121" t="e">
        <f>+USR!#REF!</f>
        <v>#REF!</v>
      </c>
      <c r="G188" s="122"/>
      <c r="H188" s="122" t="e">
        <f>+USR!#REF!</f>
        <v>#REF!</v>
      </c>
      <c r="I188" s="122"/>
      <c r="J188" s="146" t="e">
        <f>+USR!#REF!</f>
        <v>#REF!</v>
      </c>
      <c r="K188" s="122"/>
      <c r="L188" s="147" t="e">
        <f>IF(H188=30,HLOOKUP(F188,Limits!#REF!,2),IF(H188=40,HLOOKUP(F188,Limits!#REF!,3),IF(H188=50,HLOOKUP(F188,Limits!#REF!,4),IF(H188=60,HLOOKUP(F188,Limits!#REF!,5),IF(H188=80,HLOOKUP(F188,Limits!#REF!,6))))))</f>
        <v>#REF!</v>
      </c>
      <c r="M188" s="148"/>
      <c r="N188" s="121" t="e">
        <f>+USR!#REF!</f>
        <v>#REF!</v>
      </c>
      <c r="O188" s="122"/>
      <c r="P188" s="122" t="e">
        <f>+USR!#REF!</f>
        <v>#REF!</v>
      </c>
      <c r="Q188" s="122"/>
      <c r="R188" s="122" t="e">
        <f>+USR!#REF!</f>
        <v>#REF!</v>
      </c>
      <c r="S188" s="122"/>
      <c r="T188" s="122" t="e">
        <f>+USR!#REF!</f>
        <v>#REF!</v>
      </c>
      <c r="U188" s="122"/>
      <c r="V188" s="122" t="e">
        <f>IF(N188=0,Limits!$D$8,IF(N188=1,Limits!$E$8,IF(N188=2,Limits!$F$8,IF(N188=3,Limits!$G$8,IF(N188=4,Limits!$H$8,IF(N188=5,Limits!$I$8))))))</f>
        <v>#REF!</v>
      </c>
      <c r="W188" s="122"/>
      <c r="X188" s="122" t="e">
        <f t="shared" si="10"/>
        <v>#REF!</v>
      </c>
      <c r="Y188" s="122"/>
      <c r="Z188" s="76" t="e">
        <f>IF(D188&gt;=Limits!#REF!,"A",IF(D188&lt;=Limits!#REF!,"B",0))</f>
        <v>#REF!</v>
      </c>
      <c r="AA188" s="76" t="e">
        <f>IF(Z188="A",IF(P188=30,HLOOKUP(N188,Limits!#REF!,2),IF(P188=40,HLOOKUP(N188,Limits!#REF!,3),IF(P188=50,HLOOKUP(N188,Limits!#REF!,4),IF(P188=80,HLOOKUP(N188,Limits!#REF!,5))))))</f>
        <v>#REF!</v>
      </c>
      <c r="AB188" s="76" t="e">
        <f>IF(Z188="B",IF(P188=30,HLOOKUP(N188,Limits!#REF!,2),IF(P188=40,HLOOKUP(N188,Limits!#REF!,3),IF(P188=50,HLOOKUP(N188,Limits!#REF!,4),IF(P188=80,HLOOKUP(N188,Limits!#REF!,5))))))</f>
        <v>#REF!</v>
      </c>
      <c r="AC188" s="122"/>
      <c r="AD188" s="123" t="e">
        <f t="shared" si="11"/>
        <v>#REF!</v>
      </c>
      <c r="AE188" s="76" t="e">
        <f>IF(Z188="A",IF(X188&lt;=HLOOKUP(N188,Limits!#REF!,2),30,IF(X188&lt;=HLOOKUP(N188,Limits!#REF!,3),40,IF(X188&lt;=HLOOKUP(N188,Limits!#REF!,4),50,IF(X188&lt;=HLOOKUP(N188,Limits!#REF!,5),80,"Over 80%")))))</f>
        <v>#REF!</v>
      </c>
      <c r="AF188" s="76" t="e">
        <f>IF(Z188="B",IF(X188&lt;=HLOOKUP(N188,Limits!#REF!,2),30,IF(X188&lt;=HLOOKUP(N188,Limits!#REF!,3),40,IF(X188&lt;=HLOOKUP(N188,Limits!#REF!,4),50,IF(X188&lt;=HLOOKUP(N188,Limits!#REF!,5),80,"Over 80%")))))</f>
        <v>#REF!</v>
      </c>
      <c r="AG188" s="122"/>
      <c r="AH188" s="122"/>
      <c r="AI188" s="85" t="e">
        <f>IF(J188&lt;=HLOOKUP(F188,Limits!#REF!,2),30,IF(J188&lt;=HLOOKUP(F188,Limits!#REF!,3),40,IF(J188&lt;=HLOOKUP(F188,Limits!#REF!,4),50,IF(J188&lt;=HLOOKUP(F188,Limits!#REF!,5),60,IF(J188&lt;=HLOOKUP(F188,Limits!#REF!,6),80,"Over 80%")))))</f>
        <v>#REF!</v>
      </c>
      <c r="AJ188" s="123" t="e">
        <f t="shared" si="8"/>
        <v>#REF!</v>
      </c>
      <c r="AK188" s="2"/>
      <c r="AL188" s="85" t="e">
        <f t="shared" si="9"/>
        <v>#REF!</v>
      </c>
    </row>
    <row r="189" spans="1:38">
      <c r="A189" s="117" t="e">
        <f>+USR!#REF!</f>
        <v>#REF!</v>
      </c>
      <c r="B189" s="117"/>
      <c r="C189" s="117" t="e">
        <f>+USR!#REF!</f>
        <v>#REF!</v>
      </c>
      <c r="D189" s="151" t="e">
        <f>DATEVALUE(TEXT(USR!#REF!,"mm/dd/yyyy"))</f>
        <v>#REF!</v>
      </c>
      <c r="E189" s="117"/>
      <c r="F189" s="121" t="e">
        <f>+USR!#REF!</f>
        <v>#REF!</v>
      </c>
      <c r="G189" s="122"/>
      <c r="H189" s="122" t="e">
        <f>+USR!#REF!</f>
        <v>#REF!</v>
      </c>
      <c r="I189" s="122"/>
      <c r="J189" s="146" t="e">
        <f>+USR!#REF!</f>
        <v>#REF!</v>
      </c>
      <c r="K189" s="122"/>
      <c r="L189" s="147" t="e">
        <f>IF(H189=30,HLOOKUP(F189,Limits!#REF!,2),IF(H189=40,HLOOKUP(F189,Limits!#REF!,3),IF(H189=50,HLOOKUP(F189,Limits!#REF!,4),IF(H189=60,HLOOKUP(F189,Limits!#REF!,5),IF(H189=80,HLOOKUP(F189,Limits!#REF!,6))))))</f>
        <v>#REF!</v>
      </c>
      <c r="M189" s="148"/>
      <c r="N189" s="121" t="e">
        <f>+USR!#REF!</f>
        <v>#REF!</v>
      </c>
      <c r="O189" s="122"/>
      <c r="P189" s="122" t="e">
        <f>+USR!#REF!</f>
        <v>#REF!</v>
      </c>
      <c r="Q189" s="122"/>
      <c r="R189" s="122" t="e">
        <f>+USR!#REF!</f>
        <v>#REF!</v>
      </c>
      <c r="S189" s="122"/>
      <c r="T189" s="122" t="e">
        <f>+USR!#REF!</f>
        <v>#REF!</v>
      </c>
      <c r="U189" s="122"/>
      <c r="V189" s="122" t="e">
        <f>IF(N189=0,Limits!$D$8,IF(N189=1,Limits!$E$8,IF(N189=2,Limits!$F$8,IF(N189=3,Limits!$G$8,IF(N189=4,Limits!$H$8,IF(N189=5,Limits!$I$8))))))</f>
        <v>#REF!</v>
      </c>
      <c r="W189" s="122"/>
      <c r="X189" s="122" t="e">
        <f t="shared" si="10"/>
        <v>#REF!</v>
      </c>
      <c r="Y189" s="122"/>
      <c r="Z189" s="76" t="e">
        <f>IF(D189&gt;=Limits!#REF!,"A",IF(D189&lt;=Limits!#REF!,"B",0))</f>
        <v>#REF!</v>
      </c>
      <c r="AA189" s="76" t="e">
        <f>IF(Z189="A",IF(P189=30,HLOOKUP(N189,Limits!#REF!,2),IF(P189=40,HLOOKUP(N189,Limits!#REF!,3),IF(P189=50,HLOOKUP(N189,Limits!#REF!,4),IF(P189=80,HLOOKUP(N189,Limits!#REF!,5))))))</f>
        <v>#REF!</v>
      </c>
      <c r="AB189" s="76" t="e">
        <f>IF(Z189="B",IF(P189=30,HLOOKUP(N189,Limits!#REF!,2),IF(P189=40,HLOOKUP(N189,Limits!#REF!,3),IF(P189=50,HLOOKUP(N189,Limits!#REF!,4),IF(P189=80,HLOOKUP(N189,Limits!#REF!,5))))))</f>
        <v>#REF!</v>
      </c>
      <c r="AC189" s="122"/>
      <c r="AD189" s="123" t="e">
        <f t="shared" si="11"/>
        <v>#REF!</v>
      </c>
      <c r="AE189" s="76" t="e">
        <f>IF(Z189="A",IF(X189&lt;=HLOOKUP(N189,Limits!#REF!,2),30,IF(X189&lt;=HLOOKUP(N189,Limits!#REF!,3),40,IF(X189&lt;=HLOOKUP(N189,Limits!#REF!,4),50,IF(X189&lt;=HLOOKUP(N189,Limits!#REF!,5),80,"Over 80%")))))</f>
        <v>#REF!</v>
      </c>
      <c r="AF189" s="76" t="e">
        <f>IF(Z189="B",IF(X189&lt;=HLOOKUP(N189,Limits!#REF!,2),30,IF(X189&lt;=HLOOKUP(N189,Limits!#REF!,3),40,IF(X189&lt;=HLOOKUP(N189,Limits!#REF!,4),50,IF(X189&lt;=HLOOKUP(N189,Limits!#REF!,5),80,"Over 80%")))))</f>
        <v>#REF!</v>
      </c>
      <c r="AG189" s="122"/>
      <c r="AH189" s="122"/>
      <c r="AI189" s="85" t="e">
        <f>IF(J189&lt;=HLOOKUP(F189,Limits!#REF!,2),30,IF(J189&lt;=HLOOKUP(F189,Limits!#REF!,3),40,IF(J189&lt;=HLOOKUP(F189,Limits!#REF!,4),50,IF(J189&lt;=HLOOKUP(F189,Limits!#REF!,5),60,IF(J189&lt;=HLOOKUP(F189,Limits!#REF!,6),80,"Over 80%")))))</f>
        <v>#REF!</v>
      </c>
      <c r="AJ189" s="123" t="e">
        <f t="shared" si="8"/>
        <v>#REF!</v>
      </c>
      <c r="AK189" s="2"/>
      <c r="AL189" s="85" t="e">
        <f t="shared" si="9"/>
        <v>#REF!</v>
      </c>
    </row>
    <row r="190" spans="1:38">
      <c r="A190" s="117" t="e">
        <f>+USR!#REF!</f>
        <v>#REF!</v>
      </c>
      <c r="B190" s="117"/>
      <c r="C190" s="117" t="e">
        <f>+USR!#REF!</f>
        <v>#REF!</v>
      </c>
      <c r="D190" s="151" t="e">
        <f>DATEVALUE(TEXT(USR!#REF!,"mm/dd/yyyy"))</f>
        <v>#REF!</v>
      </c>
      <c r="E190" s="117"/>
      <c r="F190" s="121" t="e">
        <f>+USR!#REF!</f>
        <v>#REF!</v>
      </c>
      <c r="G190" s="122"/>
      <c r="H190" s="122" t="e">
        <f>+USR!#REF!</f>
        <v>#REF!</v>
      </c>
      <c r="I190" s="122"/>
      <c r="J190" s="146" t="e">
        <f>+USR!#REF!</f>
        <v>#REF!</v>
      </c>
      <c r="K190" s="122"/>
      <c r="L190" s="147" t="e">
        <f>IF(H190=30,HLOOKUP(F190,Limits!#REF!,2),IF(H190=40,HLOOKUP(F190,Limits!#REF!,3),IF(H190=50,HLOOKUP(F190,Limits!#REF!,4),IF(H190=60,HLOOKUP(F190,Limits!#REF!,5),IF(H190=80,HLOOKUP(F190,Limits!#REF!,6))))))</f>
        <v>#REF!</v>
      </c>
      <c r="M190" s="148"/>
      <c r="N190" s="121" t="e">
        <f>+USR!#REF!</f>
        <v>#REF!</v>
      </c>
      <c r="O190" s="122"/>
      <c r="P190" s="122" t="e">
        <f>+USR!#REF!</f>
        <v>#REF!</v>
      </c>
      <c r="Q190" s="122"/>
      <c r="R190" s="122" t="e">
        <f>+USR!#REF!</f>
        <v>#REF!</v>
      </c>
      <c r="S190" s="122"/>
      <c r="T190" s="122" t="e">
        <f>+USR!#REF!</f>
        <v>#REF!</v>
      </c>
      <c r="U190" s="122"/>
      <c r="V190" s="122" t="e">
        <f>IF(N190=0,Limits!$D$8,IF(N190=1,Limits!$E$8,IF(N190=2,Limits!$F$8,IF(N190=3,Limits!$G$8,IF(N190=4,Limits!$H$8,IF(N190=5,Limits!$I$8))))))</f>
        <v>#REF!</v>
      </c>
      <c r="W190" s="122"/>
      <c r="X190" s="122" t="e">
        <f t="shared" si="10"/>
        <v>#REF!</v>
      </c>
      <c r="Y190" s="122"/>
      <c r="Z190" s="76" t="e">
        <f>IF(D190&gt;=Limits!#REF!,"A",IF(D190&lt;=Limits!#REF!,"B",0))</f>
        <v>#REF!</v>
      </c>
      <c r="AA190" s="76" t="e">
        <f>IF(Z190="A",IF(P190=30,HLOOKUP(N190,Limits!#REF!,2),IF(P190=40,HLOOKUP(N190,Limits!#REF!,3),IF(P190=50,HLOOKUP(N190,Limits!#REF!,4),IF(P190=80,HLOOKUP(N190,Limits!#REF!,5))))))</f>
        <v>#REF!</v>
      </c>
      <c r="AB190" s="76" t="e">
        <f>IF(Z190="B",IF(P190=30,HLOOKUP(N190,Limits!#REF!,2),IF(P190=40,HLOOKUP(N190,Limits!#REF!,3),IF(P190=50,HLOOKUP(N190,Limits!#REF!,4),IF(P190=80,HLOOKUP(N190,Limits!#REF!,5))))))</f>
        <v>#REF!</v>
      </c>
      <c r="AC190" s="122"/>
      <c r="AD190" s="123" t="e">
        <f t="shared" si="11"/>
        <v>#REF!</v>
      </c>
      <c r="AE190" s="76" t="e">
        <f>IF(Z190="A",IF(X190&lt;=HLOOKUP(N190,Limits!#REF!,2),30,IF(X190&lt;=HLOOKUP(N190,Limits!#REF!,3),40,IF(X190&lt;=HLOOKUP(N190,Limits!#REF!,4),50,IF(X190&lt;=HLOOKUP(N190,Limits!#REF!,5),80,"Over 80%")))))</f>
        <v>#REF!</v>
      </c>
      <c r="AF190" s="76" t="e">
        <f>IF(Z190="B",IF(X190&lt;=HLOOKUP(N190,Limits!#REF!,2),30,IF(X190&lt;=HLOOKUP(N190,Limits!#REF!,3),40,IF(X190&lt;=HLOOKUP(N190,Limits!#REF!,4),50,IF(X190&lt;=HLOOKUP(N190,Limits!#REF!,5),80,"Over 80%")))))</f>
        <v>#REF!</v>
      </c>
      <c r="AG190" s="122"/>
      <c r="AH190" s="122"/>
      <c r="AI190" s="85" t="e">
        <f>IF(J190&lt;=HLOOKUP(F190,Limits!#REF!,2),30,IF(J190&lt;=HLOOKUP(F190,Limits!#REF!,3),40,IF(J190&lt;=HLOOKUP(F190,Limits!#REF!,4),50,IF(J190&lt;=HLOOKUP(F190,Limits!#REF!,5),60,IF(J190&lt;=HLOOKUP(F190,Limits!#REF!,6),80,"Over 80%")))))</f>
        <v>#REF!</v>
      </c>
      <c r="AJ190" s="123" t="e">
        <f t="shared" si="8"/>
        <v>#REF!</v>
      </c>
      <c r="AK190" s="2"/>
      <c r="AL190" s="85" t="e">
        <f t="shared" si="9"/>
        <v>#REF!</v>
      </c>
    </row>
    <row r="191" spans="1:38">
      <c r="A191" s="117" t="e">
        <f>+USR!#REF!</f>
        <v>#REF!</v>
      </c>
      <c r="B191" s="117"/>
      <c r="C191" s="117" t="e">
        <f>+USR!#REF!</f>
        <v>#REF!</v>
      </c>
      <c r="D191" s="151" t="e">
        <f>DATEVALUE(TEXT(USR!#REF!,"mm/dd/yyyy"))</f>
        <v>#REF!</v>
      </c>
      <c r="E191" s="117"/>
      <c r="F191" s="121" t="e">
        <f>+USR!#REF!</f>
        <v>#REF!</v>
      </c>
      <c r="G191" s="122"/>
      <c r="H191" s="122" t="e">
        <f>+USR!#REF!</f>
        <v>#REF!</v>
      </c>
      <c r="I191" s="122"/>
      <c r="J191" s="146" t="e">
        <f>+USR!#REF!</f>
        <v>#REF!</v>
      </c>
      <c r="K191" s="122"/>
      <c r="L191" s="147" t="e">
        <f>IF(H191=30,HLOOKUP(F191,Limits!#REF!,2),IF(H191=40,HLOOKUP(F191,Limits!#REF!,3),IF(H191=50,HLOOKUP(F191,Limits!#REF!,4),IF(H191=60,HLOOKUP(F191,Limits!#REF!,5),IF(H191=80,HLOOKUP(F191,Limits!#REF!,6))))))</f>
        <v>#REF!</v>
      </c>
      <c r="M191" s="148"/>
      <c r="N191" s="121" t="e">
        <f>+USR!#REF!</f>
        <v>#REF!</v>
      </c>
      <c r="O191" s="122"/>
      <c r="P191" s="122" t="e">
        <f>+USR!#REF!</f>
        <v>#REF!</v>
      </c>
      <c r="Q191" s="122"/>
      <c r="R191" s="122" t="e">
        <f>+USR!#REF!</f>
        <v>#REF!</v>
      </c>
      <c r="S191" s="122"/>
      <c r="T191" s="122" t="e">
        <f>+USR!#REF!</f>
        <v>#REF!</v>
      </c>
      <c r="U191" s="122"/>
      <c r="V191" s="122" t="e">
        <f>IF(N191=0,Limits!$D$8,IF(N191=1,Limits!$E$8,IF(N191=2,Limits!$F$8,IF(N191=3,Limits!$G$8,IF(N191=4,Limits!$H$8,IF(N191=5,Limits!$I$8))))))</f>
        <v>#REF!</v>
      </c>
      <c r="W191" s="122"/>
      <c r="X191" s="122" t="e">
        <f t="shared" si="10"/>
        <v>#REF!</v>
      </c>
      <c r="Y191" s="122"/>
      <c r="Z191" s="76" t="e">
        <f>IF(D191&gt;=Limits!#REF!,"A",IF(D191&lt;=Limits!#REF!,"B",0))</f>
        <v>#REF!</v>
      </c>
      <c r="AA191" s="76" t="e">
        <f>IF(Z191="A",IF(P191=30,HLOOKUP(N191,Limits!#REF!,2),IF(P191=40,HLOOKUP(N191,Limits!#REF!,3),IF(P191=50,HLOOKUP(N191,Limits!#REF!,4),IF(P191=80,HLOOKUP(N191,Limits!#REF!,5))))))</f>
        <v>#REF!</v>
      </c>
      <c r="AB191" s="76" t="e">
        <f>IF(Z191="B",IF(P191=30,HLOOKUP(N191,Limits!#REF!,2),IF(P191=40,HLOOKUP(N191,Limits!#REF!,3),IF(P191=50,HLOOKUP(N191,Limits!#REF!,4),IF(P191=80,HLOOKUP(N191,Limits!#REF!,5))))))</f>
        <v>#REF!</v>
      </c>
      <c r="AC191" s="122"/>
      <c r="AD191" s="123" t="e">
        <f t="shared" si="11"/>
        <v>#REF!</v>
      </c>
      <c r="AE191" s="76" t="e">
        <f>IF(Z191="A",IF(X191&lt;=HLOOKUP(N191,Limits!#REF!,2),30,IF(X191&lt;=HLOOKUP(N191,Limits!#REF!,3),40,IF(X191&lt;=HLOOKUP(N191,Limits!#REF!,4),50,IF(X191&lt;=HLOOKUP(N191,Limits!#REF!,5),80,"Over 80%")))))</f>
        <v>#REF!</v>
      </c>
      <c r="AF191" s="76" t="e">
        <f>IF(Z191="B",IF(X191&lt;=HLOOKUP(N191,Limits!#REF!,2),30,IF(X191&lt;=HLOOKUP(N191,Limits!#REF!,3),40,IF(X191&lt;=HLOOKUP(N191,Limits!#REF!,4),50,IF(X191&lt;=HLOOKUP(N191,Limits!#REF!,5),80,"Over 80%")))))</f>
        <v>#REF!</v>
      </c>
      <c r="AG191" s="122"/>
      <c r="AH191" s="122"/>
      <c r="AI191" s="85" t="e">
        <f>IF(J191&lt;=HLOOKUP(F191,Limits!#REF!,2),30,IF(J191&lt;=HLOOKUP(F191,Limits!#REF!,3),40,IF(J191&lt;=HLOOKUP(F191,Limits!#REF!,4),50,IF(J191&lt;=HLOOKUP(F191,Limits!#REF!,5),60,IF(J191&lt;=HLOOKUP(F191,Limits!#REF!,6),80,"Over 80%")))))</f>
        <v>#REF!</v>
      </c>
      <c r="AJ191" s="123" t="e">
        <f t="shared" si="8"/>
        <v>#REF!</v>
      </c>
      <c r="AK191" s="2"/>
      <c r="AL191" s="85" t="e">
        <f t="shared" si="9"/>
        <v>#REF!</v>
      </c>
    </row>
    <row r="192" spans="1:38">
      <c r="A192" s="117" t="e">
        <f>+USR!#REF!</f>
        <v>#REF!</v>
      </c>
      <c r="B192" s="117"/>
      <c r="C192" s="117" t="e">
        <f>+USR!#REF!</f>
        <v>#REF!</v>
      </c>
      <c r="D192" s="151" t="e">
        <f>DATEVALUE(TEXT(USR!#REF!,"mm/dd/yyyy"))</f>
        <v>#REF!</v>
      </c>
      <c r="E192" s="117"/>
      <c r="F192" s="121" t="e">
        <f>+USR!#REF!</f>
        <v>#REF!</v>
      </c>
      <c r="G192" s="122"/>
      <c r="H192" s="122" t="e">
        <f>+USR!#REF!</f>
        <v>#REF!</v>
      </c>
      <c r="I192" s="122"/>
      <c r="J192" s="146" t="e">
        <f>+USR!#REF!</f>
        <v>#REF!</v>
      </c>
      <c r="K192" s="122"/>
      <c r="L192" s="147" t="e">
        <f>IF(H192=30,HLOOKUP(F192,Limits!#REF!,2),IF(H192=40,HLOOKUP(F192,Limits!#REF!,3),IF(H192=50,HLOOKUP(F192,Limits!#REF!,4),IF(H192=60,HLOOKUP(F192,Limits!#REF!,5),IF(H192=80,HLOOKUP(F192,Limits!#REF!,6))))))</f>
        <v>#REF!</v>
      </c>
      <c r="M192" s="148"/>
      <c r="N192" s="121" t="e">
        <f>+USR!#REF!</f>
        <v>#REF!</v>
      </c>
      <c r="O192" s="122"/>
      <c r="P192" s="122" t="e">
        <f>+USR!#REF!</f>
        <v>#REF!</v>
      </c>
      <c r="Q192" s="122"/>
      <c r="R192" s="122" t="e">
        <f>+USR!#REF!</f>
        <v>#REF!</v>
      </c>
      <c r="S192" s="122"/>
      <c r="T192" s="122" t="e">
        <f>+USR!#REF!</f>
        <v>#REF!</v>
      </c>
      <c r="U192" s="122"/>
      <c r="V192" s="122" t="e">
        <f>IF(N192=0,Limits!$D$8,IF(N192=1,Limits!$E$8,IF(N192=2,Limits!$F$8,IF(N192=3,Limits!$G$8,IF(N192=4,Limits!$H$8,IF(N192=5,Limits!$I$8))))))</f>
        <v>#REF!</v>
      </c>
      <c r="W192" s="122"/>
      <c r="X192" s="122" t="e">
        <f t="shared" si="10"/>
        <v>#REF!</v>
      </c>
      <c r="Y192" s="122"/>
      <c r="Z192" s="76" t="e">
        <f>IF(D192&gt;=Limits!#REF!,"A",IF(D192&lt;=Limits!#REF!,"B",0))</f>
        <v>#REF!</v>
      </c>
      <c r="AA192" s="76" t="e">
        <f>IF(Z192="A",IF(P192=30,HLOOKUP(N192,Limits!#REF!,2),IF(P192=40,HLOOKUP(N192,Limits!#REF!,3),IF(P192=50,HLOOKUP(N192,Limits!#REF!,4),IF(P192=80,HLOOKUP(N192,Limits!#REF!,5))))))</f>
        <v>#REF!</v>
      </c>
      <c r="AB192" s="76" t="e">
        <f>IF(Z192="B",IF(P192=30,HLOOKUP(N192,Limits!#REF!,2),IF(P192=40,HLOOKUP(N192,Limits!#REF!,3),IF(P192=50,HLOOKUP(N192,Limits!#REF!,4),IF(P192=80,HLOOKUP(N192,Limits!#REF!,5))))))</f>
        <v>#REF!</v>
      </c>
      <c r="AC192" s="122"/>
      <c r="AD192" s="123" t="e">
        <f t="shared" si="11"/>
        <v>#REF!</v>
      </c>
      <c r="AE192" s="76" t="e">
        <f>IF(Z192="A",IF(X192&lt;=HLOOKUP(N192,Limits!#REF!,2),30,IF(X192&lt;=HLOOKUP(N192,Limits!#REF!,3),40,IF(X192&lt;=HLOOKUP(N192,Limits!#REF!,4),50,IF(X192&lt;=HLOOKUP(N192,Limits!#REF!,5),80,"Over 80%")))))</f>
        <v>#REF!</v>
      </c>
      <c r="AF192" s="76" t="e">
        <f>IF(Z192="B",IF(X192&lt;=HLOOKUP(N192,Limits!#REF!,2),30,IF(X192&lt;=HLOOKUP(N192,Limits!#REF!,3),40,IF(X192&lt;=HLOOKUP(N192,Limits!#REF!,4),50,IF(X192&lt;=HLOOKUP(N192,Limits!#REF!,5),80,"Over 80%")))))</f>
        <v>#REF!</v>
      </c>
      <c r="AG192" s="122"/>
      <c r="AH192" s="122"/>
      <c r="AI192" s="85" t="e">
        <f>IF(J192&lt;=HLOOKUP(F192,Limits!#REF!,2),30,IF(J192&lt;=HLOOKUP(F192,Limits!#REF!,3),40,IF(J192&lt;=HLOOKUP(F192,Limits!#REF!,4),50,IF(J192&lt;=HLOOKUP(F192,Limits!#REF!,5),60,IF(J192&lt;=HLOOKUP(F192,Limits!#REF!,6),80,"Over 80%")))))</f>
        <v>#REF!</v>
      </c>
      <c r="AJ192" s="123" t="e">
        <f t="shared" si="8"/>
        <v>#REF!</v>
      </c>
      <c r="AK192" s="2"/>
      <c r="AL192" s="85" t="e">
        <f t="shared" si="9"/>
        <v>#REF!</v>
      </c>
    </row>
    <row r="193" spans="1:38">
      <c r="A193" s="117" t="e">
        <f>+USR!#REF!</f>
        <v>#REF!</v>
      </c>
      <c r="B193" s="117"/>
      <c r="C193" s="117" t="e">
        <f>+USR!#REF!</f>
        <v>#REF!</v>
      </c>
      <c r="D193" s="151" t="e">
        <f>DATEVALUE(TEXT(USR!#REF!,"mm/dd/yyyy"))</f>
        <v>#REF!</v>
      </c>
      <c r="E193" s="117"/>
      <c r="F193" s="121" t="e">
        <f>+USR!#REF!</f>
        <v>#REF!</v>
      </c>
      <c r="G193" s="122"/>
      <c r="H193" s="122" t="e">
        <f>+USR!#REF!</f>
        <v>#REF!</v>
      </c>
      <c r="I193" s="122"/>
      <c r="J193" s="146" t="e">
        <f>+USR!#REF!</f>
        <v>#REF!</v>
      </c>
      <c r="K193" s="122"/>
      <c r="L193" s="147" t="e">
        <f>IF(H193=30,HLOOKUP(F193,Limits!#REF!,2),IF(H193=40,HLOOKUP(F193,Limits!#REF!,3),IF(H193=50,HLOOKUP(F193,Limits!#REF!,4),IF(H193=60,HLOOKUP(F193,Limits!#REF!,5),IF(H193=80,HLOOKUP(F193,Limits!#REF!,6))))))</f>
        <v>#REF!</v>
      </c>
      <c r="M193" s="148"/>
      <c r="N193" s="121" t="e">
        <f>+USR!#REF!</f>
        <v>#REF!</v>
      </c>
      <c r="O193" s="122"/>
      <c r="P193" s="122" t="e">
        <f>+USR!#REF!</f>
        <v>#REF!</v>
      </c>
      <c r="Q193" s="122"/>
      <c r="R193" s="122" t="e">
        <f>+USR!#REF!</f>
        <v>#REF!</v>
      </c>
      <c r="S193" s="122"/>
      <c r="T193" s="122" t="e">
        <f>+USR!#REF!</f>
        <v>#REF!</v>
      </c>
      <c r="U193" s="122"/>
      <c r="V193" s="122" t="e">
        <f>IF(N193=0,Limits!$D$8,IF(N193=1,Limits!$E$8,IF(N193=2,Limits!$F$8,IF(N193=3,Limits!$G$8,IF(N193=4,Limits!$H$8,IF(N193=5,Limits!$I$8))))))</f>
        <v>#REF!</v>
      </c>
      <c r="W193" s="122"/>
      <c r="X193" s="122" t="e">
        <f t="shared" si="10"/>
        <v>#REF!</v>
      </c>
      <c r="Y193" s="122"/>
      <c r="Z193" s="76" t="e">
        <f>IF(D193&gt;=Limits!#REF!,"A",IF(D193&lt;=Limits!#REF!,"B",0))</f>
        <v>#REF!</v>
      </c>
      <c r="AA193" s="76" t="e">
        <f>IF(Z193="A",IF(P193=30,HLOOKUP(N193,Limits!#REF!,2),IF(P193=40,HLOOKUP(N193,Limits!#REF!,3),IF(P193=50,HLOOKUP(N193,Limits!#REF!,4),IF(P193=80,HLOOKUP(N193,Limits!#REF!,5))))))</f>
        <v>#REF!</v>
      </c>
      <c r="AB193" s="76" t="e">
        <f>IF(Z193="B",IF(P193=30,HLOOKUP(N193,Limits!#REF!,2),IF(P193=40,HLOOKUP(N193,Limits!#REF!,3),IF(P193=50,HLOOKUP(N193,Limits!#REF!,4),IF(P193=80,HLOOKUP(N193,Limits!#REF!,5))))))</f>
        <v>#REF!</v>
      </c>
      <c r="AC193" s="122"/>
      <c r="AD193" s="123" t="e">
        <f t="shared" si="11"/>
        <v>#REF!</v>
      </c>
      <c r="AE193" s="76" t="e">
        <f>IF(Z193="A",IF(X193&lt;=HLOOKUP(N193,Limits!#REF!,2),30,IF(X193&lt;=HLOOKUP(N193,Limits!#REF!,3),40,IF(X193&lt;=HLOOKUP(N193,Limits!#REF!,4),50,IF(X193&lt;=HLOOKUP(N193,Limits!#REF!,5),80,"Over 80%")))))</f>
        <v>#REF!</v>
      </c>
      <c r="AF193" s="76" t="e">
        <f>IF(Z193="B",IF(X193&lt;=HLOOKUP(N193,Limits!#REF!,2),30,IF(X193&lt;=HLOOKUP(N193,Limits!#REF!,3),40,IF(X193&lt;=HLOOKUP(N193,Limits!#REF!,4),50,IF(X193&lt;=HLOOKUP(N193,Limits!#REF!,5),80,"Over 80%")))))</f>
        <v>#REF!</v>
      </c>
      <c r="AG193" s="122"/>
      <c r="AH193" s="122"/>
      <c r="AI193" s="85" t="e">
        <f>IF(J193&lt;=HLOOKUP(F193,Limits!#REF!,2),30,IF(J193&lt;=HLOOKUP(F193,Limits!#REF!,3),40,IF(J193&lt;=HLOOKUP(F193,Limits!#REF!,4),50,IF(J193&lt;=HLOOKUP(F193,Limits!#REF!,5),60,IF(J193&lt;=HLOOKUP(F193,Limits!#REF!,6),80,"Over 80%")))))</f>
        <v>#REF!</v>
      </c>
      <c r="AJ193" s="123" t="e">
        <f t="shared" si="8"/>
        <v>#REF!</v>
      </c>
      <c r="AK193" s="2"/>
      <c r="AL193" s="85" t="e">
        <f t="shared" si="9"/>
        <v>#REF!</v>
      </c>
    </row>
    <row r="194" spans="1:38">
      <c r="A194" s="117" t="e">
        <f>+USR!#REF!</f>
        <v>#REF!</v>
      </c>
      <c r="B194" s="117"/>
      <c r="C194" s="117" t="e">
        <f>+USR!#REF!</f>
        <v>#REF!</v>
      </c>
      <c r="D194" s="151" t="e">
        <f>DATEVALUE(TEXT(USR!#REF!,"mm/dd/yyyy"))</f>
        <v>#REF!</v>
      </c>
      <c r="E194" s="117"/>
      <c r="F194" s="121" t="e">
        <f>+USR!#REF!</f>
        <v>#REF!</v>
      </c>
      <c r="G194" s="122"/>
      <c r="H194" s="122" t="e">
        <f>+USR!#REF!</f>
        <v>#REF!</v>
      </c>
      <c r="I194" s="122"/>
      <c r="J194" s="146" t="e">
        <f>+USR!#REF!</f>
        <v>#REF!</v>
      </c>
      <c r="K194" s="122"/>
      <c r="L194" s="147" t="e">
        <f>IF(H194=30,HLOOKUP(F194,Limits!#REF!,2),IF(H194=40,HLOOKUP(F194,Limits!#REF!,3),IF(H194=50,HLOOKUP(F194,Limits!#REF!,4),IF(H194=60,HLOOKUP(F194,Limits!#REF!,5),IF(H194=80,HLOOKUP(F194,Limits!#REF!,6))))))</f>
        <v>#REF!</v>
      </c>
      <c r="M194" s="148"/>
      <c r="N194" s="121" t="e">
        <f>+USR!#REF!</f>
        <v>#REF!</v>
      </c>
      <c r="O194" s="122"/>
      <c r="P194" s="122" t="e">
        <f>+USR!#REF!</f>
        <v>#REF!</v>
      </c>
      <c r="Q194" s="122"/>
      <c r="R194" s="122" t="e">
        <f>+USR!#REF!</f>
        <v>#REF!</v>
      </c>
      <c r="S194" s="122"/>
      <c r="T194" s="122" t="e">
        <f>+USR!#REF!</f>
        <v>#REF!</v>
      </c>
      <c r="U194" s="122"/>
      <c r="V194" s="122" t="e">
        <f>IF(N194=0,Limits!$D$8,IF(N194=1,Limits!$E$8,IF(N194=2,Limits!$F$8,IF(N194=3,Limits!$G$8,IF(N194=4,Limits!$H$8,IF(N194=5,Limits!$I$8))))))</f>
        <v>#REF!</v>
      </c>
      <c r="W194" s="122"/>
      <c r="X194" s="122" t="e">
        <f t="shared" si="10"/>
        <v>#REF!</v>
      </c>
      <c r="Y194" s="122"/>
      <c r="Z194" s="76" t="e">
        <f>IF(D194&gt;=Limits!#REF!,"A",IF(D194&lt;=Limits!#REF!,"B",0))</f>
        <v>#REF!</v>
      </c>
      <c r="AA194" s="76" t="e">
        <f>IF(Z194="A",IF(P194=30,HLOOKUP(N194,Limits!#REF!,2),IF(P194=40,HLOOKUP(N194,Limits!#REF!,3),IF(P194=50,HLOOKUP(N194,Limits!#REF!,4),IF(P194=80,HLOOKUP(N194,Limits!#REF!,5))))))</f>
        <v>#REF!</v>
      </c>
      <c r="AB194" s="76" t="e">
        <f>IF(Z194="B",IF(P194=30,HLOOKUP(N194,Limits!#REF!,2),IF(P194=40,HLOOKUP(N194,Limits!#REF!,3),IF(P194=50,HLOOKUP(N194,Limits!#REF!,4),IF(P194=80,HLOOKUP(N194,Limits!#REF!,5))))))</f>
        <v>#REF!</v>
      </c>
      <c r="AC194" s="122"/>
      <c r="AD194" s="123" t="e">
        <f t="shared" si="11"/>
        <v>#REF!</v>
      </c>
      <c r="AE194" s="76" t="e">
        <f>IF(Z194="A",IF(X194&lt;=HLOOKUP(N194,Limits!#REF!,2),30,IF(X194&lt;=HLOOKUP(N194,Limits!#REF!,3),40,IF(X194&lt;=HLOOKUP(N194,Limits!#REF!,4),50,IF(X194&lt;=HLOOKUP(N194,Limits!#REF!,5),80,"Over 80%")))))</f>
        <v>#REF!</v>
      </c>
      <c r="AF194" s="76" t="e">
        <f>IF(Z194="B",IF(X194&lt;=HLOOKUP(N194,Limits!#REF!,2),30,IF(X194&lt;=HLOOKUP(N194,Limits!#REF!,3),40,IF(X194&lt;=HLOOKUP(N194,Limits!#REF!,4),50,IF(X194&lt;=HLOOKUP(N194,Limits!#REF!,5),80,"Over 80%")))))</f>
        <v>#REF!</v>
      </c>
      <c r="AG194" s="122"/>
      <c r="AH194" s="122"/>
      <c r="AI194" s="85" t="e">
        <f>IF(J194&lt;=HLOOKUP(F194,Limits!#REF!,2),30,IF(J194&lt;=HLOOKUP(F194,Limits!#REF!,3),40,IF(J194&lt;=HLOOKUP(F194,Limits!#REF!,4),50,IF(J194&lt;=HLOOKUP(F194,Limits!#REF!,5),60,IF(J194&lt;=HLOOKUP(F194,Limits!#REF!,6),80,"Over 80%")))))</f>
        <v>#REF!</v>
      </c>
      <c r="AJ194" s="123" t="e">
        <f t="shared" si="8"/>
        <v>#REF!</v>
      </c>
      <c r="AK194" s="2"/>
      <c r="AL194" s="85" t="e">
        <f t="shared" si="9"/>
        <v>#REF!</v>
      </c>
    </row>
    <row r="195" spans="1:38">
      <c r="A195" s="117" t="e">
        <f>+USR!#REF!</f>
        <v>#REF!</v>
      </c>
      <c r="B195" s="117"/>
      <c r="C195" s="117" t="e">
        <f>+USR!#REF!</f>
        <v>#REF!</v>
      </c>
      <c r="D195" s="151" t="e">
        <f>DATEVALUE(TEXT(USR!#REF!,"mm/dd/yyyy"))</f>
        <v>#REF!</v>
      </c>
      <c r="E195" s="117"/>
      <c r="F195" s="121" t="e">
        <f>+USR!#REF!</f>
        <v>#REF!</v>
      </c>
      <c r="G195" s="122"/>
      <c r="H195" s="122" t="e">
        <f>+USR!#REF!</f>
        <v>#REF!</v>
      </c>
      <c r="I195" s="122"/>
      <c r="J195" s="146" t="e">
        <f>+USR!#REF!</f>
        <v>#REF!</v>
      </c>
      <c r="K195" s="122"/>
      <c r="L195" s="147" t="e">
        <f>IF(H195=30,HLOOKUP(F195,Limits!#REF!,2),IF(H195=40,HLOOKUP(F195,Limits!#REF!,3),IF(H195=50,HLOOKUP(F195,Limits!#REF!,4),IF(H195=60,HLOOKUP(F195,Limits!#REF!,5),IF(H195=80,HLOOKUP(F195,Limits!#REF!,6))))))</f>
        <v>#REF!</v>
      </c>
      <c r="M195" s="148"/>
      <c r="N195" s="121" t="e">
        <f>+USR!#REF!</f>
        <v>#REF!</v>
      </c>
      <c r="O195" s="122"/>
      <c r="P195" s="122" t="e">
        <f>+USR!#REF!</f>
        <v>#REF!</v>
      </c>
      <c r="Q195" s="122"/>
      <c r="R195" s="122" t="e">
        <f>+USR!#REF!</f>
        <v>#REF!</v>
      </c>
      <c r="S195" s="122"/>
      <c r="T195" s="122" t="e">
        <f>+USR!#REF!</f>
        <v>#REF!</v>
      </c>
      <c r="U195" s="122"/>
      <c r="V195" s="122" t="e">
        <f>IF(N195=0,Limits!$D$8,IF(N195=1,Limits!$E$8,IF(N195=2,Limits!$F$8,IF(N195=3,Limits!$G$8,IF(N195=4,Limits!$H$8,IF(N195=5,Limits!$I$8))))))</f>
        <v>#REF!</v>
      </c>
      <c r="W195" s="122"/>
      <c r="X195" s="122" t="e">
        <f t="shared" si="10"/>
        <v>#REF!</v>
      </c>
      <c r="Y195" s="122"/>
      <c r="Z195" s="76" t="e">
        <f>IF(D195&gt;=Limits!#REF!,"A",IF(D195&lt;=Limits!#REF!,"B",0))</f>
        <v>#REF!</v>
      </c>
      <c r="AA195" s="76" t="e">
        <f>IF(Z195="A",IF(P195=30,HLOOKUP(N195,Limits!#REF!,2),IF(P195=40,HLOOKUP(N195,Limits!#REF!,3),IF(P195=50,HLOOKUP(N195,Limits!#REF!,4),IF(P195=80,HLOOKUP(N195,Limits!#REF!,5))))))</f>
        <v>#REF!</v>
      </c>
      <c r="AB195" s="76" t="e">
        <f>IF(Z195="B",IF(P195=30,HLOOKUP(N195,Limits!#REF!,2),IF(P195=40,HLOOKUP(N195,Limits!#REF!,3),IF(P195=50,HLOOKUP(N195,Limits!#REF!,4),IF(P195=80,HLOOKUP(N195,Limits!#REF!,5))))))</f>
        <v>#REF!</v>
      </c>
      <c r="AC195" s="122"/>
      <c r="AD195" s="123" t="e">
        <f t="shared" si="11"/>
        <v>#REF!</v>
      </c>
      <c r="AE195" s="76" t="e">
        <f>IF(Z195="A",IF(X195&lt;=HLOOKUP(N195,Limits!#REF!,2),30,IF(X195&lt;=HLOOKUP(N195,Limits!#REF!,3),40,IF(X195&lt;=HLOOKUP(N195,Limits!#REF!,4),50,IF(X195&lt;=HLOOKUP(N195,Limits!#REF!,5),80,"Over 80%")))))</f>
        <v>#REF!</v>
      </c>
      <c r="AF195" s="76" t="e">
        <f>IF(Z195="B",IF(X195&lt;=HLOOKUP(N195,Limits!#REF!,2),30,IF(X195&lt;=HLOOKUP(N195,Limits!#REF!,3),40,IF(X195&lt;=HLOOKUP(N195,Limits!#REF!,4),50,IF(X195&lt;=HLOOKUP(N195,Limits!#REF!,5),80,"Over 80%")))))</f>
        <v>#REF!</v>
      </c>
      <c r="AG195" s="122"/>
      <c r="AH195" s="122"/>
      <c r="AI195" s="85" t="e">
        <f>IF(J195&lt;=HLOOKUP(F195,Limits!#REF!,2),30,IF(J195&lt;=HLOOKUP(F195,Limits!#REF!,3),40,IF(J195&lt;=HLOOKUP(F195,Limits!#REF!,4),50,IF(J195&lt;=HLOOKUP(F195,Limits!#REF!,5),60,IF(J195&lt;=HLOOKUP(F195,Limits!#REF!,6),80,"Over 80%")))))</f>
        <v>#REF!</v>
      </c>
      <c r="AJ195" s="123" t="e">
        <f t="shared" si="8"/>
        <v>#REF!</v>
      </c>
      <c r="AK195" s="2"/>
      <c r="AL195" s="85" t="e">
        <f t="shared" si="9"/>
        <v>#REF!</v>
      </c>
    </row>
    <row r="196" spans="1:38">
      <c r="A196" s="117" t="e">
        <f>+USR!#REF!</f>
        <v>#REF!</v>
      </c>
      <c r="B196" s="117"/>
      <c r="C196" s="117" t="e">
        <f>+USR!#REF!</f>
        <v>#REF!</v>
      </c>
      <c r="D196" s="151" t="e">
        <f>DATEVALUE(TEXT(USR!#REF!,"mm/dd/yyyy"))</f>
        <v>#REF!</v>
      </c>
      <c r="E196" s="117"/>
      <c r="F196" s="121" t="e">
        <f>+USR!#REF!</f>
        <v>#REF!</v>
      </c>
      <c r="G196" s="122"/>
      <c r="H196" s="122" t="e">
        <f>+USR!#REF!</f>
        <v>#REF!</v>
      </c>
      <c r="I196" s="122"/>
      <c r="J196" s="146" t="e">
        <f>+USR!#REF!</f>
        <v>#REF!</v>
      </c>
      <c r="K196" s="122"/>
      <c r="L196" s="147" t="e">
        <f>IF(H196=30,HLOOKUP(F196,Limits!#REF!,2),IF(H196=40,HLOOKUP(F196,Limits!#REF!,3),IF(H196=50,HLOOKUP(F196,Limits!#REF!,4),IF(H196=60,HLOOKUP(F196,Limits!#REF!,5),IF(H196=80,HLOOKUP(F196,Limits!#REF!,6))))))</f>
        <v>#REF!</v>
      </c>
      <c r="M196" s="148"/>
      <c r="N196" s="121" t="e">
        <f>+USR!#REF!</f>
        <v>#REF!</v>
      </c>
      <c r="O196" s="122"/>
      <c r="P196" s="122" t="e">
        <f>+USR!#REF!</f>
        <v>#REF!</v>
      </c>
      <c r="Q196" s="122"/>
      <c r="R196" s="122" t="e">
        <f>+USR!#REF!</f>
        <v>#REF!</v>
      </c>
      <c r="S196" s="122"/>
      <c r="T196" s="122" t="e">
        <f>+USR!#REF!</f>
        <v>#REF!</v>
      </c>
      <c r="U196" s="122"/>
      <c r="V196" s="122" t="e">
        <f>IF(N196=0,Limits!$D$8,IF(N196=1,Limits!$E$8,IF(N196=2,Limits!$F$8,IF(N196=3,Limits!$G$8,IF(N196=4,Limits!$H$8,IF(N196=5,Limits!$I$8))))))</f>
        <v>#REF!</v>
      </c>
      <c r="W196" s="122"/>
      <c r="X196" s="122" t="e">
        <f t="shared" si="10"/>
        <v>#REF!</v>
      </c>
      <c r="Y196" s="122"/>
      <c r="Z196" s="76" t="e">
        <f>IF(D196&gt;=Limits!#REF!,"A",IF(D196&lt;=Limits!#REF!,"B",0))</f>
        <v>#REF!</v>
      </c>
      <c r="AA196" s="76" t="e">
        <f>IF(Z196="A",IF(P196=30,HLOOKUP(N196,Limits!#REF!,2),IF(P196=40,HLOOKUP(N196,Limits!#REF!,3),IF(P196=50,HLOOKUP(N196,Limits!#REF!,4),IF(P196=80,HLOOKUP(N196,Limits!#REF!,5))))))</f>
        <v>#REF!</v>
      </c>
      <c r="AB196" s="76" t="e">
        <f>IF(Z196="B",IF(P196=30,HLOOKUP(N196,Limits!#REF!,2),IF(P196=40,HLOOKUP(N196,Limits!#REF!,3),IF(P196=50,HLOOKUP(N196,Limits!#REF!,4),IF(P196=80,HLOOKUP(N196,Limits!#REF!,5))))))</f>
        <v>#REF!</v>
      </c>
      <c r="AC196" s="122"/>
      <c r="AD196" s="123" t="e">
        <f t="shared" si="11"/>
        <v>#REF!</v>
      </c>
      <c r="AE196" s="76" t="e">
        <f>IF(Z196="A",IF(X196&lt;=HLOOKUP(N196,Limits!#REF!,2),30,IF(X196&lt;=HLOOKUP(N196,Limits!#REF!,3),40,IF(X196&lt;=HLOOKUP(N196,Limits!#REF!,4),50,IF(X196&lt;=HLOOKUP(N196,Limits!#REF!,5),80,"Over 80%")))))</f>
        <v>#REF!</v>
      </c>
      <c r="AF196" s="76" t="e">
        <f>IF(Z196="B",IF(X196&lt;=HLOOKUP(N196,Limits!#REF!,2),30,IF(X196&lt;=HLOOKUP(N196,Limits!#REF!,3),40,IF(X196&lt;=HLOOKUP(N196,Limits!#REF!,4),50,IF(X196&lt;=HLOOKUP(N196,Limits!#REF!,5),80,"Over 80%")))))</f>
        <v>#REF!</v>
      </c>
      <c r="AG196" s="122"/>
      <c r="AH196" s="122"/>
      <c r="AI196" s="85" t="e">
        <f>IF(J196&lt;=HLOOKUP(F196,Limits!#REF!,2),30,IF(J196&lt;=HLOOKUP(F196,Limits!#REF!,3),40,IF(J196&lt;=HLOOKUP(F196,Limits!#REF!,4),50,IF(J196&lt;=HLOOKUP(F196,Limits!#REF!,5),60,IF(J196&lt;=HLOOKUP(F196,Limits!#REF!,6),80,"Over 80%")))))</f>
        <v>#REF!</v>
      </c>
      <c r="AJ196" s="123" t="e">
        <f t="shared" si="8"/>
        <v>#REF!</v>
      </c>
      <c r="AK196" s="2"/>
      <c r="AL196" s="85" t="e">
        <f t="shared" si="9"/>
        <v>#REF!</v>
      </c>
    </row>
    <row r="197" spans="1:38">
      <c r="A197" s="117" t="e">
        <f>+USR!#REF!</f>
        <v>#REF!</v>
      </c>
      <c r="B197" s="117"/>
      <c r="C197" s="117" t="e">
        <f>+USR!#REF!</f>
        <v>#REF!</v>
      </c>
      <c r="D197" s="151" t="e">
        <f>DATEVALUE(TEXT(USR!#REF!,"mm/dd/yyyy"))</f>
        <v>#REF!</v>
      </c>
      <c r="E197" s="117"/>
      <c r="F197" s="121" t="e">
        <f>+USR!#REF!</f>
        <v>#REF!</v>
      </c>
      <c r="G197" s="122"/>
      <c r="H197" s="122" t="e">
        <f>+USR!#REF!</f>
        <v>#REF!</v>
      </c>
      <c r="I197" s="122"/>
      <c r="J197" s="146" t="e">
        <f>+USR!#REF!</f>
        <v>#REF!</v>
      </c>
      <c r="K197" s="122"/>
      <c r="L197" s="147" t="e">
        <f>IF(H197=30,HLOOKUP(F197,Limits!#REF!,2),IF(H197=40,HLOOKUP(F197,Limits!#REF!,3),IF(H197=50,HLOOKUP(F197,Limits!#REF!,4),IF(H197=60,HLOOKUP(F197,Limits!#REF!,5),IF(H197=80,HLOOKUP(F197,Limits!#REF!,6))))))</f>
        <v>#REF!</v>
      </c>
      <c r="M197" s="148"/>
      <c r="N197" s="121" t="e">
        <f>+USR!#REF!</f>
        <v>#REF!</v>
      </c>
      <c r="O197" s="122"/>
      <c r="P197" s="122" t="e">
        <f>+USR!#REF!</f>
        <v>#REF!</v>
      </c>
      <c r="Q197" s="122"/>
      <c r="R197" s="122" t="e">
        <f>+USR!#REF!</f>
        <v>#REF!</v>
      </c>
      <c r="S197" s="122"/>
      <c r="T197" s="122" t="e">
        <f>+USR!#REF!</f>
        <v>#REF!</v>
      </c>
      <c r="U197" s="122"/>
      <c r="V197" s="122" t="e">
        <f>IF(N197=0,Limits!$D$8,IF(N197=1,Limits!$E$8,IF(N197=2,Limits!$F$8,IF(N197=3,Limits!$G$8,IF(N197=4,Limits!$H$8,IF(N197=5,Limits!$I$8))))))</f>
        <v>#REF!</v>
      </c>
      <c r="W197" s="122"/>
      <c r="X197" s="122" t="e">
        <f t="shared" si="10"/>
        <v>#REF!</v>
      </c>
      <c r="Y197" s="122"/>
      <c r="Z197" s="76" t="e">
        <f>IF(D197&gt;=Limits!#REF!,"A",IF(D197&lt;=Limits!#REF!,"B",0))</f>
        <v>#REF!</v>
      </c>
      <c r="AA197" s="76" t="e">
        <f>IF(Z197="A",IF(P197=30,HLOOKUP(N197,Limits!#REF!,2),IF(P197=40,HLOOKUP(N197,Limits!#REF!,3),IF(P197=50,HLOOKUP(N197,Limits!#REF!,4),IF(P197=80,HLOOKUP(N197,Limits!#REF!,5))))))</f>
        <v>#REF!</v>
      </c>
      <c r="AB197" s="76" t="e">
        <f>IF(Z197="B",IF(P197=30,HLOOKUP(N197,Limits!#REF!,2),IF(P197=40,HLOOKUP(N197,Limits!#REF!,3),IF(P197=50,HLOOKUP(N197,Limits!#REF!,4),IF(P197=80,HLOOKUP(N197,Limits!#REF!,5))))))</f>
        <v>#REF!</v>
      </c>
      <c r="AC197" s="122"/>
      <c r="AD197" s="123" t="e">
        <f t="shared" si="11"/>
        <v>#REF!</v>
      </c>
      <c r="AE197" s="76" t="e">
        <f>IF(Z197="A",IF(X197&lt;=HLOOKUP(N197,Limits!#REF!,2),30,IF(X197&lt;=HLOOKUP(N197,Limits!#REF!,3),40,IF(X197&lt;=HLOOKUP(N197,Limits!#REF!,4),50,IF(X197&lt;=HLOOKUP(N197,Limits!#REF!,5),80,"Over 80%")))))</f>
        <v>#REF!</v>
      </c>
      <c r="AF197" s="76" t="e">
        <f>IF(Z197="B",IF(X197&lt;=HLOOKUP(N197,Limits!#REF!,2),30,IF(X197&lt;=HLOOKUP(N197,Limits!#REF!,3),40,IF(X197&lt;=HLOOKUP(N197,Limits!#REF!,4),50,IF(X197&lt;=HLOOKUP(N197,Limits!#REF!,5),80,"Over 80%")))))</f>
        <v>#REF!</v>
      </c>
      <c r="AG197" s="122"/>
      <c r="AH197" s="122"/>
      <c r="AI197" s="85" t="e">
        <f>IF(J197&lt;=HLOOKUP(F197,Limits!#REF!,2),30,IF(J197&lt;=HLOOKUP(F197,Limits!#REF!,3),40,IF(J197&lt;=HLOOKUP(F197,Limits!#REF!,4),50,IF(J197&lt;=HLOOKUP(F197,Limits!#REF!,5),60,IF(J197&lt;=HLOOKUP(F197,Limits!#REF!,6),80,"Over 80%")))))</f>
        <v>#REF!</v>
      </c>
      <c r="AJ197" s="123" t="e">
        <f t="shared" si="8"/>
        <v>#REF!</v>
      </c>
      <c r="AK197" s="2"/>
      <c r="AL197" s="85" t="e">
        <f t="shared" si="9"/>
        <v>#REF!</v>
      </c>
    </row>
    <row r="198" spans="1:38">
      <c r="A198" s="117" t="e">
        <f>+USR!#REF!</f>
        <v>#REF!</v>
      </c>
      <c r="B198" s="117"/>
      <c r="C198" s="117" t="e">
        <f>+USR!#REF!</f>
        <v>#REF!</v>
      </c>
      <c r="D198" s="151" t="e">
        <f>DATEVALUE(TEXT(USR!#REF!,"mm/dd/yyyy"))</f>
        <v>#REF!</v>
      </c>
      <c r="E198" s="117"/>
      <c r="F198" s="121" t="e">
        <f>+USR!#REF!</f>
        <v>#REF!</v>
      </c>
      <c r="G198" s="122"/>
      <c r="H198" s="122" t="e">
        <f>+USR!#REF!</f>
        <v>#REF!</v>
      </c>
      <c r="I198" s="122"/>
      <c r="J198" s="146" t="e">
        <f>+USR!#REF!</f>
        <v>#REF!</v>
      </c>
      <c r="K198" s="122"/>
      <c r="L198" s="147" t="e">
        <f>IF(H198=30,HLOOKUP(F198,Limits!#REF!,2),IF(H198=40,HLOOKUP(F198,Limits!#REF!,3),IF(H198=50,HLOOKUP(F198,Limits!#REF!,4),IF(H198=60,HLOOKUP(F198,Limits!#REF!,5),IF(H198=80,HLOOKUP(F198,Limits!#REF!,6))))))</f>
        <v>#REF!</v>
      </c>
      <c r="M198" s="148"/>
      <c r="N198" s="121" t="e">
        <f>+USR!#REF!</f>
        <v>#REF!</v>
      </c>
      <c r="O198" s="122"/>
      <c r="P198" s="122" t="e">
        <f>+USR!#REF!</f>
        <v>#REF!</v>
      </c>
      <c r="Q198" s="122"/>
      <c r="R198" s="122" t="e">
        <f>+USR!#REF!</f>
        <v>#REF!</v>
      </c>
      <c r="S198" s="122"/>
      <c r="T198" s="122" t="e">
        <f>+USR!#REF!</f>
        <v>#REF!</v>
      </c>
      <c r="U198" s="122"/>
      <c r="V198" s="122" t="e">
        <f>IF(N198=0,Limits!$D$8,IF(N198=1,Limits!$E$8,IF(N198=2,Limits!$F$8,IF(N198=3,Limits!$G$8,IF(N198=4,Limits!$H$8,IF(N198=5,Limits!$I$8))))))</f>
        <v>#REF!</v>
      </c>
      <c r="W198" s="122"/>
      <c r="X198" s="122" t="e">
        <f t="shared" si="10"/>
        <v>#REF!</v>
      </c>
      <c r="Y198" s="122"/>
      <c r="Z198" s="76" t="e">
        <f>IF(D198&gt;=Limits!#REF!,"A",IF(D198&lt;=Limits!#REF!,"B",0))</f>
        <v>#REF!</v>
      </c>
      <c r="AA198" s="76" t="e">
        <f>IF(Z198="A",IF(P198=30,HLOOKUP(N198,Limits!#REF!,2),IF(P198=40,HLOOKUP(N198,Limits!#REF!,3),IF(P198=50,HLOOKUP(N198,Limits!#REF!,4),IF(P198=80,HLOOKUP(N198,Limits!#REF!,5))))))</f>
        <v>#REF!</v>
      </c>
      <c r="AB198" s="76" t="e">
        <f>IF(Z198="B",IF(P198=30,HLOOKUP(N198,Limits!#REF!,2),IF(P198=40,HLOOKUP(N198,Limits!#REF!,3),IF(P198=50,HLOOKUP(N198,Limits!#REF!,4),IF(P198=80,HLOOKUP(N198,Limits!#REF!,5))))))</f>
        <v>#REF!</v>
      </c>
      <c r="AC198" s="122"/>
      <c r="AD198" s="123" t="e">
        <f t="shared" si="11"/>
        <v>#REF!</v>
      </c>
      <c r="AE198" s="76" t="e">
        <f>IF(Z198="A",IF(X198&lt;=HLOOKUP(N198,Limits!#REF!,2),30,IF(X198&lt;=HLOOKUP(N198,Limits!#REF!,3),40,IF(X198&lt;=HLOOKUP(N198,Limits!#REF!,4),50,IF(X198&lt;=HLOOKUP(N198,Limits!#REF!,5),80,"Over 80%")))))</f>
        <v>#REF!</v>
      </c>
      <c r="AF198" s="76" t="e">
        <f>IF(Z198="B",IF(X198&lt;=HLOOKUP(N198,Limits!#REF!,2),30,IF(X198&lt;=HLOOKUP(N198,Limits!#REF!,3),40,IF(X198&lt;=HLOOKUP(N198,Limits!#REF!,4),50,IF(X198&lt;=HLOOKUP(N198,Limits!#REF!,5),80,"Over 80%")))))</f>
        <v>#REF!</v>
      </c>
      <c r="AG198" s="122"/>
      <c r="AH198" s="122"/>
      <c r="AI198" s="85" t="e">
        <f>IF(J198&lt;=HLOOKUP(F198,Limits!#REF!,2),30,IF(J198&lt;=HLOOKUP(F198,Limits!#REF!,3),40,IF(J198&lt;=HLOOKUP(F198,Limits!#REF!,4),50,IF(J198&lt;=HLOOKUP(F198,Limits!#REF!,5),60,IF(J198&lt;=HLOOKUP(F198,Limits!#REF!,6),80,"Over 80%")))))</f>
        <v>#REF!</v>
      </c>
      <c r="AJ198" s="123" t="e">
        <f t="shared" si="8"/>
        <v>#REF!</v>
      </c>
      <c r="AK198" s="2"/>
      <c r="AL198" s="85" t="e">
        <f t="shared" si="9"/>
        <v>#REF!</v>
      </c>
    </row>
    <row r="199" spans="1:38">
      <c r="A199" s="117" t="e">
        <f>+USR!#REF!</f>
        <v>#REF!</v>
      </c>
      <c r="B199" s="117"/>
      <c r="C199" s="117" t="e">
        <f>+USR!#REF!</f>
        <v>#REF!</v>
      </c>
      <c r="D199" s="151" t="e">
        <f>DATEVALUE(TEXT(USR!#REF!,"mm/dd/yyyy"))</f>
        <v>#REF!</v>
      </c>
      <c r="E199" s="117"/>
      <c r="F199" s="121" t="e">
        <f>+USR!#REF!</f>
        <v>#REF!</v>
      </c>
      <c r="G199" s="122"/>
      <c r="H199" s="122" t="e">
        <f>+USR!#REF!</f>
        <v>#REF!</v>
      </c>
      <c r="I199" s="122"/>
      <c r="J199" s="146" t="e">
        <f>+USR!#REF!</f>
        <v>#REF!</v>
      </c>
      <c r="K199" s="122"/>
      <c r="L199" s="147" t="e">
        <f>IF(H199=30,HLOOKUP(F199,Limits!#REF!,2),IF(H199=40,HLOOKUP(F199,Limits!#REF!,3),IF(H199=50,HLOOKUP(F199,Limits!#REF!,4),IF(H199=60,HLOOKUP(F199,Limits!#REF!,5),IF(H199=80,HLOOKUP(F199,Limits!#REF!,6))))))</f>
        <v>#REF!</v>
      </c>
      <c r="M199" s="148"/>
      <c r="N199" s="121" t="e">
        <f>+USR!#REF!</f>
        <v>#REF!</v>
      </c>
      <c r="O199" s="122"/>
      <c r="P199" s="122" t="e">
        <f>+USR!#REF!</f>
        <v>#REF!</v>
      </c>
      <c r="Q199" s="122"/>
      <c r="R199" s="122" t="e">
        <f>+USR!#REF!</f>
        <v>#REF!</v>
      </c>
      <c r="S199" s="122"/>
      <c r="T199" s="122" t="e">
        <f>+USR!#REF!</f>
        <v>#REF!</v>
      </c>
      <c r="U199" s="122"/>
      <c r="V199" s="122" t="e">
        <f>IF(N199=0,Limits!$D$8,IF(N199=1,Limits!$E$8,IF(N199=2,Limits!$F$8,IF(N199=3,Limits!$G$8,IF(N199=4,Limits!$H$8,IF(N199=5,Limits!$I$8))))))</f>
        <v>#REF!</v>
      </c>
      <c r="W199" s="122"/>
      <c r="X199" s="122" t="e">
        <f t="shared" si="10"/>
        <v>#REF!</v>
      </c>
      <c r="Y199" s="122"/>
      <c r="Z199" s="76" t="e">
        <f>IF(D199&gt;=Limits!#REF!,"A",IF(D199&lt;=Limits!#REF!,"B",0))</f>
        <v>#REF!</v>
      </c>
      <c r="AA199" s="76" t="e">
        <f>IF(Z199="A",IF(P199=30,HLOOKUP(N199,Limits!#REF!,2),IF(P199=40,HLOOKUP(N199,Limits!#REF!,3),IF(P199=50,HLOOKUP(N199,Limits!#REF!,4),IF(P199=80,HLOOKUP(N199,Limits!#REF!,5))))))</f>
        <v>#REF!</v>
      </c>
      <c r="AB199" s="76" t="e">
        <f>IF(Z199="B",IF(P199=30,HLOOKUP(N199,Limits!#REF!,2),IF(P199=40,HLOOKUP(N199,Limits!#REF!,3),IF(P199=50,HLOOKUP(N199,Limits!#REF!,4),IF(P199=80,HLOOKUP(N199,Limits!#REF!,5))))))</f>
        <v>#REF!</v>
      </c>
      <c r="AC199" s="122"/>
      <c r="AD199" s="123" t="e">
        <f t="shared" si="11"/>
        <v>#REF!</v>
      </c>
      <c r="AE199" s="76" t="e">
        <f>IF(Z199="A",IF(X199&lt;=HLOOKUP(N199,Limits!#REF!,2),30,IF(X199&lt;=HLOOKUP(N199,Limits!#REF!,3),40,IF(X199&lt;=HLOOKUP(N199,Limits!#REF!,4),50,IF(X199&lt;=HLOOKUP(N199,Limits!#REF!,5),80,"Over 80%")))))</f>
        <v>#REF!</v>
      </c>
      <c r="AF199" s="76" t="e">
        <f>IF(Z199="B",IF(X199&lt;=HLOOKUP(N199,Limits!#REF!,2),30,IF(X199&lt;=HLOOKUP(N199,Limits!#REF!,3),40,IF(X199&lt;=HLOOKUP(N199,Limits!#REF!,4),50,IF(X199&lt;=HLOOKUP(N199,Limits!#REF!,5),80,"Over 80%")))))</f>
        <v>#REF!</v>
      </c>
      <c r="AG199" s="122"/>
      <c r="AH199" s="122"/>
      <c r="AI199" s="85" t="e">
        <f>IF(J199&lt;=HLOOKUP(F199,Limits!#REF!,2),30,IF(J199&lt;=HLOOKUP(F199,Limits!#REF!,3),40,IF(J199&lt;=HLOOKUP(F199,Limits!#REF!,4),50,IF(J199&lt;=HLOOKUP(F199,Limits!#REF!,5),60,IF(J199&lt;=HLOOKUP(F199,Limits!#REF!,6),80,"Over 80%")))))</f>
        <v>#REF!</v>
      </c>
      <c r="AJ199" s="123" t="e">
        <f t="shared" si="8"/>
        <v>#REF!</v>
      </c>
      <c r="AK199" s="2"/>
      <c r="AL199" s="85" t="e">
        <f t="shared" si="9"/>
        <v>#REF!</v>
      </c>
    </row>
    <row r="200" spans="1:38">
      <c r="A200" s="117" t="e">
        <f>+USR!#REF!</f>
        <v>#REF!</v>
      </c>
      <c r="B200" s="117"/>
      <c r="C200" s="117" t="e">
        <f>+USR!#REF!</f>
        <v>#REF!</v>
      </c>
      <c r="D200" s="151" t="e">
        <f>DATEVALUE(TEXT(USR!#REF!,"mm/dd/yyyy"))</f>
        <v>#REF!</v>
      </c>
      <c r="E200" s="117"/>
      <c r="F200" s="121" t="e">
        <f>+USR!#REF!</f>
        <v>#REF!</v>
      </c>
      <c r="G200" s="122"/>
      <c r="H200" s="122" t="e">
        <f>+USR!#REF!</f>
        <v>#REF!</v>
      </c>
      <c r="I200" s="122"/>
      <c r="J200" s="146" t="e">
        <f>+USR!#REF!</f>
        <v>#REF!</v>
      </c>
      <c r="K200" s="122"/>
      <c r="L200" s="147" t="e">
        <f>IF(H200=30,HLOOKUP(F200,Limits!#REF!,2),IF(H200=40,HLOOKUP(F200,Limits!#REF!,3),IF(H200=50,HLOOKUP(F200,Limits!#REF!,4),IF(H200=60,HLOOKUP(F200,Limits!#REF!,5),IF(H200=80,HLOOKUP(F200,Limits!#REF!,6))))))</f>
        <v>#REF!</v>
      </c>
      <c r="M200" s="148"/>
      <c r="N200" s="121" t="e">
        <f>+USR!#REF!</f>
        <v>#REF!</v>
      </c>
      <c r="O200" s="122"/>
      <c r="P200" s="122" t="e">
        <f>+USR!#REF!</f>
        <v>#REF!</v>
      </c>
      <c r="Q200" s="122"/>
      <c r="R200" s="122" t="e">
        <f>+USR!#REF!</f>
        <v>#REF!</v>
      </c>
      <c r="S200" s="122"/>
      <c r="T200" s="122" t="e">
        <f>+USR!#REF!</f>
        <v>#REF!</v>
      </c>
      <c r="U200" s="122"/>
      <c r="V200" s="122" t="e">
        <f>IF(N200=0,Limits!$D$8,IF(N200=1,Limits!$E$8,IF(N200=2,Limits!$F$8,IF(N200=3,Limits!$G$8,IF(N200=4,Limits!$H$8,IF(N200=5,Limits!$I$8))))))</f>
        <v>#REF!</v>
      </c>
      <c r="W200" s="122"/>
      <c r="X200" s="122" t="e">
        <f t="shared" si="10"/>
        <v>#REF!</v>
      </c>
      <c r="Y200" s="122"/>
      <c r="Z200" s="76" t="e">
        <f>IF(D200&gt;=Limits!#REF!,"A",IF(D200&lt;=Limits!#REF!,"B",0))</f>
        <v>#REF!</v>
      </c>
      <c r="AA200" s="76" t="e">
        <f>IF(Z200="A",IF(P200=30,HLOOKUP(N200,Limits!#REF!,2),IF(P200=40,HLOOKUP(N200,Limits!#REF!,3),IF(P200=50,HLOOKUP(N200,Limits!#REF!,4),IF(P200=80,HLOOKUP(N200,Limits!#REF!,5))))))</f>
        <v>#REF!</v>
      </c>
      <c r="AB200" s="76" t="e">
        <f>IF(Z200="B",IF(P200=30,HLOOKUP(N200,Limits!#REF!,2),IF(P200=40,HLOOKUP(N200,Limits!#REF!,3),IF(P200=50,HLOOKUP(N200,Limits!#REF!,4),IF(P200=80,HLOOKUP(N200,Limits!#REF!,5))))))</f>
        <v>#REF!</v>
      </c>
      <c r="AC200" s="122"/>
      <c r="AD200" s="123" t="e">
        <f t="shared" si="11"/>
        <v>#REF!</v>
      </c>
      <c r="AE200" s="76" t="e">
        <f>IF(Z200="A",IF(X200&lt;=HLOOKUP(N200,Limits!#REF!,2),30,IF(X200&lt;=HLOOKUP(N200,Limits!#REF!,3),40,IF(X200&lt;=HLOOKUP(N200,Limits!#REF!,4),50,IF(X200&lt;=HLOOKUP(N200,Limits!#REF!,5),80,"Over 80%")))))</f>
        <v>#REF!</v>
      </c>
      <c r="AF200" s="76" t="e">
        <f>IF(Z200="B",IF(X200&lt;=HLOOKUP(N200,Limits!#REF!,2),30,IF(X200&lt;=HLOOKUP(N200,Limits!#REF!,3),40,IF(X200&lt;=HLOOKUP(N200,Limits!#REF!,4),50,IF(X200&lt;=HLOOKUP(N200,Limits!#REF!,5),80,"Over 80%")))))</f>
        <v>#REF!</v>
      </c>
      <c r="AG200" s="122"/>
      <c r="AH200" s="122"/>
      <c r="AI200" s="85" t="e">
        <f>IF(J200&lt;=HLOOKUP(F200,Limits!#REF!,2),30,IF(J200&lt;=HLOOKUP(F200,Limits!#REF!,3),40,IF(J200&lt;=HLOOKUP(F200,Limits!#REF!,4),50,IF(J200&lt;=HLOOKUP(F200,Limits!#REF!,5),60,IF(J200&lt;=HLOOKUP(F200,Limits!#REF!,6),80,"Over 80%")))))</f>
        <v>#REF!</v>
      </c>
      <c r="AJ200" s="123" t="e">
        <f t="shared" ref="AJ200:AJ263" si="12">IF(Z200="A",AE200,IF(Z200="B",AF200,0))</f>
        <v>#REF!</v>
      </c>
      <c r="AK200" s="2"/>
      <c r="AL200" s="85" t="e">
        <f t="shared" ref="AL200:AL263" si="13">IF(AI200&lt;AJ200,AI200,AJ200)</f>
        <v>#REF!</v>
      </c>
    </row>
    <row r="201" spans="1:38">
      <c r="A201" s="117" t="e">
        <f>+USR!#REF!</f>
        <v>#REF!</v>
      </c>
      <c r="B201" s="117"/>
      <c r="C201" s="117" t="e">
        <f>+USR!#REF!</f>
        <v>#REF!</v>
      </c>
      <c r="D201" s="151" t="e">
        <f>DATEVALUE(TEXT(USR!#REF!,"mm/dd/yyyy"))</f>
        <v>#REF!</v>
      </c>
      <c r="E201" s="117"/>
      <c r="F201" s="121" t="e">
        <f>+USR!#REF!</f>
        <v>#REF!</v>
      </c>
      <c r="G201" s="122"/>
      <c r="H201" s="122" t="e">
        <f>+USR!#REF!</f>
        <v>#REF!</v>
      </c>
      <c r="I201" s="122"/>
      <c r="J201" s="146" t="e">
        <f>+USR!#REF!</f>
        <v>#REF!</v>
      </c>
      <c r="K201" s="122"/>
      <c r="L201" s="147" t="e">
        <f>IF(H201=30,HLOOKUP(F201,Limits!#REF!,2),IF(H201=40,HLOOKUP(F201,Limits!#REF!,3),IF(H201=50,HLOOKUP(F201,Limits!#REF!,4),IF(H201=60,HLOOKUP(F201,Limits!#REF!,5),IF(H201=80,HLOOKUP(F201,Limits!#REF!,6))))))</f>
        <v>#REF!</v>
      </c>
      <c r="M201" s="148"/>
      <c r="N201" s="121" t="e">
        <f>+USR!#REF!</f>
        <v>#REF!</v>
      </c>
      <c r="O201" s="122"/>
      <c r="P201" s="122" t="e">
        <f>+USR!#REF!</f>
        <v>#REF!</v>
      </c>
      <c r="Q201" s="122"/>
      <c r="R201" s="122" t="e">
        <f>+USR!#REF!</f>
        <v>#REF!</v>
      </c>
      <c r="S201" s="122"/>
      <c r="T201" s="122" t="e">
        <f>+USR!#REF!</f>
        <v>#REF!</v>
      </c>
      <c r="U201" s="122"/>
      <c r="V201" s="122" t="e">
        <f>IF(N201=0,Limits!$D$8,IF(N201=1,Limits!$E$8,IF(N201=2,Limits!$F$8,IF(N201=3,Limits!$G$8,IF(N201=4,Limits!$H$8,IF(N201=5,Limits!$I$8))))))</f>
        <v>#REF!</v>
      </c>
      <c r="W201" s="122"/>
      <c r="X201" s="122" t="e">
        <f t="shared" ref="X201:X253" si="14">SUM(R201:W201)</f>
        <v>#REF!</v>
      </c>
      <c r="Y201" s="122"/>
      <c r="Z201" s="76" t="e">
        <f>IF(D201&gt;=Limits!#REF!,"A",IF(D201&lt;=Limits!#REF!,"B",0))</f>
        <v>#REF!</v>
      </c>
      <c r="AA201" s="76" t="e">
        <f>IF(Z201="A",IF(P201=30,HLOOKUP(N201,Limits!#REF!,2),IF(P201=40,HLOOKUP(N201,Limits!#REF!,3),IF(P201=50,HLOOKUP(N201,Limits!#REF!,4),IF(P201=80,HLOOKUP(N201,Limits!#REF!,5))))))</f>
        <v>#REF!</v>
      </c>
      <c r="AB201" s="76" t="e">
        <f>IF(Z201="B",IF(P201=30,HLOOKUP(N201,Limits!#REF!,2),IF(P201=40,HLOOKUP(N201,Limits!#REF!,3),IF(P201=50,HLOOKUP(N201,Limits!#REF!,4),IF(P201=80,HLOOKUP(N201,Limits!#REF!,5))))))</f>
        <v>#REF!</v>
      </c>
      <c r="AC201" s="122"/>
      <c r="AD201" s="123" t="e">
        <f t="shared" ref="AD201:AD264" si="15">IF(Z201="A",AA201,IF(Z201="B",AB201,0))</f>
        <v>#REF!</v>
      </c>
      <c r="AE201" s="76" t="e">
        <f>IF(Z201="A",IF(X201&lt;=HLOOKUP(N201,Limits!#REF!,2),30,IF(X201&lt;=HLOOKUP(N201,Limits!#REF!,3),40,IF(X201&lt;=HLOOKUP(N201,Limits!#REF!,4),50,IF(X201&lt;=HLOOKUP(N201,Limits!#REF!,5),80,"Over 80%")))))</f>
        <v>#REF!</v>
      </c>
      <c r="AF201" s="76" t="e">
        <f>IF(Z201="B",IF(X201&lt;=HLOOKUP(N201,Limits!#REF!,2),30,IF(X201&lt;=HLOOKUP(N201,Limits!#REF!,3),40,IF(X201&lt;=HLOOKUP(N201,Limits!#REF!,4),50,IF(X201&lt;=HLOOKUP(N201,Limits!#REF!,5),80,"Over 80%")))))</f>
        <v>#REF!</v>
      </c>
      <c r="AG201" s="122"/>
      <c r="AH201" s="122"/>
      <c r="AI201" s="85" t="e">
        <f>IF(J201&lt;=HLOOKUP(F201,Limits!#REF!,2),30,IF(J201&lt;=HLOOKUP(F201,Limits!#REF!,3),40,IF(J201&lt;=HLOOKUP(F201,Limits!#REF!,4),50,IF(J201&lt;=HLOOKUP(F201,Limits!#REF!,5),60,IF(J201&lt;=HLOOKUP(F201,Limits!#REF!,6),80,"Over 80%")))))</f>
        <v>#REF!</v>
      </c>
      <c r="AJ201" s="123" t="e">
        <f t="shared" si="12"/>
        <v>#REF!</v>
      </c>
      <c r="AK201" s="2"/>
      <c r="AL201" s="85" t="e">
        <f t="shared" si="13"/>
        <v>#REF!</v>
      </c>
    </row>
    <row r="202" spans="1:38">
      <c r="A202" s="117" t="e">
        <f>+USR!#REF!</f>
        <v>#REF!</v>
      </c>
      <c r="B202" s="117"/>
      <c r="C202" s="117" t="e">
        <f>+USR!#REF!</f>
        <v>#REF!</v>
      </c>
      <c r="D202" s="151" t="e">
        <f>DATEVALUE(TEXT(USR!#REF!,"mm/dd/yyyy"))</f>
        <v>#REF!</v>
      </c>
      <c r="E202" s="117"/>
      <c r="F202" s="121" t="e">
        <f>+USR!#REF!</f>
        <v>#REF!</v>
      </c>
      <c r="G202" s="122"/>
      <c r="H202" s="122" t="e">
        <f>+USR!#REF!</f>
        <v>#REF!</v>
      </c>
      <c r="I202" s="122"/>
      <c r="J202" s="146" t="e">
        <f>+USR!#REF!</f>
        <v>#REF!</v>
      </c>
      <c r="K202" s="122"/>
      <c r="L202" s="147" t="e">
        <f>IF(H202=30,HLOOKUP(F202,Limits!#REF!,2),IF(H202=40,HLOOKUP(F202,Limits!#REF!,3),IF(H202=50,HLOOKUP(F202,Limits!#REF!,4),IF(H202=60,HLOOKUP(F202,Limits!#REF!,5),IF(H202=80,HLOOKUP(F202,Limits!#REF!,6))))))</f>
        <v>#REF!</v>
      </c>
      <c r="M202" s="148"/>
      <c r="N202" s="121" t="e">
        <f>+USR!#REF!</f>
        <v>#REF!</v>
      </c>
      <c r="O202" s="122"/>
      <c r="P202" s="122" t="e">
        <f>+USR!#REF!</f>
        <v>#REF!</v>
      </c>
      <c r="Q202" s="122"/>
      <c r="R202" s="122" t="e">
        <f>+USR!#REF!</f>
        <v>#REF!</v>
      </c>
      <c r="S202" s="122"/>
      <c r="T202" s="122" t="e">
        <f>+USR!#REF!</f>
        <v>#REF!</v>
      </c>
      <c r="U202" s="122"/>
      <c r="V202" s="122" t="e">
        <f>IF(N202=0,Limits!$D$8,IF(N202=1,Limits!$E$8,IF(N202=2,Limits!$F$8,IF(N202=3,Limits!$G$8,IF(N202=4,Limits!$H$8,IF(N202=5,Limits!$I$8))))))</f>
        <v>#REF!</v>
      </c>
      <c r="W202" s="122"/>
      <c r="X202" s="122" t="e">
        <f t="shared" si="14"/>
        <v>#REF!</v>
      </c>
      <c r="Y202" s="122"/>
      <c r="Z202" s="76" t="e">
        <f>IF(D202&gt;=Limits!#REF!,"A",IF(D202&lt;=Limits!#REF!,"B",0))</f>
        <v>#REF!</v>
      </c>
      <c r="AA202" s="76" t="e">
        <f>IF(Z202="A",IF(P202=30,HLOOKUP(N202,Limits!#REF!,2),IF(P202=40,HLOOKUP(N202,Limits!#REF!,3),IF(P202=50,HLOOKUP(N202,Limits!#REF!,4),IF(P202=80,HLOOKUP(N202,Limits!#REF!,5))))))</f>
        <v>#REF!</v>
      </c>
      <c r="AB202" s="76" t="e">
        <f>IF(Z202="B",IF(P202=30,HLOOKUP(N202,Limits!#REF!,2),IF(P202=40,HLOOKUP(N202,Limits!#REF!,3),IF(P202=50,HLOOKUP(N202,Limits!#REF!,4),IF(P202=80,HLOOKUP(N202,Limits!#REF!,5))))))</f>
        <v>#REF!</v>
      </c>
      <c r="AC202" s="122"/>
      <c r="AD202" s="123" t="e">
        <f t="shared" si="15"/>
        <v>#REF!</v>
      </c>
      <c r="AE202" s="76" t="e">
        <f>IF(Z202="A",IF(X202&lt;=HLOOKUP(N202,Limits!#REF!,2),30,IF(X202&lt;=HLOOKUP(N202,Limits!#REF!,3),40,IF(X202&lt;=HLOOKUP(N202,Limits!#REF!,4),50,IF(X202&lt;=HLOOKUP(N202,Limits!#REF!,5),80,"Over 80%")))))</f>
        <v>#REF!</v>
      </c>
      <c r="AF202" s="76" t="e">
        <f>IF(Z202="B",IF(X202&lt;=HLOOKUP(N202,Limits!#REF!,2),30,IF(X202&lt;=HLOOKUP(N202,Limits!#REF!,3),40,IF(X202&lt;=HLOOKUP(N202,Limits!#REF!,4),50,IF(X202&lt;=HLOOKUP(N202,Limits!#REF!,5),80,"Over 80%")))))</f>
        <v>#REF!</v>
      </c>
      <c r="AG202" s="122"/>
      <c r="AH202" s="122"/>
      <c r="AI202" s="85" t="e">
        <f>IF(J202&lt;=HLOOKUP(F202,Limits!#REF!,2),30,IF(J202&lt;=HLOOKUP(F202,Limits!#REF!,3),40,IF(J202&lt;=HLOOKUP(F202,Limits!#REF!,4),50,IF(J202&lt;=HLOOKUP(F202,Limits!#REF!,5),60,IF(J202&lt;=HLOOKUP(F202,Limits!#REF!,6),80,"Over 80%")))))</f>
        <v>#REF!</v>
      </c>
      <c r="AJ202" s="123" t="e">
        <f t="shared" si="12"/>
        <v>#REF!</v>
      </c>
      <c r="AK202" s="2"/>
      <c r="AL202" s="85" t="e">
        <f t="shared" si="13"/>
        <v>#REF!</v>
      </c>
    </row>
    <row r="203" spans="1:38">
      <c r="A203" s="117" t="e">
        <f>+USR!#REF!</f>
        <v>#REF!</v>
      </c>
      <c r="B203" s="117"/>
      <c r="C203" s="117" t="e">
        <f>+USR!#REF!</f>
        <v>#REF!</v>
      </c>
      <c r="D203" s="151" t="e">
        <f>DATEVALUE(TEXT(USR!#REF!,"mm/dd/yyyy"))</f>
        <v>#REF!</v>
      </c>
      <c r="E203" s="117"/>
      <c r="F203" s="121" t="e">
        <f>+USR!#REF!</f>
        <v>#REF!</v>
      </c>
      <c r="G203" s="122"/>
      <c r="H203" s="122" t="e">
        <f>+USR!#REF!</f>
        <v>#REF!</v>
      </c>
      <c r="I203" s="122"/>
      <c r="J203" s="146" t="e">
        <f>+USR!#REF!</f>
        <v>#REF!</v>
      </c>
      <c r="K203" s="122"/>
      <c r="L203" s="147" t="e">
        <f>IF(H203=30,HLOOKUP(F203,Limits!#REF!,2),IF(H203=40,HLOOKUP(F203,Limits!#REF!,3),IF(H203=50,HLOOKUP(F203,Limits!#REF!,4),IF(H203=60,HLOOKUP(F203,Limits!#REF!,5),IF(H203=80,HLOOKUP(F203,Limits!#REF!,6))))))</f>
        <v>#REF!</v>
      </c>
      <c r="M203" s="148"/>
      <c r="N203" s="121" t="e">
        <f>+USR!#REF!</f>
        <v>#REF!</v>
      </c>
      <c r="O203" s="122"/>
      <c r="P203" s="122" t="e">
        <f>+USR!#REF!</f>
        <v>#REF!</v>
      </c>
      <c r="Q203" s="122"/>
      <c r="R203" s="122" t="e">
        <f>+USR!#REF!</f>
        <v>#REF!</v>
      </c>
      <c r="S203" s="122"/>
      <c r="T203" s="122" t="e">
        <f>+USR!#REF!</f>
        <v>#REF!</v>
      </c>
      <c r="U203" s="122"/>
      <c r="V203" s="122" t="e">
        <f>IF(N203=0,Limits!$D$8,IF(N203=1,Limits!$E$8,IF(N203=2,Limits!$F$8,IF(N203=3,Limits!$G$8,IF(N203=4,Limits!$H$8,IF(N203=5,Limits!$I$8))))))</f>
        <v>#REF!</v>
      </c>
      <c r="W203" s="122"/>
      <c r="X203" s="122" t="e">
        <f t="shared" si="14"/>
        <v>#REF!</v>
      </c>
      <c r="Y203" s="122"/>
      <c r="Z203" s="76" t="e">
        <f>IF(D203&gt;=Limits!#REF!,"A",IF(D203&lt;=Limits!#REF!,"B",0))</f>
        <v>#REF!</v>
      </c>
      <c r="AA203" s="76" t="e">
        <f>IF(Z203="A",IF(P203=30,HLOOKUP(N203,Limits!#REF!,2),IF(P203=40,HLOOKUP(N203,Limits!#REF!,3),IF(P203=50,HLOOKUP(N203,Limits!#REF!,4),IF(P203=80,HLOOKUP(N203,Limits!#REF!,5))))))</f>
        <v>#REF!</v>
      </c>
      <c r="AB203" s="76" t="e">
        <f>IF(Z203="B",IF(P203=30,HLOOKUP(N203,Limits!#REF!,2),IF(P203=40,HLOOKUP(N203,Limits!#REF!,3),IF(P203=50,HLOOKUP(N203,Limits!#REF!,4),IF(P203=80,HLOOKUP(N203,Limits!#REF!,5))))))</f>
        <v>#REF!</v>
      </c>
      <c r="AC203" s="122"/>
      <c r="AD203" s="123" t="e">
        <f t="shared" si="15"/>
        <v>#REF!</v>
      </c>
      <c r="AE203" s="76" t="e">
        <f>IF(Z203="A",IF(X203&lt;=HLOOKUP(N203,Limits!#REF!,2),30,IF(X203&lt;=HLOOKUP(N203,Limits!#REF!,3),40,IF(X203&lt;=HLOOKUP(N203,Limits!#REF!,4),50,IF(X203&lt;=HLOOKUP(N203,Limits!#REF!,5),80,"Over 80%")))))</f>
        <v>#REF!</v>
      </c>
      <c r="AF203" s="76" t="e">
        <f>IF(Z203="B",IF(X203&lt;=HLOOKUP(N203,Limits!#REF!,2),30,IF(X203&lt;=HLOOKUP(N203,Limits!#REF!,3),40,IF(X203&lt;=HLOOKUP(N203,Limits!#REF!,4),50,IF(X203&lt;=HLOOKUP(N203,Limits!#REF!,5),80,"Over 80%")))))</f>
        <v>#REF!</v>
      </c>
      <c r="AG203" s="122"/>
      <c r="AH203" s="122"/>
      <c r="AI203" s="85" t="e">
        <f>IF(J203&lt;=HLOOKUP(F203,Limits!#REF!,2),30,IF(J203&lt;=HLOOKUP(F203,Limits!#REF!,3),40,IF(J203&lt;=HLOOKUP(F203,Limits!#REF!,4),50,IF(J203&lt;=HLOOKUP(F203,Limits!#REF!,5),60,IF(J203&lt;=HLOOKUP(F203,Limits!#REF!,6),80,"Over 80%")))))</f>
        <v>#REF!</v>
      </c>
      <c r="AJ203" s="123" t="e">
        <f t="shared" si="12"/>
        <v>#REF!</v>
      </c>
      <c r="AK203" s="2"/>
      <c r="AL203" s="85" t="e">
        <f t="shared" si="13"/>
        <v>#REF!</v>
      </c>
    </row>
    <row r="204" spans="1:38">
      <c r="A204" s="117" t="e">
        <f>+USR!#REF!</f>
        <v>#REF!</v>
      </c>
      <c r="B204" s="117"/>
      <c r="C204" s="117" t="e">
        <f>+USR!#REF!</f>
        <v>#REF!</v>
      </c>
      <c r="D204" s="151" t="e">
        <f>DATEVALUE(TEXT(USR!#REF!,"mm/dd/yyyy"))</f>
        <v>#REF!</v>
      </c>
      <c r="E204" s="117"/>
      <c r="F204" s="121" t="e">
        <f>+USR!#REF!</f>
        <v>#REF!</v>
      </c>
      <c r="G204" s="122"/>
      <c r="H204" s="122" t="e">
        <f>+USR!#REF!</f>
        <v>#REF!</v>
      </c>
      <c r="I204" s="122"/>
      <c r="J204" s="146" t="e">
        <f>+USR!#REF!</f>
        <v>#REF!</v>
      </c>
      <c r="K204" s="122"/>
      <c r="L204" s="147" t="e">
        <f>IF(H204=30,HLOOKUP(F204,Limits!#REF!,2),IF(H204=40,HLOOKUP(F204,Limits!#REF!,3),IF(H204=50,HLOOKUP(F204,Limits!#REF!,4),IF(H204=60,HLOOKUP(F204,Limits!#REF!,5),IF(H204=80,HLOOKUP(F204,Limits!#REF!,6))))))</f>
        <v>#REF!</v>
      </c>
      <c r="M204" s="148"/>
      <c r="N204" s="121" t="e">
        <f>+USR!#REF!</f>
        <v>#REF!</v>
      </c>
      <c r="O204" s="122"/>
      <c r="P204" s="122" t="e">
        <f>+USR!#REF!</f>
        <v>#REF!</v>
      </c>
      <c r="Q204" s="122"/>
      <c r="R204" s="122" t="e">
        <f>+USR!#REF!</f>
        <v>#REF!</v>
      </c>
      <c r="S204" s="122"/>
      <c r="T204" s="122" t="e">
        <f>+USR!#REF!</f>
        <v>#REF!</v>
      </c>
      <c r="U204" s="122"/>
      <c r="V204" s="122" t="e">
        <f>IF(N204=0,Limits!$D$8,IF(N204=1,Limits!$E$8,IF(N204=2,Limits!$F$8,IF(N204=3,Limits!$G$8,IF(N204=4,Limits!$H$8,IF(N204=5,Limits!$I$8))))))</f>
        <v>#REF!</v>
      </c>
      <c r="W204" s="122"/>
      <c r="X204" s="122" t="e">
        <f t="shared" si="14"/>
        <v>#REF!</v>
      </c>
      <c r="Y204" s="122"/>
      <c r="Z204" s="76" t="e">
        <f>IF(D204&gt;=Limits!#REF!,"A",IF(D204&lt;=Limits!#REF!,"B",0))</f>
        <v>#REF!</v>
      </c>
      <c r="AA204" s="76" t="e">
        <f>IF(Z204="A",IF(P204=30,HLOOKUP(N204,Limits!#REF!,2),IF(P204=40,HLOOKUP(N204,Limits!#REF!,3),IF(P204=50,HLOOKUP(N204,Limits!#REF!,4),IF(P204=80,HLOOKUP(N204,Limits!#REF!,5))))))</f>
        <v>#REF!</v>
      </c>
      <c r="AB204" s="76" t="e">
        <f>IF(Z204="B",IF(P204=30,HLOOKUP(N204,Limits!#REF!,2),IF(P204=40,HLOOKUP(N204,Limits!#REF!,3),IF(P204=50,HLOOKUP(N204,Limits!#REF!,4),IF(P204=80,HLOOKUP(N204,Limits!#REF!,5))))))</f>
        <v>#REF!</v>
      </c>
      <c r="AC204" s="122"/>
      <c r="AD204" s="123" t="e">
        <f t="shared" si="15"/>
        <v>#REF!</v>
      </c>
      <c r="AE204" s="76" t="e">
        <f>IF(Z204="A",IF(X204&lt;=HLOOKUP(N204,Limits!#REF!,2),30,IF(X204&lt;=HLOOKUP(N204,Limits!#REF!,3),40,IF(X204&lt;=HLOOKUP(N204,Limits!#REF!,4),50,IF(X204&lt;=HLOOKUP(N204,Limits!#REF!,5),80,"Over 80%")))))</f>
        <v>#REF!</v>
      </c>
      <c r="AF204" s="76" t="e">
        <f>IF(Z204="B",IF(X204&lt;=HLOOKUP(N204,Limits!#REF!,2),30,IF(X204&lt;=HLOOKUP(N204,Limits!#REF!,3),40,IF(X204&lt;=HLOOKUP(N204,Limits!#REF!,4),50,IF(X204&lt;=HLOOKUP(N204,Limits!#REF!,5),80,"Over 80%")))))</f>
        <v>#REF!</v>
      </c>
      <c r="AG204" s="122"/>
      <c r="AH204" s="122"/>
      <c r="AI204" s="85" t="e">
        <f>IF(J204&lt;=HLOOKUP(F204,Limits!#REF!,2),30,IF(J204&lt;=HLOOKUP(F204,Limits!#REF!,3),40,IF(J204&lt;=HLOOKUP(F204,Limits!#REF!,4),50,IF(J204&lt;=HLOOKUP(F204,Limits!#REF!,5),60,IF(J204&lt;=HLOOKUP(F204,Limits!#REF!,6),80,"Over 80%")))))</f>
        <v>#REF!</v>
      </c>
      <c r="AJ204" s="123" t="e">
        <f t="shared" si="12"/>
        <v>#REF!</v>
      </c>
      <c r="AK204" s="2"/>
      <c r="AL204" s="85" t="e">
        <f t="shared" si="13"/>
        <v>#REF!</v>
      </c>
    </row>
    <row r="205" spans="1:38">
      <c r="A205" s="117" t="e">
        <f>+USR!#REF!</f>
        <v>#REF!</v>
      </c>
      <c r="B205" s="117"/>
      <c r="C205" s="117" t="e">
        <f>+USR!#REF!</f>
        <v>#REF!</v>
      </c>
      <c r="D205" s="151" t="e">
        <f>DATEVALUE(TEXT(USR!#REF!,"mm/dd/yyyy"))</f>
        <v>#REF!</v>
      </c>
      <c r="E205" s="117"/>
      <c r="F205" s="121" t="e">
        <f>+USR!#REF!</f>
        <v>#REF!</v>
      </c>
      <c r="G205" s="122"/>
      <c r="H205" s="122" t="e">
        <f>+USR!#REF!</f>
        <v>#REF!</v>
      </c>
      <c r="I205" s="122"/>
      <c r="J205" s="146" t="e">
        <f>+USR!#REF!</f>
        <v>#REF!</v>
      </c>
      <c r="K205" s="122"/>
      <c r="L205" s="147" t="e">
        <f>IF(H205=30,HLOOKUP(F205,Limits!#REF!,2),IF(H205=40,HLOOKUP(F205,Limits!#REF!,3),IF(H205=50,HLOOKUP(F205,Limits!#REF!,4),IF(H205=60,HLOOKUP(F205,Limits!#REF!,5),IF(H205=80,HLOOKUP(F205,Limits!#REF!,6))))))</f>
        <v>#REF!</v>
      </c>
      <c r="M205" s="148"/>
      <c r="N205" s="121" t="e">
        <f>+USR!#REF!</f>
        <v>#REF!</v>
      </c>
      <c r="O205" s="122"/>
      <c r="P205" s="122" t="e">
        <f>+USR!#REF!</f>
        <v>#REF!</v>
      </c>
      <c r="Q205" s="122"/>
      <c r="R205" s="122" t="e">
        <f>+USR!#REF!</f>
        <v>#REF!</v>
      </c>
      <c r="S205" s="122"/>
      <c r="T205" s="122" t="e">
        <f>+USR!#REF!</f>
        <v>#REF!</v>
      </c>
      <c r="U205" s="122"/>
      <c r="V205" s="122" t="e">
        <f>IF(N205=0,Limits!$D$8,IF(N205=1,Limits!$E$8,IF(N205=2,Limits!$F$8,IF(N205=3,Limits!$G$8,IF(N205=4,Limits!$H$8,IF(N205=5,Limits!$I$8))))))</f>
        <v>#REF!</v>
      </c>
      <c r="W205" s="122"/>
      <c r="X205" s="122" t="e">
        <f t="shared" si="14"/>
        <v>#REF!</v>
      </c>
      <c r="Y205" s="122"/>
      <c r="Z205" s="76" t="e">
        <f>IF(D205&gt;=Limits!#REF!,"A",IF(D205&lt;=Limits!#REF!,"B",0))</f>
        <v>#REF!</v>
      </c>
      <c r="AA205" s="76" t="e">
        <f>IF(Z205="A",IF(P205=30,HLOOKUP(N205,Limits!#REF!,2),IF(P205=40,HLOOKUP(N205,Limits!#REF!,3),IF(P205=50,HLOOKUP(N205,Limits!#REF!,4),IF(P205=80,HLOOKUP(N205,Limits!#REF!,5))))))</f>
        <v>#REF!</v>
      </c>
      <c r="AB205" s="76" t="e">
        <f>IF(Z205="B",IF(P205=30,HLOOKUP(N205,Limits!#REF!,2),IF(P205=40,HLOOKUP(N205,Limits!#REF!,3),IF(P205=50,HLOOKUP(N205,Limits!#REF!,4),IF(P205=80,HLOOKUP(N205,Limits!#REF!,5))))))</f>
        <v>#REF!</v>
      </c>
      <c r="AC205" s="122"/>
      <c r="AD205" s="123" t="e">
        <f t="shared" si="15"/>
        <v>#REF!</v>
      </c>
      <c r="AE205" s="76" t="e">
        <f>IF(Z205="A",IF(X205&lt;=HLOOKUP(N205,Limits!#REF!,2),30,IF(X205&lt;=HLOOKUP(N205,Limits!#REF!,3),40,IF(X205&lt;=HLOOKUP(N205,Limits!#REF!,4),50,IF(X205&lt;=HLOOKUP(N205,Limits!#REF!,5),80,"Over 80%")))))</f>
        <v>#REF!</v>
      </c>
      <c r="AF205" s="76" t="e">
        <f>IF(Z205="B",IF(X205&lt;=HLOOKUP(N205,Limits!#REF!,2),30,IF(X205&lt;=HLOOKUP(N205,Limits!#REF!,3),40,IF(X205&lt;=HLOOKUP(N205,Limits!#REF!,4),50,IF(X205&lt;=HLOOKUP(N205,Limits!#REF!,5),80,"Over 80%")))))</f>
        <v>#REF!</v>
      </c>
      <c r="AG205" s="122"/>
      <c r="AH205" s="122"/>
      <c r="AI205" s="85" t="e">
        <f>IF(J205&lt;=HLOOKUP(F205,Limits!#REF!,2),30,IF(J205&lt;=HLOOKUP(F205,Limits!#REF!,3),40,IF(J205&lt;=HLOOKUP(F205,Limits!#REF!,4),50,IF(J205&lt;=HLOOKUP(F205,Limits!#REF!,5),60,IF(J205&lt;=HLOOKUP(F205,Limits!#REF!,6),80,"Over 80%")))))</f>
        <v>#REF!</v>
      </c>
      <c r="AJ205" s="123" t="e">
        <f t="shared" si="12"/>
        <v>#REF!</v>
      </c>
      <c r="AK205" s="2"/>
      <c r="AL205" s="85" t="e">
        <f t="shared" si="13"/>
        <v>#REF!</v>
      </c>
    </row>
    <row r="206" spans="1:38">
      <c r="A206" s="117" t="e">
        <f>+USR!#REF!</f>
        <v>#REF!</v>
      </c>
      <c r="B206" s="117"/>
      <c r="C206" s="117" t="e">
        <f>+USR!#REF!</f>
        <v>#REF!</v>
      </c>
      <c r="D206" s="151" t="e">
        <f>DATEVALUE(TEXT(USR!#REF!,"mm/dd/yyyy"))</f>
        <v>#REF!</v>
      </c>
      <c r="E206" s="117"/>
      <c r="F206" s="121" t="e">
        <f>+USR!#REF!</f>
        <v>#REF!</v>
      </c>
      <c r="G206" s="122"/>
      <c r="H206" s="122" t="e">
        <f>+USR!#REF!</f>
        <v>#REF!</v>
      </c>
      <c r="I206" s="122"/>
      <c r="J206" s="146" t="e">
        <f>+USR!#REF!</f>
        <v>#REF!</v>
      </c>
      <c r="K206" s="122"/>
      <c r="L206" s="147" t="e">
        <f>IF(H206=30,HLOOKUP(F206,Limits!#REF!,2),IF(H206=40,HLOOKUP(F206,Limits!#REF!,3),IF(H206=50,HLOOKUP(F206,Limits!#REF!,4),IF(H206=60,HLOOKUP(F206,Limits!#REF!,5),IF(H206=80,HLOOKUP(F206,Limits!#REF!,6))))))</f>
        <v>#REF!</v>
      </c>
      <c r="M206" s="148"/>
      <c r="N206" s="121" t="e">
        <f>+USR!#REF!</f>
        <v>#REF!</v>
      </c>
      <c r="O206" s="122"/>
      <c r="P206" s="122" t="e">
        <f>+USR!#REF!</f>
        <v>#REF!</v>
      </c>
      <c r="Q206" s="122"/>
      <c r="R206" s="122" t="e">
        <f>+USR!#REF!</f>
        <v>#REF!</v>
      </c>
      <c r="S206" s="122"/>
      <c r="T206" s="122" t="e">
        <f>+USR!#REF!</f>
        <v>#REF!</v>
      </c>
      <c r="U206" s="122"/>
      <c r="V206" s="122" t="e">
        <f>IF(N206=0,Limits!$D$8,IF(N206=1,Limits!$E$8,IF(N206=2,Limits!$F$8,IF(N206=3,Limits!$G$8,IF(N206=4,Limits!$H$8,IF(N206=5,Limits!$I$8))))))</f>
        <v>#REF!</v>
      </c>
      <c r="W206" s="122"/>
      <c r="X206" s="122" t="e">
        <f t="shared" si="14"/>
        <v>#REF!</v>
      </c>
      <c r="Y206" s="122"/>
      <c r="Z206" s="76" t="e">
        <f>IF(D206&gt;=Limits!#REF!,"A",IF(D206&lt;=Limits!#REF!,"B",0))</f>
        <v>#REF!</v>
      </c>
      <c r="AA206" s="76" t="e">
        <f>IF(Z206="A",IF(P206=30,HLOOKUP(N206,Limits!#REF!,2),IF(P206=40,HLOOKUP(N206,Limits!#REF!,3),IF(P206=50,HLOOKUP(N206,Limits!#REF!,4),IF(P206=80,HLOOKUP(N206,Limits!#REF!,5))))))</f>
        <v>#REF!</v>
      </c>
      <c r="AB206" s="76" t="e">
        <f>IF(Z206="B",IF(P206=30,HLOOKUP(N206,Limits!#REF!,2),IF(P206=40,HLOOKUP(N206,Limits!#REF!,3),IF(P206=50,HLOOKUP(N206,Limits!#REF!,4),IF(P206=80,HLOOKUP(N206,Limits!#REF!,5))))))</f>
        <v>#REF!</v>
      </c>
      <c r="AC206" s="122"/>
      <c r="AD206" s="123" t="e">
        <f t="shared" si="15"/>
        <v>#REF!</v>
      </c>
      <c r="AE206" s="76" t="e">
        <f>IF(Z206="A",IF(X206&lt;=HLOOKUP(N206,Limits!#REF!,2),30,IF(X206&lt;=HLOOKUP(N206,Limits!#REF!,3),40,IF(X206&lt;=HLOOKUP(N206,Limits!#REF!,4),50,IF(X206&lt;=HLOOKUP(N206,Limits!#REF!,5),80,"Over 80%")))))</f>
        <v>#REF!</v>
      </c>
      <c r="AF206" s="76" t="e">
        <f>IF(Z206="B",IF(X206&lt;=HLOOKUP(N206,Limits!#REF!,2),30,IF(X206&lt;=HLOOKUP(N206,Limits!#REF!,3),40,IF(X206&lt;=HLOOKUP(N206,Limits!#REF!,4),50,IF(X206&lt;=HLOOKUP(N206,Limits!#REF!,5),80,"Over 80%")))))</f>
        <v>#REF!</v>
      </c>
      <c r="AG206" s="122"/>
      <c r="AH206" s="122"/>
      <c r="AI206" s="85" t="e">
        <f>IF(J206&lt;=HLOOKUP(F206,Limits!#REF!,2),30,IF(J206&lt;=HLOOKUP(F206,Limits!#REF!,3),40,IF(J206&lt;=HLOOKUP(F206,Limits!#REF!,4),50,IF(J206&lt;=HLOOKUP(F206,Limits!#REF!,5),60,IF(J206&lt;=HLOOKUP(F206,Limits!#REF!,6),80,"Over 80%")))))</f>
        <v>#REF!</v>
      </c>
      <c r="AJ206" s="123" t="e">
        <f t="shared" si="12"/>
        <v>#REF!</v>
      </c>
      <c r="AK206" s="2"/>
      <c r="AL206" s="85" t="e">
        <f t="shared" si="13"/>
        <v>#REF!</v>
      </c>
    </row>
    <row r="207" spans="1:38">
      <c r="A207" s="117" t="e">
        <f>+USR!#REF!</f>
        <v>#REF!</v>
      </c>
      <c r="B207" s="117"/>
      <c r="C207" s="117" t="e">
        <f>+USR!#REF!</f>
        <v>#REF!</v>
      </c>
      <c r="D207" s="151" t="e">
        <f>DATEVALUE(TEXT(USR!#REF!,"mm/dd/yyyy"))</f>
        <v>#REF!</v>
      </c>
      <c r="E207" s="117"/>
      <c r="F207" s="121" t="e">
        <f>+USR!#REF!</f>
        <v>#REF!</v>
      </c>
      <c r="G207" s="122"/>
      <c r="H207" s="122" t="e">
        <f>+USR!#REF!</f>
        <v>#REF!</v>
      </c>
      <c r="I207" s="122"/>
      <c r="J207" s="146" t="e">
        <f>+USR!#REF!</f>
        <v>#REF!</v>
      </c>
      <c r="K207" s="122"/>
      <c r="L207" s="147" t="e">
        <f>IF(H207=30,HLOOKUP(F207,Limits!#REF!,2),IF(H207=40,HLOOKUP(F207,Limits!#REF!,3),IF(H207=50,HLOOKUP(F207,Limits!#REF!,4),IF(H207=60,HLOOKUP(F207,Limits!#REF!,5),IF(H207=80,HLOOKUP(F207,Limits!#REF!,6))))))</f>
        <v>#REF!</v>
      </c>
      <c r="M207" s="148"/>
      <c r="N207" s="121" t="e">
        <f>+USR!#REF!</f>
        <v>#REF!</v>
      </c>
      <c r="O207" s="122"/>
      <c r="P207" s="122" t="e">
        <f>+USR!#REF!</f>
        <v>#REF!</v>
      </c>
      <c r="Q207" s="122"/>
      <c r="R207" s="122" t="e">
        <f>+USR!#REF!</f>
        <v>#REF!</v>
      </c>
      <c r="S207" s="122"/>
      <c r="T207" s="122" t="e">
        <f>+USR!#REF!</f>
        <v>#REF!</v>
      </c>
      <c r="U207" s="122"/>
      <c r="V207" s="122" t="e">
        <f>IF(N207=0,Limits!$D$8,IF(N207=1,Limits!$E$8,IF(N207=2,Limits!$F$8,IF(N207=3,Limits!$G$8,IF(N207=4,Limits!$H$8,IF(N207=5,Limits!$I$8))))))</f>
        <v>#REF!</v>
      </c>
      <c r="W207" s="122"/>
      <c r="X207" s="122" t="e">
        <f t="shared" si="14"/>
        <v>#REF!</v>
      </c>
      <c r="Y207" s="122"/>
      <c r="Z207" s="76" t="e">
        <f>IF(D207&gt;=Limits!#REF!,"A",IF(D207&lt;=Limits!#REF!,"B",0))</f>
        <v>#REF!</v>
      </c>
      <c r="AA207" s="76" t="e">
        <f>IF(Z207="A",IF(P207=30,HLOOKUP(N207,Limits!#REF!,2),IF(P207=40,HLOOKUP(N207,Limits!#REF!,3),IF(P207=50,HLOOKUP(N207,Limits!#REF!,4),IF(P207=80,HLOOKUP(N207,Limits!#REF!,5))))))</f>
        <v>#REF!</v>
      </c>
      <c r="AB207" s="76" t="e">
        <f>IF(Z207="B",IF(P207=30,HLOOKUP(N207,Limits!#REF!,2),IF(P207=40,HLOOKUP(N207,Limits!#REF!,3),IF(P207=50,HLOOKUP(N207,Limits!#REF!,4),IF(P207=80,HLOOKUP(N207,Limits!#REF!,5))))))</f>
        <v>#REF!</v>
      </c>
      <c r="AC207" s="122"/>
      <c r="AD207" s="123" t="e">
        <f t="shared" si="15"/>
        <v>#REF!</v>
      </c>
      <c r="AE207" s="76" t="e">
        <f>IF(Z207="A",IF(X207&lt;=HLOOKUP(N207,Limits!#REF!,2),30,IF(X207&lt;=HLOOKUP(N207,Limits!#REF!,3),40,IF(X207&lt;=HLOOKUP(N207,Limits!#REF!,4),50,IF(X207&lt;=HLOOKUP(N207,Limits!#REF!,5),80,"Over 80%")))))</f>
        <v>#REF!</v>
      </c>
      <c r="AF207" s="76" t="e">
        <f>IF(Z207="B",IF(X207&lt;=HLOOKUP(N207,Limits!#REF!,2),30,IF(X207&lt;=HLOOKUP(N207,Limits!#REF!,3),40,IF(X207&lt;=HLOOKUP(N207,Limits!#REF!,4),50,IF(X207&lt;=HLOOKUP(N207,Limits!#REF!,5),80,"Over 80%")))))</f>
        <v>#REF!</v>
      </c>
      <c r="AG207" s="122"/>
      <c r="AH207" s="122"/>
      <c r="AI207" s="85" t="e">
        <f>IF(J207&lt;=HLOOKUP(F207,Limits!#REF!,2),30,IF(J207&lt;=HLOOKUP(F207,Limits!#REF!,3),40,IF(J207&lt;=HLOOKUP(F207,Limits!#REF!,4),50,IF(J207&lt;=HLOOKUP(F207,Limits!#REF!,5),60,IF(J207&lt;=HLOOKUP(F207,Limits!#REF!,6),80,"Over 80%")))))</f>
        <v>#REF!</v>
      </c>
      <c r="AJ207" s="123" t="e">
        <f t="shared" si="12"/>
        <v>#REF!</v>
      </c>
      <c r="AK207" s="2"/>
      <c r="AL207" s="85" t="e">
        <f t="shared" si="13"/>
        <v>#REF!</v>
      </c>
    </row>
    <row r="208" spans="1:38">
      <c r="A208" s="117" t="e">
        <f>+USR!#REF!</f>
        <v>#REF!</v>
      </c>
      <c r="B208" s="117"/>
      <c r="C208" s="117" t="e">
        <f>+USR!#REF!</f>
        <v>#REF!</v>
      </c>
      <c r="D208" s="151" t="e">
        <f>DATEVALUE(TEXT(USR!#REF!,"mm/dd/yyyy"))</f>
        <v>#REF!</v>
      </c>
      <c r="E208" s="117"/>
      <c r="F208" s="121" t="e">
        <f>+USR!#REF!</f>
        <v>#REF!</v>
      </c>
      <c r="G208" s="122"/>
      <c r="H208" s="122" t="e">
        <f>+USR!#REF!</f>
        <v>#REF!</v>
      </c>
      <c r="I208" s="122"/>
      <c r="J208" s="146" t="e">
        <f>+USR!#REF!</f>
        <v>#REF!</v>
      </c>
      <c r="K208" s="122"/>
      <c r="L208" s="147" t="e">
        <f>IF(H208=30,HLOOKUP(F208,Limits!#REF!,2),IF(H208=40,HLOOKUP(F208,Limits!#REF!,3),IF(H208=50,HLOOKUP(F208,Limits!#REF!,4),IF(H208=60,HLOOKUP(F208,Limits!#REF!,5),IF(H208=80,HLOOKUP(F208,Limits!#REF!,6))))))</f>
        <v>#REF!</v>
      </c>
      <c r="M208" s="148"/>
      <c r="N208" s="121" t="e">
        <f>+USR!#REF!</f>
        <v>#REF!</v>
      </c>
      <c r="O208" s="122"/>
      <c r="P208" s="122" t="e">
        <f>+USR!#REF!</f>
        <v>#REF!</v>
      </c>
      <c r="Q208" s="122"/>
      <c r="R208" s="122" t="e">
        <f>+USR!#REF!</f>
        <v>#REF!</v>
      </c>
      <c r="S208" s="122"/>
      <c r="T208" s="122" t="e">
        <f>+USR!#REF!</f>
        <v>#REF!</v>
      </c>
      <c r="U208" s="122"/>
      <c r="V208" s="122" t="e">
        <f>IF(N208=0,Limits!$D$8,IF(N208=1,Limits!$E$8,IF(N208=2,Limits!$F$8,IF(N208=3,Limits!$G$8,IF(N208=4,Limits!$H$8,IF(N208=5,Limits!$I$8))))))</f>
        <v>#REF!</v>
      </c>
      <c r="W208" s="122"/>
      <c r="X208" s="122" t="e">
        <f t="shared" si="14"/>
        <v>#REF!</v>
      </c>
      <c r="Y208" s="122"/>
      <c r="Z208" s="76" t="e">
        <f>IF(D208&gt;=Limits!#REF!,"A",IF(D208&lt;=Limits!#REF!,"B",0))</f>
        <v>#REF!</v>
      </c>
      <c r="AA208" s="76" t="e">
        <f>IF(Z208="A",IF(P208=30,HLOOKUP(N208,Limits!#REF!,2),IF(P208=40,HLOOKUP(N208,Limits!#REF!,3),IF(P208=50,HLOOKUP(N208,Limits!#REF!,4),IF(P208=80,HLOOKUP(N208,Limits!#REF!,5))))))</f>
        <v>#REF!</v>
      </c>
      <c r="AB208" s="76" t="e">
        <f>IF(Z208="B",IF(P208=30,HLOOKUP(N208,Limits!#REF!,2),IF(P208=40,HLOOKUP(N208,Limits!#REF!,3),IF(P208=50,HLOOKUP(N208,Limits!#REF!,4),IF(P208=80,HLOOKUP(N208,Limits!#REF!,5))))))</f>
        <v>#REF!</v>
      </c>
      <c r="AC208" s="122"/>
      <c r="AD208" s="123" t="e">
        <f t="shared" si="15"/>
        <v>#REF!</v>
      </c>
      <c r="AE208" s="76" t="e">
        <f>IF(Z208="A",IF(X208&lt;=HLOOKUP(N208,Limits!#REF!,2),30,IF(X208&lt;=HLOOKUP(N208,Limits!#REF!,3),40,IF(X208&lt;=HLOOKUP(N208,Limits!#REF!,4),50,IF(X208&lt;=HLOOKUP(N208,Limits!#REF!,5),80,"Over 80%")))))</f>
        <v>#REF!</v>
      </c>
      <c r="AF208" s="76" t="e">
        <f>IF(Z208="B",IF(X208&lt;=HLOOKUP(N208,Limits!#REF!,2),30,IF(X208&lt;=HLOOKUP(N208,Limits!#REF!,3),40,IF(X208&lt;=HLOOKUP(N208,Limits!#REF!,4),50,IF(X208&lt;=HLOOKUP(N208,Limits!#REF!,5),80,"Over 80%")))))</f>
        <v>#REF!</v>
      </c>
      <c r="AG208" s="122"/>
      <c r="AH208" s="122"/>
      <c r="AI208" s="85" t="e">
        <f>IF(J208&lt;=HLOOKUP(F208,Limits!#REF!,2),30,IF(J208&lt;=HLOOKUP(F208,Limits!#REF!,3),40,IF(J208&lt;=HLOOKUP(F208,Limits!#REF!,4),50,IF(J208&lt;=HLOOKUP(F208,Limits!#REF!,5),60,IF(J208&lt;=HLOOKUP(F208,Limits!#REF!,6),80,"Over 80%")))))</f>
        <v>#REF!</v>
      </c>
      <c r="AJ208" s="123" t="e">
        <f t="shared" si="12"/>
        <v>#REF!</v>
      </c>
      <c r="AK208" s="2"/>
      <c r="AL208" s="85" t="e">
        <f t="shared" si="13"/>
        <v>#REF!</v>
      </c>
    </row>
    <row r="209" spans="1:38">
      <c r="A209" s="117" t="e">
        <f>+USR!#REF!</f>
        <v>#REF!</v>
      </c>
      <c r="B209" s="117"/>
      <c r="C209" s="117" t="e">
        <f>+USR!#REF!</f>
        <v>#REF!</v>
      </c>
      <c r="D209" s="151" t="e">
        <f>DATEVALUE(TEXT(USR!#REF!,"mm/dd/yyyy"))</f>
        <v>#REF!</v>
      </c>
      <c r="E209" s="117"/>
      <c r="F209" s="121" t="e">
        <f>+USR!#REF!</f>
        <v>#REF!</v>
      </c>
      <c r="G209" s="122"/>
      <c r="H209" s="122" t="e">
        <f>+USR!#REF!</f>
        <v>#REF!</v>
      </c>
      <c r="I209" s="122"/>
      <c r="J209" s="146" t="e">
        <f>+USR!#REF!</f>
        <v>#REF!</v>
      </c>
      <c r="K209" s="122"/>
      <c r="L209" s="147" t="e">
        <f>IF(H209=30,HLOOKUP(F209,Limits!#REF!,2),IF(H209=40,HLOOKUP(F209,Limits!#REF!,3),IF(H209=50,HLOOKUP(F209,Limits!#REF!,4),IF(H209=60,HLOOKUP(F209,Limits!#REF!,5),IF(H209=80,HLOOKUP(F209,Limits!#REF!,6))))))</f>
        <v>#REF!</v>
      </c>
      <c r="M209" s="148"/>
      <c r="N209" s="121" t="e">
        <f>+USR!#REF!</f>
        <v>#REF!</v>
      </c>
      <c r="O209" s="122"/>
      <c r="P209" s="122" t="e">
        <f>+USR!#REF!</f>
        <v>#REF!</v>
      </c>
      <c r="Q209" s="122"/>
      <c r="R209" s="122" t="e">
        <f>+USR!#REF!</f>
        <v>#REF!</v>
      </c>
      <c r="S209" s="122"/>
      <c r="T209" s="122" t="e">
        <f>+USR!#REF!</f>
        <v>#REF!</v>
      </c>
      <c r="U209" s="122"/>
      <c r="V209" s="122" t="e">
        <f>IF(N209=0,Limits!$D$8,IF(N209=1,Limits!$E$8,IF(N209=2,Limits!$F$8,IF(N209=3,Limits!$G$8,IF(N209=4,Limits!$H$8,IF(N209=5,Limits!$I$8))))))</f>
        <v>#REF!</v>
      </c>
      <c r="W209" s="122"/>
      <c r="X209" s="122" t="e">
        <f t="shared" si="14"/>
        <v>#REF!</v>
      </c>
      <c r="Y209" s="122"/>
      <c r="Z209" s="76" t="e">
        <f>IF(D209&gt;=Limits!#REF!,"A",IF(D209&lt;=Limits!#REF!,"B",0))</f>
        <v>#REF!</v>
      </c>
      <c r="AA209" s="76" t="e">
        <f>IF(Z209="A",IF(P209=30,HLOOKUP(N209,Limits!#REF!,2),IF(P209=40,HLOOKUP(N209,Limits!#REF!,3),IF(P209=50,HLOOKUP(N209,Limits!#REF!,4),IF(P209=80,HLOOKUP(N209,Limits!#REF!,5))))))</f>
        <v>#REF!</v>
      </c>
      <c r="AB209" s="76" t="e">
        <f>IF(Z209="B",IF(P209=30,HLOOKUP(N209,Limits!#REF!,2),IF(P209=40,HLOOKUP(N209,Limits!#REF!,3),IF(P209=50,HLOOKUP(N209,Limits!#REF!,4),IF(P209=80,HLOOKUP(N209,Limits!#REF!,5))))))</f>
        <v>#REF!</v>
      </c>
      <c r="AC209" s="122"/>
      <c r="AD209" s="123" t="e">
        <f t="shared" si="15"/>
        <v>#REF!</v>
      </c>
      <c r="AE209" s="76" t="e">
        <f>IF(Z209="A",IF(X209&lt;=HLOOKUP(N209,Limits!#REF!,2),30,IF(X209&lt;=HLOOKUP(N209,Limits!#REF!,3),40,IF(X209&lt;=HLOOKUP(N209,Limits!#REF!,4),50,IF(X209&lt;=HLOOKUP(N209,Limits!#REF!,5),80,"Over 80%")))))</f>
        <v>#REF!</v>
      </c>
      <c r="AF209" s="76" t="e">
        <f>IF(Z209="B",IF(X209&lt;=HLOOKUP(N209,Limits!#REF!,2),30,IF(X209&lt;=HLOOKUP(N209,Limits!#REF!,3),40,IF(X209&lt;=HLOOKUP(N209,Limits!#REF!,4),50,IF(X209&lt;=HLOOKUP(N209,Limits!#REF!,5),80,"Over 80%")))))</f>
        <v>#REF!</v>
      </c>
      <c r="AG209" s="122"/>
      <c r="AH209" s="122"/>
      <c r="AI209" s="85" t="e">
        <f>IF(J209&lt;=HLOOKUP(F209,Limits!#REF!,2),30,IF(J209&lt;=HLOOKUP(F209,Limits!#REF!,3),40,IF(J209&lt;=HLOOKUP(F209,Limits!#REF!,4),50,IF(J209&lt;=HLOOKUP(F209,Limits!#REF!,5),60,IF(J209&lt;=HLOOKUP(F209,Limits!#REF!,6),80,"Over 80%")))))</f>
        <v>#REF!</v>
      </c>
      <c r="AJ209" s="123" t="e">
        <f t="shared" si="12"/>
        <v>#REF!</v>
      </c>
      <c r="AK209" s="2"/>
      <c r="AL209" s="85" t="e">
        <f t="shared" si="13"/>
        <v>#REF!</v>
      </c>
    </row>
    <row r="210" spans="1:38">
      <c r="A210" s="117" t="e">
        <f>+USR!#REF!</f>
        <v>#REF!</v>
      </c>
      <c r="B210" s="117"/>
      <c r="C210" s="117" t="e">
        <f>+USR!#REF!</f>
        <v>#REF!</v>
      </c>
      <c r="D210" s="151" t="e">
        <f>DATEVALUE(TEXT(USR!#REF!,"mm/dd/yyyy"))</f>
        <v>#REF!</v>
      </c>
      <c r="E210" s="117"/>
      <c r="F210" s="121" t="e">
        <f>+USR!#REF!</f>
        <v>#REF!</v>
      </c>
      <c r="G210" s="122"/>
      <c r="H210" s="122" t="e">
        <f>+USR!#REF!</f>
        <v>#REF!</v>
      </c>
      <c r="I210" s="122"/>
      <c r="J210" s="146" t="e">
        <f>+USR!#REF!</f>
        <v>#REF!</v>
      </c>
      <c r="K210" s="122"/>
      <c r="L210" s="147" t="e">
        <f>IF(H210=30,HLOOKUP(F210,Limits!#REF!,2),IF(H210=40,HLOOKUP(F210,Limits!#REF!,3),IF(H210=50,HLOOKUP(F210,Limits!#REF!,4),IF(H210=60,HLOOKUP(F210,Limits!#REF!,5),IF(H210=80,HLOOKUP(F210,Limits!#REF!,6))))))</f>
        <v>#REF!</v>
      </c>
      <c r="M210" s="148"/>
      <c r="N210" s="121" t="e">
        <f>+USR!#REF!</f>
        <v>#REF!</v>
      </c>
      <c r="O210" s="122"/>
      <c r="P210" s="122" t="e">
        <f>+USR!#REF!</f>
        <v>#REF!</v>
      </c>
      <c r="Q210" s="122"/>
      <c r="R210" s="122" t="e">
        <f>+USR!#REF!</f>
        <v>#REF!</v>
      </c>
      <c r="S210" s="122"/>
      <c r="T210" s="122" t="e">
        <f>+USR!#REF!</f>
        <v>#REF!</v>
      </c>
      <c r="U210" s="122"/>
      <c r="V210" s="122" t="e">
        <f>IF(N210=0,Limits!$D$8,IF(N210=1,Limits!$E$8,IF(N210=2,Limits!$F$8,IF(N210=3,Limits!$G$8,IF(N210=4,Limits!$H$8,IF(N210=5,Limits!$I$8))))))</f>
        <v>#REF!</v>
      </c>
      <c r="W210" s="122"/>
      <c r="X210" s="122" t="e">
        <f t="shared" si="14"/>
        <v>#REF!</v>
      </c>
      <c r="Y210" s="122"/>
      <c r="Z210" s="76" t="e">
        <f>IF(D210&gt;=Limits!#REF!,"A",IF(D210&lt;=Limits!#REF!,"B",0))</f>
        <v>#REF!</v>
      </c>
      <c r="AA210" s="76" t="e">
        <f>IF(Z210="A",IF(P210=30,HLOOKUP(N210,Limits!#REF!,2),IF(P210=40,HLOOKUP(N210,Limits!#REF!,3),IF(P210=50,HLOOKUP(N210,Limits!#REF!,4),IF(P210=80,HLOOKUP(N210,Limits!#REF!,5))))))</f>
        <v>#REF!</v>
      </c>
      <c r="AB210" s="76" t="e">
        <f>IF(Z210="B",IF(P210=30,HLOOKUP(N210,Limits!#REF!,2),IF(P210=40,HLOOKUP(N210,Limits!#REF!,3),IF(P210=50,HLOOKUP(N210,Limits!#REF!,4),IF(P210=80,HLOOKUP(N210,Limits!#REF!,5))))))</f>
        <v>#REF!</v>
      </c>
      <c r="AC210" s="122"/>
      <c r="AD210" s="123" t="e">
        <f t="shared" si="15"/>
        <v>#REF!</v>
      </c>
      <c r="AE210" s="76" t="e">
        <f>IF(Z210="A",IF(X210&lt;=HLOOKUP(N210,Limits!#REF!,2),30,IF(X210&lt;=HLOOKUP(N210,Limits!#REF!,3),40,IF(X210&lt;=HLOOKUP(N210,Limits!#REF!,4),50,IF(X210&lt;=HLOOKUP(N210,Limits!#REF!,5),80,"Over 80%")))))</f>
        <v>#REF!</v>
      </c>
      <c r="AF210" s="76" t="e">
        <f>IF(Z210="B",IF(X210&lt;=HLOOKUP(N210,Limits!#REF!,2),30,IF(X210&lt;=HLOOKUP(N210,Limits!#REF!,3),40,IF(X210&lt;=HLOOKUP(N210,Limits!#REF!,4),50,IF(X210&lt;=HLOOKUP(N210,Limits!#REF!,5),80,"Over 80%")))))</f>
        <v>#REF!</v>
      </c>
      <c r="AG210" s="122"/>
      <c r="AH210" s="122"/>
      <c r="AI210" s="85" t="e">
        <f>IF(J210&lt;=HLOOKUP(F210,Limits!#REF!,2),30,IF(J210&lt;=HLOOKUP(F210,Limits!#REF!,3),40,IF(J210&lt;=HLOOKUP(F210,Limits!#REF!,4),50,IF(J210&lt;=HLOOKUP(F210,Limits!#REF!,5),60,IF(J210&lt;=HLOOKUP(F210,Limits!#REF!,6),80,"Over 80%")))))</f>
        <v>#REF!</v>
      </c>
      <c r="AJ210" s="123" t="e">
        <f t="shared" si="12"/>
        <v>#REF!</v>
      </c>
      <c r="AK210" s="2"/>
      <c r="AL210" s="85" t="e">
        <f t="shared" si="13"/>
        <v>#REF!</v>
      </c>
    </row>
    <row r="211" spans="1:38">
      <c r="A211" s="117" t="e">
        <f>+USR!#REF!</f>
        <v>#REF!</v>
      </c>
      <c r="B211" s="117"/>
      <c r="C211" s="117" t="e">
        <f>+USR!#REF!</f>
        <v>#REF!</v>
      </c>
      <c r="D211" s="151" t="e">
        <f>DATEVALUE(TEXT(USR!#REF!,"mm/dd/yyyy"))</f>
        <v>#REF!</v>
      </c>
      <c r="E211" s="117"/>
      <c r="F211" s="121" t="e">
        <f>+USR!#REF!</f>
        <v>#REF!</v>
      </c>
      <c r="G211" s="122"/>
      <c r="H211" s="122" t="e">
        <f>+USR!#REF!</f>
        <v>#REF!</v>
      </c>
      <c r="I211" s="122"/>
      <c r="J211" s="146" t="e">
        <f>+USR!#REF!</f>
        <v>#REF!</v>
      </c>
      <c r="K211" s="122"/>
      <c r="L211" s="147" t="e">
        <f>IF(H211=30,HLOOKUP(F211,Limits!#REF!,2),IF(H211=40,HLOOKUP(F211,Limits!#REF!,3),IF(H211=50,HLOOKUP(F211,Limits!#REF!,4),IF(H211=60,HLOOKUP(F211,Limits!#REF!,5),IF(H211=80,HLOOKUP(F211,Limits!#REF!,6))))))</f>
        <v>#REF!</v>
      </c>
      <c r="M211" s="148"/>
      <c r="N211" s="121" t="e">
        <f>+USR!#REF!</f>
        <v>#REF!</v>
      </c>
      <c r="O211" s="122"/>
      <c r="P211" s="122" t="e">
        <f>+USR!#REF!</f>
        <v>#REF!</v>
      </c>
      <c r="Q211" s="122"/>
      <c r="R211" s="122" t="e">
        <f>+USR!#REF!</f>
        <v>#REF!</v>
      </c>
      <c r="S211" s="122"/>
      <c r="T211" s="122" t="e">
        <f>+USR!#REF!</f>
        <v>#REF!</v>
      </c>
      <c r="U211" s="122"/>
      <c r="V211" s="122" t="e">
        <f>IF(N211=0,Limits!$D$8,IF(N211=1,Limits!$E$8,IF(N211=2,Limits!$F$8,IF(N211=3,Limits!$G$8,IF(N211=4,Limits!$H$8,IF(N211=5,Limits!$I$8))))))</f>
        <v>#REF!</v>
      </c>
      <c r="W211" s="122"/>
      <c r="X211" s="122" t="e">
        <f t="shared" si="14"/>
        <v>#REF!</v>
      </c>
      <c r="Y211" s="122"/>
      <c r="Z211" s="76" t="e">
        <f>IF(D211&gt;=Limits!#REF!,"A",IF(D211&lt;=Limits!#REF!,"B",0))</f>
        <v>#REF!</v>
      </c>
      <c r="AA211" s="76" t="e">
        <f>IF(Z211="A",IF(P211=30,HLOOKUP(N211,Limits!#REF!,2),IF(P211=40,HLOOKUP(N211,Limits!#REF!,3),IF(P211=50,HLOOKUP(N211,Limits!#REF!,4),IF(P211=80,HLOOKUP(N211,Limits!#REF!,5))))))</f>
        <v>#REF!</v>
      </c>
      <c r="AB211" s="76" t="e">
        <f>IF(Z211="B",IF(P211=30,HLOOKUP(N211,Limits!#REF!,2),IF(P211=40,HLOOKUP(N211,Limits!#REF!,3),IF(P211=50,HLOOKUP(N211,Limits!#REF!,4),IF(P211=80,HLOOKUP(N211,Limits!#REF!,5))))))</f>
        <v>#REF!</v>
      </c>
      <c r="AC211" s="122"/>
      <c r="AD211" s="123" t="e">
        <f t="shared" si="15"/>
        <v>#REF!</v>
      </c>
      <c r="AE211" s="76" t="e">
        <f>IF(Z211="A",IF(X211&lt;=HLOOKUP(N211,Limits!#REF!,2),30,IF(X211&lt;=HLOOKUP(N211,Limits!#REF!,3),40,IF(X211&lt;=HLOOKUP(N211,Limits!#REF!,4),50,IF(X211&lt;=HLOOKUP(N211,Limits!#REF!,5),80,"Over 80%")))))</f>
        <v>#REF!</v>
      </c>
      <c r="AF211" s="76" t="e">
        <f>IF(Z211="B",IF(X211&lt;=HLOOKUP(N211,Limits!#REF!,2),30,IF(X211&lt;=HLOOKUP(N211,Limits!#REF!,3),40,IF(X211&lt;=HLOOKUP(N211,Limits!#REF!,4),50,IF(X211&lt;=HLOOKUP(N211,Limits!#REF!,5),80,"Over 80%")))))</f>
        <v>#REF!</v>
      </c>
      <c r="AG211" s="122"/>
      <c r="AH211" s="122"/>
      <c r="AI211" s="85" t="e">
        <f>IF(J211&lt;=HLOOKUP(F211,Limits!#REF!,2),30,IF(J211&lt;=HLOOKUP(F211,Limits!#REF!,3),40,IF(J211&lt;=HLOOKUP(F211,Limits!#REF!,4),50,IF(J211&lt;=HLOOKUP(F211,Limits!#REF!,5),60,IF(J211&lt;=HLOOKUP(F211,Limits!#REF!,6),80,"Over 80%")))))</f>
        <v>#REF!</v>
      </c>
      <c r="AJ211" s="123" t="e">
        <f t="shared" si="12"/>
        <v>#REF!</v>
      </c>
      <c r="AK211" s="2"/>
      <c r="AL211" s="85" t="e">
        <f t="shared" si="13"/>
        <v>#REF!</v>
      </c>
    </row>
    <row r="212" spans="1:38">
      <c r="A212" s="117" t="e">
        <f>+USR!#REF!</f>
        <v>#REF!</v>
      </c>
      <c r="B212" s="117"/>
      <c r="C212" s="117" t="e">
        <f>+USR!#REF!</f>
        <v>#REF!</v>
      </c>
      <c r="D212" s="151" t="e">
        <f>DATEVALUE(TEXT(USR!#REF!,"mm/dd/yyyy"))</f>
        <v>#REF!</v>
      </c>
      <c r="E212" s="117"/>
      <c r="F212" s="121" t="e">
        <f>+USR!#REF!</f>
        <v>#REF!</v>
      </c>
      <c r="G212" s="122"/>
      <c r="H212" s="122" t="e">
        <f>+USR!#REF!</f>
        <v>#REF!</v>
      </c>
      <c r="I212" s="122"/>
      <c r="J212" s="146" t="e">
        <f>+USR!#REF!</f>
        <v>#REF!</v>
      </c>
      <c r="K212" s="122"/>
      <c r="L212" s="147" t="e">
        <f>IF(H212=30,HLOOKUP(F212,Limits!#REF!,2),IF(H212=40,HLOOKUP(F212,Limits!#REF!,3),IF(H212=50,HLOOKUP(F212,Limits!#REF!,4),IF(H212=60,HLOOKUP(F212,Limits!#REF!,5),IF(H212=80,HLOOKUP(F212,Limits!#REF!,6))))))</f>
        <v>#REF!</v>
      </c>
      <c r="M212" s="148"/>
      <c r="N212" s="121" t="e">
        <f>+USR!#REF!</f>
        <v>#REF!</v>
      </c>
      <c r="O212" s="122"/>
      <c r="P212" s="122" t="e">
        <f>+USR!#REF!</f>
        <v>#REF!</v>
      </c>
      <c r="Q212" s="122"/>
      <c r="R212" s="122" t="e">
        <f>+USR!#REF!</f>
        <v>#REF!</v>
      </c>
      <c r="S212" s="122"/>
      <c r="T212" s="122" t="e">
        <f>+USR!#REF!</f>
        <v>#REF!</v>
      </c>
      <c r="U212" s="122"/>
      <c r="V212" s="122" t="e">
        <f>IF(N212=0,Limits!$D$8,IF(N212=1,Limits!$E$8,IF(N212=2,Limits!$F$8,IF(N212=3,Limits!$G$8,IF(N212=4,Limits!$H$8,IF(N212=5,Limits!$I$8))))))</f>
        <v>#REF!</v>
      </c>
      <c r="W212" s="122"/>
      <c r="X212" s="122" t="e">
        <f t="shared" si="14"/>
        <v>#REF!</v>
      </c>
      <c r="Y212" s="122"/>
      <c r="Z212" s="76" t="e">
        <f>IF(D212&gt;=Limits!#REF!,"A",IF(D212&lt;=Limits!#REF!,"B",0))</f>
        <v>#REF!</v>
      </c>
      <c r="AA212" s="76" t="e">
        <f>IF(Z212="A",IF(P212=30,HLOOKUP(N212,Limits!#REF!,2),IF(P212=40,HLOOKUP(N212,Limits!#REF!,3),IF(P212=50,HLOOKUP(N212,Limits!#REF!,4),IF(P212=80,HLOOKUP(N212,Limits!#REF!,5))))))</f>
        <v>#REF!</v>
      </c>
      <c r="AB212" s="76" t="e">
        <f>IF(Z212="B",IF(P212=30,HLOOKUP(N212,Limits!#REF!,2),IF(P212=40,HLOOKUP(N212,Limits!#REF!,3),IF(P212=50,HLOOKUP(N212,Limits!#REF!,4),IF(P212=80,HLOOKUP(N212,Limits!#REF!,5))))))</f>
        <v>#REF!</v>
      </c>
      <c r="AC212" s="122"/>
      <c r="AD212" s="123" t="e">
        <f t="shared" si="15"/>
        <v>#REF!</v>
      </c>
      <c r="AE212" s="76" t="e">
        <f>IF(Z212="A",IF(X212&lt;=HLOOKUP(N212,Limits!#REF!,2),30,IF(X212&lt;=HLOOKUP(N212,Limits!#REF!,3),40,IF(X212&lt;=HLOOKUP(N212,Limits!#REF!,4),50,IF(X212&lt;=HLOOKUP(N212,Limits!#REF!,5),80,"Over 80%")))))</f>
        <v>#REF!</v>
      </c>
      <c r="AF212" s="76" t="e">
        <f>IF(Z212="B",IF(X212&lt;=HLOOKUP(N212,Limits!#REF!,2),30,IF(X212&lt;=HLOOKUP(N212,Limits!#REF!,3),40,IF(X212&lt;=HLOOKUP(N212,Limits!#REF!,4),50,IF(X212&lt;=HLOOKUP(N212,Limits!#REF!,5),80,"Over 80%")))))</f>
        <v>#REF!</v>
      </c>
      <c r="AG212" s="122"/>
      <c r="AH212" s="122"/>
      <c r="AI212" s="85" t="e">
        <f>IF(J212&lt;=HLOOKUP(F212,Limits!#REF!,2),30,IF(J212&lt;=HLOOKUP(F212,Limits!#REF!,3),40,IF(J212&lt;=HLOOKUP(F212,Limits!#REF!,4),50,IF(J212&lt;=HLOOKUP(F212,Limits!#REF!,5),60,IF(J212&lt;=HLOOKUP(F212,Limits!#REF!,6),80,"Over 80%")))))</f>
        <v>#REF!</v>
      </c>
      <c r="AJ212" s="123" t="e">
        <f t="shared" si="12"/>
        <v>#REF!</v>
      </c>
      <c r="AK212" s="2"/>
      <c r="AL212" s="85" t="e">
        <f t="shared" si="13"/>
        <v>#REF!</v>
      </c>
    </row>
    <row r="213" spans="1:38">
      <c r="A213" s="117" t="e">
        <f>+USR!#REF!</f>
        <v>#REF!</v>
      </c>
      <c r="B213" s="117"/>
      <c r="C213" s="117" t="e">
        <f>+USR!#REF!</f>
        <v>#REF!</v>
      </c>
      <c r="D213" s="151" t="e">
        <f>DATEVALUE(TEXT(USR!#REF!,"mm/dd/yyyy"))</f>
        <v>#REF!</v>
      </c>
      <c r="E213" s="117"/>
      <c r="F213" s="121" t="e">
        <f>+USR!#REF!</f>
        <v>#REF!</v>
      </c>
      <c r="G213" s="122"/>
      <c r="H213" s="122" t="e">
        <f>+USR!#REF!</f>
        <v>#REF!</v>
      </c>
      <c r="I213" s="122"/>
      <c r="J213" s="146" t="e">
        <f>+USR!#REF!</f>
        <v>#REF!</v>
      </c>
      <c r="K213" s="122"/>
      <c r="L213" s="147" t="e">
        <f>IF(H213=30,HLOOKUP(F213,Limits!#REF!,2),IF(H213=40,HLOOKUP(F213,Limits!#REF!,3),IF(H213=50,HLOOKUP(F213,Limits!#REF!,4),IF(H213=60,HLOOKUP(F213,Limits!#REF!,5),IF(H213=80,HLOOKUP(F213,Limits!#REF!,6))))))</f>
        <v>#REF!</v>
      </c>
      <c r="M213" s="148"/>
      <c r="N213" s="121" t="e">
        <f>+USR!#REF!</f>
        <v>#REF!</v>
      </c>
      <c r="O213" s="122"/>
      <c r="P213" s="122" t="e">
        <f>+USR!#REF!</f>
        <v>#REF!</v>
      </c>
      <c r="Q213" s="122"/>
      <c r="R213" s="122" t="e">
        <f>+USR!#REF!</f>
        <v>#REF!</v>
      </c>
      <c r="S213" s="122"/>
      <c r="T213" s="122" t="e">
        <f>+USR!#REF!</f>
        <v>#REF!</v>
      </c>
      <c r="U213" s="122"/>
      <c r="V213" s="122" t="e">
        <f>IF(N213=0,Limits!$D$8,IF(N213=1,Limits!$E$8,IF(N213=2,Limits!$F$8,IF(N213=3,Limits!$G$8,IF(N213=4,Limits!$H$8,IF(N213=5,Limits!$I$8))))))</f>
        <v>#REF!</v>
      </c>
      <c r="W213" s="122"/>
      <c r="X213" s="122" t="e">
        <f t="shared" si="14"/>
        <v>#REF!</v>
      </c>
      <c r="Y213" s="122"/>
      <c r="Z213" s="76" t="e">
        <f>IF(D213&gt;=Limits!#REF!,"A",IF(D213&lt;=Limits!#REF!,"B",0))</f>
        <v>#REF!</v>
      </c>
      <c r="AA213" s="76" t="e">
        <f>IF(Z213="A",IF(P213=30,HLOOKUP(N213,Limits!#REF!,2),IF(P213=40,HLOOKUP(N213,Limits!#REF!,3),IF(P213=50,HLOOKUP(N213,Limits!#REF!,4),IF(P213=80,HLOOKUP(N213,Limits!#REF!,5))))))</f>
        <v>#REF!</v>
      </c>
      <c r="AB213" s="76" t="e">
        <f>IF(Z213="B",IF(P213=30,HLOOKUP(N213,Limits!#REF!,2),IF(P213=40,HLOOKUP(N213,Limits!#REF!,3),IF(P213=50,HLOOKUP(N213,Limits!#REF!,4),IF(P213=80,HLOOKUP(N213,Limits!#REF!,5))))))</f>
        <v>#REF!</v>
      </c>
      <c r="AC213" s="122"/>
      <c r="AD213" s="123" t="e">
        <f t="shared" si="15"/>
        <v>#REF!</v>
      </c>
      <c r="AE213" s="76" t="e">
        <f>IF(Z213="A",IF(X213&lt;=HLOOKUP(N213,Limits!#REF!,2),30,IF(X213&lt;=HLOOKUP(N213,Limits!#REF!,3),40,IF(X213&lt;=HLOOKUP(N213,Limits!#REF!,4),50,IF(X213&lt;=HLOOKUP(N213,Limits!#REF!,5),80,"Over 80%")))))</f>
        <v>#REF!</v>
      </c>
      <c r="AF213" s="76" t="e">
        <f>IF(Z213="B",IF(X213&lt;=HLOOKUP(N213,Limits!#REF!,2),30,IF(X213&lt;=HLOOKUP(N213,Limits!#REF!,3),40,IF(X213&lt;=HLOOKUP(N213,Limits!#REF!,4),50,IF(X213&lt;=HLOOKUP(N213,Limits!#REF!,5),80,"Over 80%")))))</f>
        <v>#REF!</v>
      </c>
      <c r="AG213" s="122"/>
      <c r="AH213" s="122"/>
      <c r="AI213" s="85" t="e">
        <f>IF(J213&lt;=HLOOKUP(F213,Limits!#REF!,2),30,IF(J213&lt;=HLOOKUP(F213,Limits!#REF!,3),40,IF(J213&lt;=HLOOKUP(F213,Limits!#REF!,4),50,IF(J213&lt;=HLOOKUP(F213,Limits!#REF!,5),60,IF(J213&lt;=HLOOKUP(F213,Limits!#REF!,6),80,"Over 80%")))))</f>
        <v>#REF!</v>
      </c>
      <c r="AJ213" s="123" t="e">
        <f t="shared" si="12"/>
        <v>#REF!</v>
      </c>
      <c r="AK213" s="2"/>
      <c r="AL213" s="85" t="e">
        <f t="shared" si="13"/>
        <v>#REF!</v>
      </c>
    </row>
    <row r="214" spans="1:38">
      <c r="A214" s="117" t="e">
        <f>+USR!#REF!</f>
        <v>#REF!</v>
      </c>
      <c r="B214" s="117"/>
      <c r="C214" s="117" t="e">
        <f>+USR!#REF!</f>
        <v>#REF!</v>
      </c>
      <c r="D214" s="151" t="e">
        <f>DATEVALUE(TEXT(USR!#REF!,"mm/dd/yyyy"))</f>
        <v>#REF!</v>
      </c>
      <c r="E214" s="117"/>
      <c r="F214" s="121" t="e">
        <f>+USR!#REF!</f>
        <v>#REF!</v>
      </c>
      <c r="G214" s="122"/>
      <c r="H214" s="122" t="e">
        <f>+USR!#REF!</f>
        <v>#REF!</v>
      </c>
      <c r="I214" s="122"/>
      <c r="J214" s="146" t="e">
        <f>+USR!#REF!</f>
        <v>#REF!</v>
      </c>
      <c r="K214" s="122"/>
      <c r="L214" s="147" t="e">
        <f>IF(H214=30,HLOOKUP(F214,Limits!#REF!,2),IF(H214=40,HLOOKUP(F214,Limits!#REF!,3),IF(H214=50,HLOOKUP(F214,Limits!#REF!,4),IF(H214=60,HLOOKUP(F214,Limits!#REF!,5),IF(H214=80,HLOOKUP(F214,Limits!#REF!,6))))))</f>
        <v>#REF!</v>
      </c>
      <c r="M214" s="148"/>
      <c r="N214" s="121" t="e">
        <f>+USR!#REF!</f>
        <v>#REF!</v>
      </c>
      <c r="O214" s="122"/>
      <c r="P214" s="122" t="e">
        <f>+USR!#REF!</f>
        <v>#REF!</v>
      </c>
      <c r="Q214" s="122"/>
      <c r="R214" s="122" t="e">
        <f>+USR!#REF!</f>
        <v>#REF!</v>
      </c>
      <c r="S214" s="122"/>
      <c r="T214" s="122" t="e">
        <f>+USR!#REF!</f>
        <v>#REF!</v>
      </c>
      <c r="U214" s="122"/>
      <c r="V214" s="122" t="e">
        <f>IF(N214=0,Limits!$D$8,IF(N214=1,Limits!$E$8,IF(N214=2,Limits!$F$8,IF(N214=3,Limits!$G$8,IF(N214=4,Limits!$H$8,IF(N214=5,Limits!$I$8))))))</f>
        <v>#REF!</v>
      </c>
      <c r="W214" s="122"/>
      <c r="X214" s="122" t="e">
        <f t="shared" si="14"/>
        <v>#REF!</v>
      </c>
      <c r="Y214" s="122"/>
      <c r="Z214" s="76" t="e">
        <f>IF(D214&gt;=Limits!#REF!,"A",IF(D214&lt;=Limits!#REF!,"B",0))</f>
        <v>#REF!</v>
      </c>
      <c r="AA214" s="76" t="e">
        <f>IF(Z214="A",IF(P214=30,HLOOKUP(N214,Limits!#REF!,2),IF(P214=40,HLOOKUP(N214,Limits!#REF!,3),IF(P214=50,HLOOKUP(N214,Limits!#REF!,4),IF(P214=80,HLOOKUP(N214,Limits!#REF!,5))))))</f>
        <v>#REF!</v>
      </c>
      <c r="AB214" s="76" t="e">
        <f>IF(Z214="B",IF(P214=30,HLOOKUP(N214,Limits!#REF!,2),IF(P214=40,HLOOKUP(N214,Limits!#REF!,3),IF(P214=50,HLOOKUP(N214,Limits!#REF!,4),IF(P214=80,HLOOKUP(N214,Limits!#REF!,5))))))</f>
        <v>#REF!</v>
      </c>
      <c r="AC214" s="122"/>
      <c r="AD214" s="123" t="e">
        <f t="shared" si="15"/>
        <v>#REF!</v>
      </c>
      <c r="AE214" s="76" t="e">
        <f>IF(Z214="A",IF(X214&lt;=HLOOKUP(N214,Limits!#REF!,2),30,IF(X214&lt;=HLOOKUP(N214,Limits!#REF!,3),40,IF(X214&lt;=HLOOKUP(N214,Limits!#REF!,4),50,IF(X214&lt;=HLOOKUP(N214,Limits!#REF!,5),80,"Over 80%")))))</f>
        <v>#REF!</v>
      </c>
      <c r="AF214" s="76" t="e">
        <f>IF(Z214="B",IF(X214&lt;=HLOOKUP(N214,Limits!#REF!,2),30,IF(X214&lt;=HLOOKUP(N214,Limits!#REF!,3),40,IF(X214&lt;=HLOOKUP(N214,Limits!#REF!,4),50,IF(X214&lt;=HLOOKUP(N214,Limits!#REF!,5),80,"Over 80%")))))</f>
        <v>#REF!</v>
      </c>
      <c r="AG214" s="122"/>
      <c r="AH214" s="122"/>
      <c r="AI214" s="85" t="e">
        <f>IF(J214&lt;=HLOOKUP(F214,Limits!#REF!,2),30,IF(J214&lt;=HLOOKUP(F214,Limits!#REF!,3),40,IF(J214&lt;=HLOOKUP(F214,Limits!#REF!,4),50,IF(J214&lt;=HLOOKUP(F214,Limits!#REF!,5),60,IF(J214&lt;=HLOOKUP(F214,Limits!#REF!,6),80,"Over 80%")))))</f>
        <v>#REF!</v>
      </c>
      <c r="AJ214" s="123" t="e">
        <f t="shared" si="12"/>
        <v>#REF!</v>
      </c>
      <c r="AK214" s="2"/>
      <c r="AL214" s="85" t="e">
        <f t="shared" si="13"/>
        <v>#REF!</v>
      </c>
    </row>
    <row r="215" spans="1:38">
      <c r="A215" s="117" t="e">
        <f>+USR!#REF!</f>
        <v>#REF!</v>
      </c>
      <c r="B215" s="117"/>
      <c r="C215" s="117" t="e">
        <f>+USR!#REF!</f>
        <v>#REF!</v>
      </c>
      <c r="D215" s="151" t="e">
        <f>DATEVALUE(TEXT(USR!#REF!,"mm/dd/yyyy"))</f>
        <v>#REF!</v>
      </c>
      <c r="E215" s="117"/>
      <c r="F215" s="121" t="e">
        <f>+USR!#REF!</f>
        <v>#REF!</v>
      </c>
      <c r="G215" s="122"/>
      <c r="H215" s="122" t="e">
        <f>+USR!#REF!</f>
        <v>#REF!</v>
      </c>
      <c r="I215" s="122"/>
      <c r="J215" s="146" t="e">
        <f>+USR!#REF!</f>
        <v>#REF!</v>
      </c>
      <c r="K215" s="122"/>
      <c r="L215" s="147" t="e">
        <f>IF(H215=30,HLOOKUP(F215,Limits!#REF!,2),IF(H215=40,HLOOKUP(F215,Limits!#REF!,3),IF(H215=50,HLOOKUP(F215,Limits!#REF!,4),IF(H215=60,HLOOKUP(F215,Limits!#REF!,5),IF(H215=80,HLOOKUP(F215,Limits!#REF!,6))))))</f>
        <v>#REF!</v>
      </c>
      <c r="M215" s="148"/>
      <c r="N215" s="121" t="e">
        <f>+USR!#REF!</f>
        <v>#REF!</v>
      </c>
      <c r="O215" s="122"/>
      <c r="P215" s="122" t="e">
        <f>+USR!#REF!</f>
        <v>#REF!</v>
      </c>
      <c r="Q215" s="122"/>
      <c r="R215" s="122" t="e">
        <f>+USR!#REF!</f>
        <v>#REF!</v>
      </c>
      <c r="S215" s="122"/>
      <c r="T215" s="122" t="e">
        <f>+USR!#REF!</f>
        <v>#REF!</v>
      </c>
      <c r="U215" s="122"/>
      <c r="V215" s="122" t="e">
        <f>IF(N215=0,Limits!$D$8,IF(N215=1,Limits!$E$8,IF(N215=2,Limits!$F$8,IF(N215=3,Limits!$G$8,IF(N215=4,Limits!$H$8,IF(N215=5,Limits!$I$8))))))</f>
        <v>#REF!</v>
      </c>
      <c r="W215" s="122"/>
      <c r="X215" s="122" t="e">
        <f t="shared" si="14"/>
        <v>#REF!</v>
      </c>
      <c r="Y215" s="122"/>
      <c r="Z215" s="76" t="e">
        <f>IF(D215&gt;=Limits!#REF!,"A",IF(D215&lt;=Limits!#REF!,"B",0))</f>
        <v>#REF!</v>
      </c>
      <c r="AA215" s="76" t="e">
        <f>IF(Z215="A",IF(P215=30,HLOOKUP(N215,Limits!#REF!,2),IF(P215=40,HLOOKUP(N215,Limits!#REF!,3),IF(P215=50,HLOOKUP(N215,Limits!#REF!,4),IF(P215=80,HLOOKUP(N215,Limits!#REF!,5))))))</f>
        <v>#REF!</v>
      </c>
      <c r="AB215" s="76" t="e">
        <f>IF(Z215="B",IF(P215=30,HLOOKUP(N215,Limits!#REF!,2),IF(P215=40,HLOOKUP(N215,Limits!#REF!,3),IF(P215=50,HLOOKUP(N215,Limits!#REF!,4),IF(P215=80,HLOOKUP(N215,Limits!#REF!,5))))))</f>
        <v>#REF!</v>
      </c>
      <c r="AC215" s="122"/>
      <c r="AD215" s="123" t="e">
        <f t="shared" si="15"/>
        <v>#REF!</v>
      </c>
      <c r="AE215" s="76" t="e">
        <f>IF(Z215="A",IF(X215&lt;=HLOOKUP(N215,Limits!#REF!,2),30,IF(X215&lt;=HLOOKUP(N215,Limits!#REF!,3),40,IF(X215&lt;=HLOOKUP(N215,Limits!#REF!,4),50,IF(X215&lt;=HLOOKUP(N215,Limits!#REF!,5),80,"Over 80%")))))</f>
        <v>#REF!</v>
      </c>
      <c r="AF215" s="76" t="e">
        <f>IF(Z215="B",IF(X215&lt;=HLOOKUP(N215,Limits!#REF!,2),30,IF(X215&lt;=HLOOKUP(N215,Limits!#REF!,3),40,IF(X215&lt;=HLOOKUP(N215,Limits!#REF!,4),50,IF(X215&lt;=HLOOKUP(N215,Limits!#REF!,5),80,"Over 80%")))))</f>
        <v>#REF!</v>
      </c>
      <c r="AG215" s="122"/>
      <c r="AH215" s="122"/>
      <c r="AI215" s="85" t="e">
        <f>IF(J215&lt;=HLOOKUP(F215,Limits!#REF!,2),30,IF(J215&lt;=HLOOKUP(F215,Limits!#REF!,3),40,IF(J215&lt;=HLOOKUP(F215,Limits!#REF!,4),50,IF(J215&lt;=HLOOKUP(F215,Limits!#REF!,5),60,IF(J215&lt;=HLOOKUP(F215,Limits!#REF!,6),80,"Over 80%")))))</f>
        <v>#REF!</v>
      </c>
      <c r="AJ215" s="123" t="e">
        <f t="shared" si="12"/>
        <v>#REF!</v>
      </c>
      <c r="AK215" s="2"/>
      <c r="AL215" s="85" t="e">
        <f t="shared" si="13"/>
        <v>#REF!</v>
      </c>
    </row>
    <row r="216" spans="1:38">
      <c r="A216" s="117" t="e">
        <f>+USR!#REF!</f>
        <v>#REF!</v>
      </c>
      <c r="B216" s="117"/>
      <c r="C216" s="117" t="e">
        <f>+USR!#REF!</f>
        <v>#REF!</v>
      </c>
      <c r="D216" s="151" t="e">
        <f>DATEVALUE(TEXT(USR!#REF!,"mm/dd/yyyy"))</f>
        <v>#REF!</v>
      </c>
      <c r="E216" s="117"/>
      <c r="F216" s="121" t="e">
        <f>+USR!#REF!</f>
        <v>#REF!</v>
      </c>
      <c r="G216" s="122"/>
      <c r="H216" s="122" t="e">
        <f>+USR!#REF!</f>
        <v>#REF!</v>
      </c>
      <c r="I216" s="122"/>
      <c r="J216" s="146" t="e">
        <f>+USR!#REF!</f>
        <v>#REF!</v>
      </c>
      <c r="K216" s="122"/>
      <c r="L216" s="147" t="e">
        <f>IF(H216=30,HLOOKUP(F216,Limits!#REF!,2),IF(H216=40,HLOOKUP(F216,Limits!#REF!,3),IF(H216=50,HLOOKUP(F216,Limits!#REF!,4),IF(H216=60,HLOOKUP(F216,Limits!#REF!,5),IF(H216=80,HLOOKUP(F216,Limits!#REF!,6))))))</f>
        <v>#REF!</v>
      </c>
      <c r="M216" s="148"/>
      <c r="N216" s="121" t="e">
        <f>+USR!#REF!</f>
        <v>#REF!</v>
      </c>
      <c r="O216" s="122"/>
      <c r="P216" s="122" t="e">
        <f>+USR!#REF!</f>
        <v>#REF!</v>
      </c>
      <c r="Q216" s="122"/>
      <c r="R216" s="122" t="e">
        <f>+USR!#REF!</f>
        <v>#REF!</v>
      </c>
      <c r="S216" s="122"/>
      <c r="T216" s="122" t="e">
        <f>+USR!#REF!</f>
        <v>#REF!</v>
      </c>
      <c r="U216" s="122"/>
      <c r="V216" s="122" t="e">
        <f>IF(N216=0,Limits!$D$8,IF(N216=1,Limits!$E$8,IF(N216=2,Limits!$F$8,IF(N216=3,Limits!$G$8,IF(N216=4,Limits!$H$8,IF(N216=5,Limits!$I$8))))))</f>
        <v>#REF!</v>
      </c>
      <c r="W216" s="122"/>
      <c r="X216" s="122" t="e">
        <f t="shared" si="14"/>
        <v>#REF!</v>
      </c>
      <c r="Y216" s="122"/>
      <c r="Z216" s="76" t="e">
        <f>IF(D216&gt;=Limits!#REF!,"A",IF(D216&lt;=Limits!#REF!,"B",0))</f>
        <v>#REF!</v>
      </c>
      <c r="AA216" s="76" t="e">
        <f>IF(Z216="A",IF(P216=30,HLOOKUP(N216,Limits!#REF!,2),IF(P216=40,HLOOKUP(N216,Limits!#REF!,3),IF(P216=50,HLOOKUP(N216,Limits!#REF!,4),IF(P216=80,HLOOKUP(N216,Limits!#REF!,5))))))</f>
        <v>#REF!</v>
      </c>
      <c r="AB216" s="76" t="e">
        <f>IF(Z216="B",IF(P216=30,HLOOKUP(N216,Limits!#REF!,2),IF(P216=40,HLOOKUP(N216,Limits!#REF!,3),IF(P216=50,HLOOKUP(N216,Limits!#REF!,4),IF(P216=80,HLOOKUP(N216,Limits!#REF!,5))))))</f>
        <v>#REF!</v>
      </c>
      <c r="AC216" s="122"/>
      <c r="AD216" s="123" t="e">
        <f t="shared" si="15"/>
        <v>#REF!</v>
      </c>
      <c r="AE216" s="76" t="e">
        <f>IF(Z216="A",IF(X216&lt;=HLOOKUP(N216,Limits!#REF!,2),30,IF(X216&lt;=HLOOKUP(N216,Limits!#REF!,3),40,IF(X216&lt;=HLOOKUP(N216,Limits!#REF!,4),50,IF(X216&lt;=HLOOKUP(N216,Limits!#REF!,5),80,"Over 80%")))))</f>
        <v>#REF!</v>
      </c>
      <c r="AF216" s="76" t="e">
        <f>IF(Z216="B",IF(X216&lt;=HLOOKUP(N216,Limits!#REF!,2),30,IF(X216&lt;=HLOOKUP(N216,Limits!#REF!,3),40,IF(X216&lt;=HLOOKUP(N216,Limits!#REF!,4),50,IF(X216&lt;=HLOOKUP(N216,Limits!#REF!,5),80,"Over 80%")))))</f>
        <v>#REF!</v>
      </c>
      <c r="AG216" s="122"/>
      <c r="AH216" s="122"/>
      <c r="AI216" s="85" t="e">
        <f>IF(J216&lt;=HLOOKUP(F216,Limits!#REF!,2),30,IF(J216&lt;=HLOOKUP(F216,Limits!#REF!,3),40,IF(J216&lt;=HLOOKUP(F216,Limits!#REF!,4),50,IF(J216&lt;=HLOOKUP(F216,Limits!#REF!,5),60,IF(J216&lt;=HLOOKUP(F216,Limits!#REF!,6),80,"Over 80%")))))</f>
        <v>#REF!</v>
      </c>
      <c r="AJ216" s="123" t="e">
        <f t="shared" si="12"/>
        <v>#REF!</v>
      </c>
      <c r="AK216" s="2"/>
      <c r="AL216" s="85" t="e">
        <f t="shared" si="13"/>
        <v>#REF!</v>
      </c>
    </row>
    <row r="217" spans="1:38">
      <c r="A217" s="117" t="e">
        <f>+USR!#REF!</f>
        <v>#REF!</v>
      </c>
      <c r="B217" s="117"/>
      <c r="C217" s="117" t="e">
        <f>+USR!#REF!</f>
        <v>#REF!</v>
      </c>
      <c r="D217" s="151" t="e">
        <f>DATEVALUE(TEXT(USR!#REF!,"mm/dd/yyyy"))</f>
        <v>#REF!</v>
      </c>
      <c r="E217" s="117"/>
      <c r="F217" s="121" t="e">
        <f>+USR!#REF!</f>
        <v>#REF!</v>
      </c>
      <c r="G217" s="122"/>
      <c r="H217" s="122" t="e">
        <f>+USR!#REF!</f>
        <v>#REF!</v>
      </c>
      <c r="I217" s="122"/>
      <c r="J217" s="146" t="e">
        <f>+USR!#REF!</f>
        <v>#REF!</v>
      </c>
      <c r="K217" s="122"/>
      <c r="L217" s="147" t="e">
        <f>IF(H217=30,HLOOKUP(F217,Limits!#REF!,2),IF(H217=40,HLOOKUP(F217,Limits!#REF!,3),IF(H217=50,HLOOKUP(F217,Limits!#REF!,4),IF(H217=60,HLOOKUP(F217,Limits!#REF!,5),IF(H217=80,HLOOKUP(F217,Limits!#REF!,6))))))</f>
        <v>#REF!</v>
      </c>
      <c r="M217" s="148"/>
      <c r="N217" s="121" t="e">
        <f>+USR!#REF!</f>
        <v>#REF!</v>
      </c>
      <c r="O217" s="122"/>
      <c r="P217" s="122" t="e">
        <f>+USR!#REF!</f>
        <v>#REF!</v>
      </c>
      <c r="Q217" s="122"/>
      <c r="R217" s="122" t="e">
        <f>+USR!#REF!</f>
        <v>#REF!</v>
      </c>
      <c r="S217" s="122"/>
      <c r="T217" s="122" t="e">
        <f>+USR!#REF!</f>
        <v>#REF!</v>
      </c>
      <c r="U217" s="122"/>
      <c r="V217" s="122" t="e">
        <f>IF(N217=0,Limits!$D$8,IF(N217=1,Limits!$E$8,IF(N217=2,Limits!$F$8,IF(N217=3,Limits!$G$8,IF(N217=4,Limits!$H$8,IF(N217=5,Limits!$I$8))))))</f>
        <v>#REF!</v>
      </c>
      <c r="W217" s="122"/>
      <c r="X217" s="122" t="e">
        <f t="shared" si="14"/>
        <v>#REF!</v>
      </c>
      <c r="Y217" s="122"/>
      <c r="Z217" s="76" t="e">
        <f>IF(D217&gt;=Limits!#REF!,"A",IF(D217&lt;=Limits!#REF!,"B",0))</f>
        <v>#REF!</v>
      </c>
      <c r="AA217" s="76" t="e">
        <f>IF(Z217="A",IF(P217=30,HLOOKUP(N217,Limits!#REF!,2),IF(P217=40,HLOOKUP(N217,Limits!#REF!,3),IF(P217=50,HLOOKUP(N217,Limits!#REF!,4),IF(P217=80,HLOOKUP(N217,Limits!#REF!,5))))))</f>
        <v>#REF!</v>
      </c>
      <c r="AB217" s="76" t="e">
        <f>IF(Z217="B",IF(P217=30,HLOOKUP(N217,Limits!#REF!,2),IF(P217=40,HLOOKUP(N217,Limits!#REF!,3),IF(P217=50,HLOOKUP(N217,Limits!#REF!,4),IF(P217=80,HLOOKUP(N217,Limits!#REF!,5))))))</f>
        <v>#REF!</v>
      </c>
      <c r="AC217" s="122"/>
      <c r="AD217" s="123" t="e">
        <f t="shared" si="15"/>
        <v>#REF!</v>
      </c>
      <c r="AE217" s="76" t="e">
        <f>IF(Z217="A",IF(X217&lt;=HLOOKUP(N217,Limits!#REF!,2),30,IF(X217&lt;=HLOOKUP(N217,Limits!#REF!,3),40,IF(X217&lt;=HLOOKUP(N217,Limits!#REF!,4),50,IF(X217&lt;=HLOOKUP(N217,Limits!#REF!,5),80,"Over 80%")))))</f>
        <v>#REF!</v>
      </c>
      <c r="AF217" s="76" t="e">
        <f>IF(Z217="B",IF(X217&lt;=HLOOKUP(N217,Limits!#REF!,2),30,IF(X217&lt;=HLOOKUP(N217,Limits!#REF!,3),40,IF(X217&lt;=HLOOKUP(N217,Limits!#REF!,4),50,IF(X217&lt;=HLOOKUP(N217,Limits!#REF!,5),80,"Over 80%")))))</f>
        <v>#REF!</v>
      </c>
      <c r="AG217" s="122"/>
      <c r="AH217" s="122"/>
      <c r="AI217" s="85" t="e">
        <f>IF(J217&lt;=HLOOKUP(F217,Limits!#REF!,2),30,IF(J217&lt;=HLOOKUP(F217,Limits!#REF!,3),40,IF(J217&lt;=HLOOKUP(F217,Limits!#REF!,4),50,IF(J217&lt;=HLOOKUP(F217,Limits!#REF!,5),60,IF(J217&lt;=HLOOKUP(F217,Limits!#REF!,6),80,"Over 80%")))))</f>
        <v>#REF!</v>
      </c>
      <c r="AJ217" s="123" t="e">
        <f t="shared" si="12"/>
        <v>#REF!</v>
      </c>
      <c r="AK217" s="2"/>
      <c r="AL217" s="85" t="e">
        <f t="shared" si="13"/>
        <v>#REF!</v>
      </c>
    </row>
    <row r="218" spans="1:38">
      <c r="A218" s="117" t="e">
        <f>+USR!#REF!</f>
        <v>#REF!</v>
      </c>
      <c r="B218" s="117"/>
      <c r="C218" s="117" t="e">
        <f>+USR!#REF!</f>
        <v>#REF!</v>
      </c>
      <c r="D218" s="151" t="e">
        <f>DATEVALUE(TEXT(USR!#REF!,"mm/dd/yyyy"))</f>
        <v>#REF!</v>
      </c>
      <c r="E218" s="117"/>
      <c r="F218" s="121" t="e">
        <f>+USR!#REF!</f>
        <v>#REF!</v>
      </c>
      <c r="G218" s="122"/>
      <c r="H218" s="122" t="e">
        <f>+USR!#REF!</f>
        <v>#REF!</v>
      </c>
      <c r="I218" s="122"/>
      <c r="J218" s="146" t="e">
        <f>+USR!#REF!</f>
        <v>#REF!</v>
      </c>
      <c r="K218" s="122"/>
      <c r="L218" s="147" t="e">
        <f>IF(H218=30,HLOOKUP(F218,Limits!#REF!,2),IF(H218=40,HLOOKUP(F218,Limits!#REF!,3),IF(H218=50,HLOOKUP(F218,Limits!#REF!,4),IF(H218=60,HLOOKUP(F218,Limits!#REF!,5),IF(H218=80,HLOOKUP(F218,Limits!#REF!,6))))))</f>
        <v>#REF!</v>
      </c>
      <c r="M218" s="148"/>
      <c r="N218" s="121" t="e">
        <f>+USR!#REF!</f>
        <v>#REF!</v>
      </c>
      <c r="O218" s="122"/>
      <c r="P218" s="122" t="e">
        <f>+USR!#REF!</f>
        <v>#REF!</v>
      </c>
      <c r="Q218" s="122"/>
      <c r="R218" s="122" t="e">
        <f>+USR!#REF!</f>
        <v>#REF!</v>
      </c>
      <c r="S218" s="122"/>
      <c r="T218" s="122" t="e">
        <f>+USR!#REF!</f>
        <v>#REF!</v>
      </c>
      <c r="U218" s="122"/>
      <c r="V218" s="122" t="e">
        <f>IF(N218=0,Limits!$D$8,IF(N218=1,Limits!$E$8,IF(N218=2,Limits!$F$8,IF(N218=3,Limits!$G$8,IF(N218=4,Limits!$H$8,IF(N218=5,Limits!$I$8))))))</f>
        <v>#REF!</v>
      </c>
      <c r="W218" s="122"/>
      <c r="X218" s="122" t="e">
        <f t="shared" si="14"/>
        <v>#REF!</v>
      </c>
      <c r="Y218" s="122"/>
      <c r="Z218" s="76" t="e">
        <f>IF(D218&gt;=Limits!#REF!,"A",IF(D218&lt;=Limits!#REF!,"B",0))</f>
        <v>#REF!</v>
      </c>
      <c r="AA218" s="76" t="e">
        <f>IF(Z218="A",IF(P218=30,HLOOKUP(N218,Limits!#REF!,2),IF(P218=40,HLOOKUP(N218,Limits!#REF!,3),IF(P218=50,HLOOKUP(N218,Limits!#REF!,4),IF(P218=80,HLOOKUP(N218,Limits!#REF!,5))))))</f>
        <v>#REF!</v>
      </c>
      <c r="AB218" s="76" t="e">
        <f>IF(Z218="B",IF(P218=30,HLOOKUP(N218,Limits!#REF!,2),IF(P218=40,HLOOKUP(N218,Limits!#REF!,3),IF(P218=50,HLOOKUP(N218,Limits!#REF!,4),IF(P218=80,HLOOKUP(N218,Limits!#REF!,5))))))</f>
        <v>#REF!</v>
      </c>
      <c r="AC218" s="122"/>
      <c r="AD218" s="123" t="e">
        <f t="shared" si="15"/>
        <v>#REF!</v>
      </c>
      <c r="AE218" s="76" t="e">
        <f>IF(Z218="A",IF(X218&lt;=HLOOKUP(N218,Limits!#REF!,2),30,IF(X218&lt;=HLOOKUP(N218,Limits!#REF!,3),40,IF(X218&lt;=HLOOKUP(N218,Limits!#REF!,4),50,IF(X218&lt;=HLOOKUP(N218,Limits!#REF!,5),80,"Over 80%")))))</f>
        <v>#REF!</v>
      </c>
      <c r="AF218" s="76" t="e">
        <f>IF(Z218="B",IF(X218&lt;=HLOOKUP(N218,Limits!#REF!,2),30,IF(X218&lt;=HLOOKUP(N218,Limits!#REF!,3),40,IF(X218&lt;=HLOOKUP(N218,Limits!#REF!,4),50,IF(X218&lt;=HLOOKUP(N218,Limits!#REF!,5),80,"Over 80%")))))</f>
        <v>#REF!</v>
      </c>
      <c r="AG218" s="122"/>
      <c r="AH218" s="122"/>
      <c r="AI218" s="85" t="e">
        <f>IF(J218&lt;=HLOOKUP(F218,Limits!#REF!,2),30,IF(J218&lt;=HLOOKUP(F218,Limits!#REF!,3),40,IF(J218&lt;=HLOOKUP(F218,Limits!#REF!,4),50,IF(J218&lt;=HLOOKUP(F218,Limits!#REF!,5),60,IF(J218&lt;=HLOOKUP(F218,Limits!#REF!,6),80,"Over 80%")))))</f>
        <v>#REF!</v>
      </c>
      <c r="AJ218" s="123" t="e">
        <f t="shared" si="12"/>
        <v>#REF!</v>
      </c>
      <c r="AK218" s="2"/>
      <c r="AL218" s="85" t="e">
        <f t="shared" si="13"/>
        <v>#REF!</v>
      </c>
    </row>
    <row r="219" spans="1:38">
      <c r="A219" s="117" t="e">
        <f>+USR!#REF!</f>
        <v>#REF!</v>
      </c>
      <c r="B219" s="117"/>
      <c r="C219" s="117" t="e">
        <f>+USR!#REF!</f>
        <v>#REF!</v>
      </c>
      <c r="D219" s="151" t="e">
        <f>DATEVALUE(TEXT(USR!#REF!,"mm/dd/yyyy"))</f>
        <v>#REF!</v>
      </c>
      <c r="E219" s="117"/>
      <c r="F219" s="121" t="e">
        <f>+USR!#REF!</f>
        <v>#REF!</v>
      </c>
      <c r="G219" s="122"/>
      <c r="H219" s="122" t="e">
        <f>+USR!#REF!</f>
        <v>#REF!</v>
      </c>
      <c r="I219" s="122"/>
      <c r="J219" s="146" t="e">
        <f>+USR!#REF!</f>
        <v>#REF!</v>
      </c>
      <c r="K219" s="122"/>
      <c r="L219" s="147" t="e">
        <f>IF(H219=30,HLOOKUP(F219,Limits!#REF!,2),IF(H219=40,HLOOKUP(F219,Limits!#REF!,3),IF(H219=50,HLOOKUP(F219,Limits!#REF!,4),IF(H219=60,HLOOKUP(F219,Limits!#REF!,5),IF(H219=80,HLOOKUP(F219,Limits!#REF!,6))))))</f>
        <v>#REF!</v>
      </c>
      <c r="M219" s="148"/>
      <c r="N219" s="121" t="e">
        <f>+USR!#REF!</f>
        <v>#REF!</v>
      </c>
      <c r="O219" s="122"/>
      <c r="P219" s="122" t="e">
        <f>+USR!#REF!</f>
        <v>#REF!</v>
      </c>
      <c r="Q219" s="122"/>
      <c r="R219" s="122" t="e">
        <f>+USR!#REF!</f>
        <v>#REF!</v>
      </c>
      <c r="S219" s="122"/>
      <c r="T219" s="122" t="e">
        <f>+USR!#REF!</f>
        <v>#REF!</v>
      </c>
      <c r="U219" s="122"/>
      <c r="V219" s="122" t="e">
        <f>IF(N219=0,Limits!$D$8,IF(N219=1,Limits!$E$8,IF(N219=2,Limits!$F$8,IF(N219=3,Limits!$G$8,IF(N219=4,Limits!$H$8,IF(N219=5,Limits!$I$8))))))</f>
        <v>#REF!</v>
      </c>
      <c r="W219" s="122"/>
      <c r="X219" s="122" t="e">
        <f t="shared" si="14"/>
        <v>#REF!</v>
      </c>
      <c r="Y219" s="122"/>
      <c r="Z219" s="76" t="e">
        <f>IF(D219&gt;=Limits!#REF!,"A",IF(D219&lt;=Limits!#REF!,"B",0))</f>
        <v>#REF!</v>
      </c>
      <c r="AA219" s="76" t="e">
        <f>IF(Z219="A",IF(P219=30,HLOOKUP(N219,Limits!#REF!,2),IF(P219=40,HLOOKUP(N219,Limits!#REF!,3),IF(P219=50,HLOOKUP(N219,Limits!#REF!,4),IF(P219=80,HLOOKUP(N219,Limits!#REF!,5))))))</f>
        <v>#REF!</v>
      </c>
      <c r="AB219" s="76" t="e">
        <f>IF(Z219="B",IF(P219=30,HLOOKUP(N219,Limits!#REF!,2),IF(P219=40,HLOOKUP(N219,Limits!#REF!,3),IF(P219=50,HLOOKUP(N219,Limits!#REF!,4),IF(P219=80,HLOOKUP(N219,Limits!#REF!,5))))))</f>
        <v>#REF!</v>
      </c>
      <c r="AC219" s="122"/>
      <c r="AD219" s="123" t="e">
        <f t="shared" si="15"/>
        <v>#REF!</v>
      </c>
      <c r="AE219" s="76" t="e">
        <f>IF(Z219="A",IF(X219&lt;=HLOOKUP(N219,Limits!#REF!,2),30,IF(X219&lt;=HLOOKUP(N219,Limits!#REF!,3),40,IF(X219&lt;=HLOOKUP(N219,Limits!#REF!,4),50,IF(X219&lt;=HLOOKUP(N219,Limits!#REF!,5),80,"Over 80%")))))</f>
        <v>#REF!</v>
      </c>
      <c r="AF219" s="76" t="e">
        <f>IF(Z219="B",IF(X219&lt;=HLOOKUP(N219,Limits!#REF!,2),30,IF(X219&lt;=HLOOKUP(N219,Limits!#REF!,3),40,IF(X219&lt;=HLOOKUP(N219,Limits!#REF!,4),50,IF(X219&lt;=HLOOKUP(N219,Limits!#REF!,5),80,"Over 80%")))))</f>
        <v>#REF!</v>
      </c>
      <c r="AG219" s="122"/>
      <c r="AH219" s="122"/>
      <c r="AI219" s="85" t="e">
        <f>IF(J219&lt;=HLOOKUP(F219,Limits!#REF!,2),30,IF(J219&lt;=HLOOKUP(F219,Limits!#REF!,3),40,IF(J219&lt;=HLOOKUP(F219,Limits!#REF!,4),50,IF(J219&lt;=HLOOKUP(F219,Limits!#REF!,5),60,IF(J219&lt;=HLOOKUP(F219,Limits!#REF!,6),80,"Over 80%")))))</f>
        <v>#REF!</v>
      </c>
      <c r="AJ219" s="123" t="e">
        <f t="shared" si="12"/>
        <v>#REF!</v>
      </c>
      <c r="AK219" s="2"/>
      <c r="AL219" s="85" t="e">
        <f t="shared" si="13"/>
        <v>#REF!</v>
      </c>
    </row>
    <row r="220" spans="1:38">
      <c r="A220" s="117" t="e">
        <f>+USR!#REF!</f>
        <v>#REF!</v>
      </c>
      <c r="B220" s="117"/>
      <c r="C220" s="117" t="e">
        <f>+USR!#REF!</f>
        <v>#REF!</v>
      </c>
      <c r="D220" s="151" t="e">
        <f>DATEVALUE(TEXT(USR!#REF!,"mm/dd/yyyy"))</f>
        <v>#REF!</v>
      </c>
      <c r="E220" s="117"/>
      <c r="F220" s="121" t="e">
        <f>+USR!#REF!</f>
        <v>#REF!</v>
      </c>
      <c r="G220" s="122"/>
      <c r="H220" s="122" t="e">
        <f>+USR!#REF!</f>
        <v>#REF!</v>
      </c>
      <c r="I220" s="122"/>
      <c r="J220" s="146" t="e">
        <f>+USR!#REF!</f>
        <v>#REF!</v>
      </c>
      <c r="K220" s="122"/>
      <c r="L220" s="147" t="e">
        <f>IF(H220=30,HLOOKUP(F220,Limits!#REF!,2),IF(H220=40,HLOOKUP(F220,Limits!#REF!,3),IF(H220=50,HLOOKUP(F220,Limits!#REF!,4),IF(H220=60,HLOOKUP(F220,Limits!#REF!,5),IF(H220=80,HLOOKUP(F220,Limits!#REF!,6))))))</f>
        <v>#REF!</v>
      </c>
      <c r="M220" s="148"/>
      <c r="N220" s="121" t="e">
        <f>+USR!#REF!</f>
        <v>#REF!</v>
      </c>
      <c r="O220" s="122"/>
      <c r="P220" s="122" t="e">
        <f>+USR!#REF!</f>
        <v>#REF!</v>
      </c>
      <c r="Q220" s="122"/>
      <c r="R220" s="122" t="e">
        <f>+USR!#REF!</f>
        <v>#REF!</v>
      </c>
      <c r="S220" s="122"/>
      <c r="T220" s="122" t="e">
        <f>+USR!#REF!</f>
        <v>#REF!</v>
      </c>
      <c r="U220" s="122"/>
      <c r="V220" s="122" t="e">
        <f>IF(N220=0,Limits!$D$8,IF(N220=1,Limits!$E$8,IF(N220=2,Limits!$F$8,IF(N220=3,Limits!$G$8,IF(N220=4,Limits!$H$8,IF(N220=5,Limits!$I$8))))))</f>
        <v>#REF!</v>
      </c>
      <c r="W220" s="122"/>
      <c r="X220" s="122" t="e">
        <f t="shared" si="14"/>
        <v>#REF!</v>
      </c>
      <c r="Y220" s="122"/>
      <c r="Z220" s="76" t="e">
        <f>IF(D220&gt;=Limits!#REF!,"A",IF(D220&lt;=Limits!#REF!,"B",0))</f>
        <v>#REF!</v>
      </c>
      <c r="AA220" s="76" t="e">
        <f>IF(Z220="A",IF(P220=30,HLOOKUP(N220,Limits!#REF!,2),IF(P220=40,HLOOKUP(N220,Limits!#REF!,3),IF(P220=50,HLOOKUP(N220,Limits!#REF!,4),IF(P220=80,HLOOKUP(N220,Limits!#REF!,5))))))</f>
        <v>#REF!</v>
      </c>
      <c r="AB220" s="76" t="e">
        <f>IF(Z220="B",IF(P220=30,HLOOKUP(N220,Limits!#REF!,2),IF(P220=40,HLOOKUP(N220,Limits!#REF!,3),IF(P220=50,HLOOKUP(N220,Limits!#REF!,4),IF(P220=80,HLOOKUP(N220,Limits!#REF!,5))))))</f>
        <v>#REF!</v>
      </c>
      <c r="AC220" s="122"/>
      <c r="AD220" s="123" t="e">
        <f t="shared" si="15"/>
        <v>#REF!</v>
      </c>
      <c r="AE220" s="76" t="e">
        <f>IF(Z220="A",IF(X220&lt;=HLOOKUP(N220,Limits!#REF!,2),30,IF(X220&lt;=HLOOKUP(N220,Limits!#REF!,3),40,IF(X220&lt;=HLOOKUP(N220,Limits!#REF!,4),50,IF(X220&lt;=HLOOKUP(N220,Limits!#REF!,5),80,"Over 80%")))))</f>
        <v>#REF!</v>
      </c>
      <c r="AF220" s="76" t="e">
        <f>IF(Z220="B",IF(X220&lt;=HLOOKUP(N220,Limits!#REF!,2),30,IF(X220&lt;=HLOOKUP(N220,Limits!#REF!,3),40,IF(X220&lt;=HLOOKUP(N220,Limits!#REF!,4),50,IF(X220&lt;=HLOOKUP(N220,Limits!#REF!,5),80,"Over 80%")))))</f>
        <v>#REF!</v>
      </c>
      <c r="AG220" s="122"/>
      <c r="AH220" s="122"/>
      <c r="AI220" s="85" t="e">
        <f>IF(J220&lt;=HLOOKUP(F220,Limits!#REF!,2),30,IF(J220&lt;=HLOOKUP(F220,Limits!#REF!,3),40,IF(J220&lt;=HLOOKUP(F220,Limits!#REF!,4),50,IF(J220&lt;=HLOOKUP(F220,Limits!#REF!,5),60,IF(J220&lt;=HLOOKUP(F220,Limits!#REF!,6),80,"Over 80%")))))</f>
        <v>#REF!</v>
      </c>
      <c r="AJ220" s="123" t="e">
        <f t="shared" si="12"/>
        <v>#REF!</v>
      </c>
      <c r="AK220" s="2"/>
      <c r="AL220" s="85" t="e">
        <f t="shared" si="13"/>
        <v>#REF!</v>
      </c>
    </row>
    <row r="221" spans="1:38">
      <c r="A221" s="117" t="e">
        <f>+USR!#REF!</f>
        <v>#REF!</v>
      </c>
      <c r="B221" s="117"/>
      <c r="C221" s="117" t="e">
        <f>+USR!#REF!</f>
        <v>#REF!</v>
      </c>
      <c r="D221" s="151" t="e">
        <f>DATEVALUE(TEXT(USR!#REF!,"mm/dd/yyyy"))</f>
        <v>#REF!</v>
      </c>
      <c r="E221" s="117"/>
      <c r="F221" s="121" t="e">
        <f>+USR!#REF!</f>
        <v>#REF!</v>
      </c>
      <c r="G221" s="122"/>
      <c r="H221" s="122" t="e">
        <f>+USR!#REF!</f>
        <v>#REF!</v>
      </c>
      <c r="I221" s="122"/>
      <c r="J221" s="146" t="e">
        <f>+USR!#REF!</f>
        <v>#REF!</v>
      </c>
      <c r="K221" s="122"/>
      <c r="L221" s="147" t="e">
        <f>IF(H221=30,HLOOKUP(F221,Limits!#REF!,2),IF(H221=40,HLOOKUP(F221,Limits!#REF!,3),IF(H221=50,HLOOKUP(F221,Limits!#REF!,4),IF(H221=60,HLOOKUP(F221,Limits!#REF!,5),IF(H221=80,HLOOKUP(F221,Limits!#REF!,6))))))</f>
        <v>#REF!</v>
      </c>
      <c r="M221" s="148"/>
      <c r="N221" s="121" t="e">
        <f>+USR!#REF!</f>
        <v>#REF!</v>
      </c>
      <c r="O221" s="122"/>
      <c r="P221" s="122" t="e">
        <f>+USR!#REF!</f>
        <v>#REF!</v>
      </c>
      <c r="Q221" s="122"/>
      <c r="R221" s="122" t="e">
        <f>+USR!#REF!</f>
        <v>#REF!</v>
      </c>
      <c r="S221" s="122"/>
      <c r="T221" s="122" t="e">
        <f>+USR!#REF!</f>
        <v>#REF!</v>
      </c>
      <c r="U221" s="122"/>
      <c r="V221" s="122" t="e">
        <f>IF(N221=0,Limits!$D$8,IF(N221=1,Limits!$E$8,IF(N221=2,Limits!$F$8,IF(N221=3,Limits!$G$8,IF(N221=4,Limits!$H$8,IF(N221=5,Limits!$I$8))))))</f>
        <v>#REF!</v>
      </c>
      <c r="W221" s="122"/>
      <c r="X221" s="122" t="e">
        <f t="shared" si="14"/>
        <v>#REF!</v>
      </c>
      <c r="Y221" s="122"/>
      <c r="Z221" s="76" t="e">
        <f>IF(D221&gt;=Limits!#REF!,"A",IF(D221&lt;=Limits!#REF!,"B",0))</f>
        <v>#REF!</v>
      </c>
      <c r="AA221" s="76" t="e">
        <f>IF(Z221="A",IF(P221=30,HLOOKUP(N221,Limits!#REF!,2),IF(P221=40,HLOOKUP(N221,Limits!#REF!,3),IF(P221=50,HLOOKUP(N221,Limits!#REF!,4),IF(P221=80,HLOOKUP(N221,Limits!#REF!,5))))))</f>
        <v>#REF!</v>
      </c>
      <c r="AB221" s="76" t="e">
        <f>IF(Z221="B",IF(P221=30,HLOOKUP(N221,Limits!#REF!,2),IF(P221=40,HLOOKUP(N221,Limits!#REF!,3),IF(P221=50,HLOOKUP(N221,Limits!#REF!,4),IF(P221=80,HLOOKUP(N221,Limits!#REF!,5))))))</f>
        <v>#REF!</v>
      </c>
      <c r="AC221" s="122"/>
      <c r="AD221" s="123" t="e">
        <f t="shared" si="15"/>
        <v>#REF!</v>
      </c>
      <c r="AE221" s="76" t="e">
        <f>IF(Z221="A",IF(X221&lt;=HLOOKUP(N221,Limits!#REF!,2),30,IF(X221&lt;=HLOOKUP(N221,Limits!#REF!,3),40,IF(X221&lt;=HLOOKUP(N221,Limits!#REF!,4),50,IF(X221&lt;=HLOOKUP(N221,Limits!#REF!,5),80,"Over 80%")))))</f>
        <v>#REF!</v>
      </c>
      <c r="AF221" s="76" t="e">
        <f>IF(Z221="B",IF(X221&lt;=HLOOKUP(N221,Limits!#REF!,2),30,IF(X221&lt;=HLOOKUP(N221,Limits!#REF!,3),40,IF(X221&lt;=HLOOKUP(N221,Limits!#REF!,4),50,IF(X221&lt;=HLOOKUP(N221,Limits!#REF!,5),80,"Over 80%")))))</f>
        <v>#REF!</v>
      </c>
      <c r="AG221" s="122"/>
      <c r="AH221" s="122"/>
      <c r="AI221" s="85" t="e">
        <f>IF(J221&lt;=HLOOKUP(F221,Limits!#REF!,2),30,IF(J221&lt;=HLOOKUP(F221,Limits!#REF!,3),40,IF(J221&lt;=HLOOKUP(F221,Limits!#REF!,4),50,IF(J221&lt;=HLOOKUP(F221,Limits!#REF!,5),60,IF(J221&lt;=HLOOKUP(F221,Limits!#REF!,6),80,"Over 80%")))))</f>
        <v>#REF!</v>
      </c>
      <c r="AJ221" s="123" t="e">
        <f t="shared" si="12"/>
        <v>#REF!</v>
      </c>
      <c r="AK221" s="2"/>
      <c r="AL221" s="85" t="e">
        <f t="shared" si="13"/>
        <v>#REF!</v>
      </c>
    </row>
    <row r="222" spans="1:38">
      <c r="A222" s="117" t="e">
        <f>+USR!#REF!</f>
        <v>#REF!</v>
      </c>
      <c r="B222" s="117"/>
      <c r="C222" s="117" t="e">
        <f>+USR!#REF!</f>
        <v>#REF!</v>
      </c>
      <c r="D222" s="151" t="e">
        <f>DATEVALUE(TEXT(USR!#REF!,"mm/dd/yyyy"))</f>
        <v>#REF!</v>
      </c>
      <c r="E222" s="117"/>
      <c r="F222" s="121" t="e">
        <f>+USR!#REF!</f>
        <v>#REF!</v>
      </c>
      <c r="G222" s="122"/>
      <c r="H222" s="122" t="e">
        <f>+USR!#REF!</f>
        <v>#REF!</v>
      </c>
      <c r="I222" s="122"/>
      <c r="J222" s="146" t="e">
        <f>+USR!#REF!</f>
        <v>#REF!</v>
      </c>
      <c r="K222" s="122"/>
      <c r="L222" s="147" t="e">
        <f>IF(H222=30,HLOOKUP(F222,Limits!#REF!,2),IF(H222=40,HLOOKUP(F222,Limits!#REF!,3),IF(H222=50,HLOOKUP(F222,Limits!#REF!,4),IF(H222=60,HLOOKUP(F222,Limits!#REF!,5),IF(H222=80,HLOOKUP(F222,Limits!#REF!,6))))))</f>
        <v>#REF!</v>
      </c>
      <c r="M222" s="148"/>
      <c r="N222" s="121" t="e">
        <f>+USR!#REF!</f>
        <v>#REF!</v>
      </c>
      <c r="O222" s="122"/>
      <c r="P222" s="122" t="e">
        <f>+USR!#REF!</f>
        <v>#REF!</v>
      </c>
      <c r="Q222" s="122"/>
      <c r="R222" s="122" t="e">
        <f>+USR!#REF!</f>
        <v>#REF!</v>
      </c>
      <c r="S222" s="122"/>
      <c r="T222" s="122" t="e">
        <f>+USR!#REF!</f>
        <v>#REF!</v>
      </c>
      <c r="U222" s="122"/>
      <c r="V222" s="122" t="e">
        <f>IF(N222=0,Limits!$D$8,IF(N222=1,Limits!$E$8,IF(N222=2,Limits!$F$8,IF(N222=3,Limits!$G$8,IF(N222=4,Limits!$H$8,IF(N222=5,Limits!$I$8))))))</f>
        <v>#REF!</v>
      </c>
      <c r="W222" s="122"/>
      <c r="X222" s="122" t="e">
        <f t="shared" si="14"/>
        <v>#REF!</v>
      </c>
      <c r="Y222" s="122"/>
      <c r="Z222" s="76" t="e">
        <f>IF(D222&gt;=Limits!#REF!,"A",IF(D222&lt;=Limits!#REF!,"B",0))</f>
        <v>#REF!</v>
      </c>
      <c r="AA222" s="76" t="e">
        <f>IF(Z222="A",IF(P222=30,HLOOKUP(N222,Limits!#REF!,2),IF(P222=40,HLOOKUP(N222,Limits!#REF!,3),IF(P222=50,HLOOKUP(N222,Limits!#REF!,4),IF(P222=80,HLOOKUP(N222,Limits!#REF!,5))))))</f>
        <v>#REF!</v>
      </c>
      <c r="AB222" s="76" t="e">
        <f>IF(Z222="B",IF(P222=30,HLOOKUP(N222,Limits!#REF!,2),IF(P222=40,HLOOKUP(N222,Limits!#REF!,3),IF(P222=50,HLOOKUP(N222,Limits!#REF!,4),IF(P222=80,HLOOKUP(N222,Limits!#REF!,5))))))</f>
        <v>#REF!</v>
      </c>
      <c r="AC222" s="122"/>
      <c r="AD222" s="123" t="e">
        <f t="shared" si="15"/>
        <v>#REF!</v>
      </c>
      <c r="AE222" s="76" t="e">
        <f>IF(Z222="A",IF(X222&lt;=HLOOKUP(N222,Limits!#REF!,2),30,IF(X222&lt;=HLOOKUP(N222,Limits!#REF!,3),40,IF(X222&lt;=HLOOKUP(N222,Limits!#REF!,4),50,IF(X222&lt;=HLOOKUP(N222,Limits!#REF!,5),80,"Over 80%")))))</f>
        <v>#REF!</v>
      </c>
      <c r="AF222" s="76" t="e">
        <f>IF(Z222="B",IF(X222&lt;=HLOOKUP(N222,Limits!#REF!,2),30,IF(X222&lt;=HLOOKUP(N222,Limits!#REF!,3),40,IF(X222&lt;=HLOOKUP(N222,Limits!#REF!,4),50,IF(X222&lt;=HLOOKUP(N222,Limits!#REF!,5),80,"Over 80%")))))</f>
        <v>#REF!</v>
      </c>
      <c r="AG222" s="122"/>
      <c r="AH222" s="122"/>
      <c r="AI222" s="85" t="e">
        <f>IF(J222&lt;=HLOOKUP(F222,Limits!#REF!,2),30,IF(J222&lt;=HLOOKUP(F222,Limits!#REF!,3),40,IF(J222&lt;=HLOOKUP(F222,Limits!#REF!,4),50,IF(J222&lt;=HLOOKUP(F222,Limits!#REF!,5),60,IF(J222&lt;=HLOOKUP(F222,Limits!#REF!,6),80,"Over 80%")))))</f>
        <v>#REF!</v>
      </c>
      <c r="AJ222" s="123" t="e">
        <f t="shared" si="12"/>
        <v>#REF!</v>
      </c>
      <c r="AK222" s="2"/>
      <c r="AL222" s="85" t="e">
        <f t="shared" si="13"/>
        <v>#REF!</v>
      </c>
    </row>
    <row r="223" spans="1:38">
      <c r="A223" s="117" t="e">
        <f>+USR!#REF!</f>
        <v>#REF!</v>
      </c>
      <c r="B223" s="117"/>
      <c r="C223" s="117" t="e">
        <f>+USR!#REF!</f>
        <v>#REF!</v>
      </c>
      <c r="D223" s="151" t="e">
        <f>DATEVALUE(TEXT(USR!#REF!,"mm/dd/yyyy"))</f>
        <v>#REF!</v>
      </c>
      <c r="E223" s="117"/>
      <c r="F223" s="121" t="e">
        <f>+USR!#REF!</f>
        <v>#REF!</v>
      </c>
      <c r="G223" s="122"/>
      <c r="H223" s="122" t="e">
        <f>+USR!#REF!</f>
        <v>#REF!</v>
      </c>
      <c r="I223" s="122"/>
      <c r="J223" s="146" t="e">
        <f>+USR!#REF!</f>
        <v>#REF!</v>
      </c>
      <c r="K223" s="122"/>
      <c r="L223" s="147" t="e">
        <f>IF(H223=30,HLOOKUP(F223,Limits!#REF!,2),IF(H223=40,HLOOKUP(F223,Limits!#REF!,3),IF(H223=50,HLOOKUP(F223,Limits!#REF!,4),IF(H223=60,HLOOKUP(F223,Limits!#REF!,5),IF(H223=80,HLOOKUP(F223,Limits!#REF!,6))))))</f>
        <v>#REF!</v>
      </c>
      <c r="M223" s="148"/>
      <c r="N223" s="121" t="e">
        <f>+USR!#REF!</f>
        <v>#REF!</v>
      </c>
      <c r="O223" s="122"/>
      <c r="P223" s="122" t="e">
        <f>+USR!#REF!</f>
        <v>#REF!</v>
      </c>
      <c r="Q223" s="122"/>
      <c r="R223" s="122" t="e">
        <f>+USR!#REF!</f>
        <v>#REF!</v>
      </c>
      <c r="S223" s="122"/>
      <c r="T223" s="122" t="e">
        <f>+USR!#REF!</f>
        <v>#REF!</v>
      </c>
      <c r="U223" s="122"/>
      <c r="V223" s="122" t="e">
        <f>IF(N223=0,Limits!$D$8,IF(N223=1,Limits!$E$8,IF(N223=2,Limits!$F$8,IF(N223=3,Limits!$G$8,IF(N223=4,Limits!$H$8,IF(N223=5,Limits!$I$8))))))</f>
        <v>#REF!</v>
      </c>
      <c r="W223" s="122"/>
      <c r="X223" s="122" t="e">
        <f t="shared" si="14"/>
        <v>#REF!</v>
      </c>
      <c r="Y223" s="122"/>
      <c r="Z223" s="76" t="e">
        <f>IF(D223&gt;=Limits!#REF!,"A",IF(D223&lt;=Limits!#REF!,"B",0))</f>
        <v>#REF!</v>
      </c>
      <c r="AA223" s="76" t="e">
        <f>IF(Z223="A",IF(P223=30,HLOOKUP(N223,Limits!#REF!,2),IF(P223=40,HLOOKUP(N223,Limits!#REF!,3),IF(P223=50,HLOOKUP(N223,Limits!#REF!,4),IF(P223=80,HLOOKUP(N223,Limits!#REF!,5))))))</f>
        <v>#REF!</v>
      </c>
      <c r="AB223" s="76" t="e">
        <f>IF(Z223="B",IF(P223=30,HLOOKUP(N223,Limits!#REF!,2),IF(P223=40,HLOOKUP(N223,Limits!#REF!,3),IF(P223=50,HLOOKUP(N223,Limits!#REF!,4),IF(P223=80,HLOOKUP(N223,Limits!#REF!,5))))))</f>
        <v>#REF!</v>
      </c>
      <c r="AC223" s="122"/>
      <c r="AD223" s="123" t="e">
        <f t="shared" si="15"/>
        <v>#REF!</v>
      </c>
      <c r="AE223" s="76" t="e">
        <f>IF(Z223="A",IF(X223&lt;=HLOOKUP(N223,Limits!#REF!,2),30,IF(X223&lt;=HLOOKUP(N223,Limits!#REF!,3),40,IF(X223&lt;=HLOOKUP(N223,Limits!#REF!,4),50,IF(X223&lt;=HLOOKUP(N223,Limits!#REF!,5),80,"Over 80%")))))</f>
        <v>#REF!</v>
      </c>
      <c r="AF223" s="76" t="e">
        <f>IF(Z223="B",IF(X223&lt;=HLOOKUP(N223,Limits!#REF!,2),30,IF(X223&lt;=HLOOKUP(N223,Limits!#REF!,3),40,IF(X223&lt;=HLOOKUP(N223,Limits!#REF!,4),50,IF(X223&lt;=HLOOKUP(N223,Limits!#REF!,5),80,"Over 80%")))))</f>
        <v>#REF!</v>
      </c>
      <c r="AG223" s="122"/>
      <c r="AH223" s="122"/>
      <c r="AI223" s="85" t="e">
        <f>IF(J223&lt;=HLOOKUP(F223,Limits!#REF!,2),30,IF(J223&lt;=HLOOKUP(F223,Limits!#REF!,3),40,IF(J223&lt;=HLOOKUP(F223,Limits!#REF!,4),50,IF(J223&lt;=HLOOKUP(F223,Limits!#REF!,5),60,IF(J223&lt;=HLOOKUP(F223,Limits!#REF!,6),80,"Over 80%")))))</f>
        <v>#REF!</v>
      </c>
      <c r="AJ223" s="123" t="e">
        <f t="shared" si="12"/>
        <v>#REF!</v>
      </c>
      <c r="AK223" s="2"/>
      <c r="AL223" s="85" t="e">
        <f t="shared" si="13"/>
        <v>#REF!</v>
      </c>
    </row>
    <row r="224" spans="1:38">
      <c r="A224" s="117" t="e">
        <f>+USR!#REF!</f>
        <v>#REF!</v>
      </c>
      <c r="B224" s="117"/>
      <c r="C224" s="117" t="e">
        <f>+USR!#REF!</f>
        <v>#REF!</v>
      </c>
      <c r="D224" s="151" t="e">
        <f>DATEVALUE(TEXT(USR!#REF!,"mm/dd/yyyy"))</f>
        <v>#REF!</v>
      </c>
      <c r="E224" s="117"/>
      <c r="F224" s="121" t="e">
        <f>+USR!#REF!</f>
        <v>#REF!</v>
      </c>
      <c r="G224" s="122"/>
      <c r="H224" s="122" t="e">
        <f>+USR!#REF!</f>
        <v>#REF!</v>
      </c>
      <c r="I224" s="122"/>
      <c r="J224" s="146" t="e">
        <f>+USR!#REF!</f>
        <v>#REF!</v>
      </c>
      <c r="K224" s="122"/>
      <c r="L224" s="147" t="e">
        <f>IF(H224=30,HLOOKUP(F224,Limits!#REF!,2),IF(H224=40,HLOOKUP(F224,Limits!#REF!,3),IF(H224=50,HLOOKUP(F224,Limits!#REF!,4),IF(H224=60,HLOOKUP(F224,Limits!#REF!,5),IF(H224=80,HLOOKUP(F224,Limits!#REF!,6))))))</f>
        <v>#REF!</v>
      </c>
      <c r="M224" s="148"/>
      <c r="N224" s="121" t="e">
        <f>+USR!#REF!</f>
        <v>#REF!</v>
      </c>
      <c r="O224" s="122"/>
      <c r="P224" s="122" t="e">
        <f>+USR!#REF!</f>
        <v>#REF!</v>
      </c>
      <c r="Q224" s="122"/>
      <c r="R224" s="122" t="e">
        <f>+USR!#REF!</f>
        <v>#REF!</v>
      </c>
      <c r="S224" s="122"/>
      <c r="T224" s="122" t="e">
        <f>+USR!#REF!</f>
        <v>#REF!</v>
      </c>
      <c r="U224" s="122"/>
      <c r="V224" s="122" t="e">
        <f>IF(N224=0,Limits!$D$8,IF(N224=1,Limits!$E$8,IF(N224=2,Limits!$F$8,IF(N224=3,Limits!$G$8,IF(N224=4,Limits!$H$8,IF(N224=5,Limits!$I$8))))))</f>
        <v>#REF!</v>
      </c>
      <c r="W224" s="122"/>
      <c r="X224" s="122" t="e">
        <f t="shared" si="14"/>
        <v>#REF!</v>
      </c>
      <c r="Y224" s="122"/>
      <c r="Z224" s="76" t="e">
        <f>IF(D224&gt;=Limits!#REF!,"A",IF(D224&lt;=Limits!#REF!,"B",0))</f>
        <v>#REF!</v>
      </c>
      <c r="AA224" s="76" t="e">
        <f>IF(Z224="A",IF(P224=30,HLOOKUP(N224,Limits!#REF!,2),IF(P224=40,HLOOKUP(N224,Limits!#REF!,3),IF(P224=50,HLOOKUP(N224,Limits!#REF!,4),IF(P224=80,HLOOKUP(N224,Limits!#REF!,5))))))</f>
        <v>#REF!</v>
      </c>
      <c r="AB224" s="76" t="e">
        <f>IF(Z224="B",IF(P224=30,HLOOKUP(N224,Limits!#REF!,2),IF(P224=40,HLOOKUP(N224,Limits!#REF!,3),IF(P224=50,HLOOKUP(N224,Limits!#REF!,4),IF(P224=80,HLOOKUP(N224,Limits!#REF!,5))))))</f>
        <v>#REF!</v>
      </c>
      <c r="AC224" s="122"/>
      <c r="AD224" s="123" t="e">
        <f t="shared" si="15"/>
        <v>#REF!</v>
      </c>
      <c r="AE224" s="76" t="e">
        <f>IF(Z224="A",IF(X224&lt;=HLOOKUP(N224,Limits!#REF!,2),30,IF(X224&lt;=HLOOKUP(N224,Limits!#REF!,3),40,IF(X224&lt;=HLOOKUP(N224,Limits!#REF!,4),50,IF(X224&lt;=HLOOKUP(N224,Limits!#REF!,5),80,"Over 80%")))))</f>
        <v>#REF!</v>
      </c>
      <c r="AF224" s="76" t="e">
        <f>IF(Z224="B",IF(X224&lt;=HLOOKUP(N224,Limits!#REF!,2),30,IF(X224&lt;=HLOOKUP(N224,Limits!#REF!,3),40,IF(X224&lt;=HLOOKUP(N224,Limits!#REF!,4),50,IF(X224&lt;=HLOOKUP(N224,Limits!#REF!,5),80,"Over 80%")))))</f>
        <v>#REF!</v>
      </c>
      <c r="AG224" s="122"/>
      <c r="AH224" s="122"/>
      <c r="AI224" s="85" t="e">
        <f>IF(J224&lt;=HLOOKUP(F224,Limits!#REF!,2),30,IF(J224&lt;=HLOOKUP(F224,Limits!#REF!,3),40,IF(J224&lt;=HLOOKUP(F224,Limits!#REF!,4),50,IF(J224&lt;=HLOOKUP(F224,Limits!#REF!,5),60,IF(J224&lt;=HLOOKUP(F224,Limits!#REF!,6),80,"Over 80%")))))</f>
        <v>#REF!</v>
      </c>
      <c r="AJ224" s="123" t="e">
        <f t="shared" si="12"/>
        <v>#REF!</v>
      </c>
      <c r="AK224" s="2"/>
      <c r="AL224" s="85" t="e">
        <f t="shared" si="13"/>
        <v>#REF!</v>
      </c>
    </row>
    <row r="225" spans="1:38">
      <c r="A225" s="117" t="e">
        <f>+USR!#REF!</f>
        <v>#REF!</v>
      </c>
      <c r="B225" s="117"/>
      <c r="C225" s="117" t="e">
        <f>+USR!#REF!</f>
        <v>#REF!</v>
      </c>
      <c r="D225" s="151" t="e">
        <f>DATEVALUE(TEXT(USR!#REF!,"mm/dd/yyyy"))</f>
        <v>#REF!</v>
      </c>
      <c r="E225" s="117"/>
      <c r="F225" s="121" t="e">
        <f>+USR!#REF!</f>
        <v>#REF!</v>
      </c>
      <c r="G225" s="122"/>
      <c r="H225" s="122" t="e">
        <f>+USR!#REF!</f>
        <v>#REF!</v>
      </c>
      <c r="I225" s="122"/>
      <c r="J225" s="146" t="e">
        <f>+USR!#REF!</f>
        <v>#REF!</v>
      </c>
      <c r="K225" s="122"/>
      <c r="L225" s="147" t="e">
        <f>IF(H225=30,HLOOKUP(F225,Limits!#REF!,2),IF(H225=40,HLOOKUP(F225,Limits!#REF!,3),IF(H225=50,HLOOKUP(F225,Limits!#REF!,4),IF(H225=60,HLOOKUP(F225,Limits!#REF!,5),IF(H225=80,HLOOKUP(F225,Limits!#REF!,6))))))</f>
        <v>#REF!</v>
      </c>
      <c r="M225" s="148"/>
      <c r="N225" s="121" t="e">
        <f>+USR!#REF!</f>
        <v>#REF!</v>
      </c>
      <c r="O225" s="122"/>
      <c r="P225" s="122" t="e">
        <f>+USR!#REF!</f>
        <v>#REF!</v>
      </c>
      <c r="Q225" s="122"/>
      <c r="R225" s="122" t="e">
        <f>+USR!#REF!</f>
        <v>#REF!</v>
      </c>
      <c r="S225" s="122"/>
      <c r="T225" s="122" t="e">
        <f>+USR!#REF!</f>
        <v>#REF!</v>
      </c>
      <c r="U225" s="122"/>
      <c r="V225" s="122" t="e">
        <f>IF(N225=0,Limits!$D$8,IF(N225=1,Limits!$E$8,IF(N225=2,Limits!$F$8,IF(N225=3,Limits!$G$8,IF(N225=4,Limits!$H$8,IF(N225=5,Limits!$I$8))))))</f>
        <v>#REF!</v>
      </c>
      <c r="W225" s="122"/>
      <c r="X225" s="122" t="e">
        <f t="shared" si="14"/>
        <v>#REF!</v>
      </c>
      <c r="Y225" s="122"/>
      <c r="Z225" s="76" t="e">
        <f>IF(D225&gt;=Limits!#REF!,"A",IF(D225&lt;=Limits!#REF!,"B",0))</f>
        <v>#REF!</v>
      </c>
      <c r="AA225" s="76" t="e">
        <f>IF(Z225="A",IF(P225=30,HLOOKUP(N225,Limits!#REF!,2),IF(P225=40,HLOOKUP(N225,Limits!#REF!,3),IF(P225=50,HLOOKUP(N225,Limits!#REF!,4),IF(P225=80,HLOOKUP(N225,Limits!#REF!,5))))))</f>
        <v>#REF!</v>
      </c>
      <c r="AB225" s="76" t="e">
        <f>IF(Z225="B",IF(P225=30,HLOOKUP(N225,Limits!#REF!,2),IF(P225=40,HLOOKUP(N225,Limits!#REF!,3),IF(P225=50,HLOOKUP(N225,Limits!#REF!,4),IF(P225=80,HLOOKUP(N225,Limits!#REF!,5))))))</f>
        <v>#REF!</v>
      </c>
      <c r="AC225" s="122"/>
      <c r="AD225" s="123" t="e">
        <f t="shared" si="15"/>
        <v>#REF!</v>
      </c>
      <c r="AE225" s="76" t="e">
        <f>IF(Z225="A",IF(X225&lt;=HLOOKUP(N225,Limits!#REF!,2),30,IF(X225&lt;=HLOOKUP(N225,Limits!#REF!,3),40,IF(X225&lt;=HLOOKUP(N225,Limits!#REF!,4),50,IF(X225&lt;=HLOOKUP(N225,Limits!#REF!,5),80,"Over 80%")))))</f>
        <v>#REF!</v>
      </c>
      <c r="AF225" s="76" t="e">
        <f>IF(Z225="B",IF(X225&lt;=HLOOKUP(N225,Limits!#REF!,2),30,IF(X225&lt;=HLOOKUP(N225,Limits!#REF!,3),40,IF(X225&lt;=HLOOKUP(N225,Limits!#REF!,4),50,IF(X225&lt;=HLOOKUP(N225,Limits!#REF!,5),80,"Over 80%")))))</f>
        <v>#REF!</v>
      </c>
      <c r="AG225" s="122"/>
      <c r="AH225" s="122"/>
      <c r="AI225" s="85" t="e">
        <f>IF(J225&lt;=HLOOKUP(F225,Limits!#REF!,2),30,IF(J225&lt;=HLOOKUP(F225,Limits!#REF!,3),40,IF(J225&lt;=HLOOKUP(F225,Limits!#REF!,4),50,IF(J225&lt;=HLOOKUP(F225,Limits!#REF!,5),60,IF(J225&lt;=HLOOKUP(F225,Limits!#REF!,6),80,"Over 80%")))))</f>
        <v>#REF!</v>
      </c>
      <c r="AJ225" s="123" t="e">
        <f t="shared" si="12"/>
        <v>#REF!</v>
      </c>
      <c r="AK225" s="2"/>
      <c r="AL225" s="85" t="e">
        <f t="shared" si="13"/>
        <v>#REF!</v>
      </c>
    </row>
    <row r="226" spans="1:38">
      <c r="A226" s="117" t="e">
        <f>+USR!#REF!</f>
        <v>#REF!</v>
      </c>
      <c r="B226" s="117"/>
      <c r="C226" s="117" t="e">
        <f>+USR!#REF!</f>
        <v>#REF!</v>
      </c>
      <c r="D226" s="151" t="e">
        <f>DATEVALUE(TEXT(USR!#REF!,"mm/dd/yyyy"))</f>
        <v>#REF!</v>
      </c>
      <c r="E226" s="117"/>
      <c r="F226" s="121" t="e">
        <f>+USR!#REF!</f>
        <v>#REF!</v>
      </c>
      <c r="G226" s="122"/>
      <c r="H226" s="122" t="e">
        <f>+USR!#REF!</f>
        <v>#REF!</v>
      </c>
      <c r="I226" s="122"/>
      <c r="J226" s="146" t="e">
        <f>+USR!#REF!</f>
        <v>#REF!</v>
      </c>
      <c r="K226" s="122"/>
      <c r="L226" s="147" t="e">
        <f>IF(H226=30,HLOOKUP(F226,Limits!#REF!,2),IF(H226=40,HLOOKUP(F226,Limits!#REF!,3),IF(H226=50,HLOOKUP(F226,Limits!#REF!,4),IF(H226=60,HLOOKUP(F226,Limits!#REF!,5),IF(H226=80,HLOOKUP(F226,Limits!#REF!,6))))))</f>
        <v>#REF!</v>
      </c>
      <c r="M226" s="148"/>
      <c r="N226" s="121" t="e">
        <f>+USR!#REF!</f>
        <v>#REF!</v>
      </c>
      <c r="O226" s="122"/>
      <c r="P226" s="122" t="e">
        <f>+USR!#REF!</f>
        <v>#REF!</v>
      </c>
      <c r="Q226" s="122"/>
      <c r="R226" s="122" t="e">
        <f>+USR!#REF!</f>
        <v>#REF!</v>
      </c>
      <c r="S226" s="122"/>
      <c r="T226" s="122" t="e">
        <f>+USR!#REF!</f>
        <v>#REF!</v>
      </c>
      <c r="U226" s="122"/>
      <c r="V226" s="122" t="e">
        <f>IF(N226=0,Limits!$D$8,IF(N226=1,Limits!$E$8,IF(N226=2,Limits!$F$8,IF(N226=3,Limits!$G$8,IF(N226=4,Limits!$H$8,IF(N226=5,Limits!$I$8))))))</f>
        <v>#REF!</v>
      </c>
      <c r="W226" s="122"/>
      <c r="X226" s="122" t="e">
        <f t="shared" si="14"/>
        <v>#REF!</v>
      </c>
      <c r="Y226" s="122"/>
      <c r="Z226" s="76" t="e">
        <f>IF(D226&gt;=Limits!#REF!,"A",IF(D226&lt;=Limits!#REF!,"B",0))</f>
        <v>#REF!</v>
      </c>
      <c r="AA226" s="76" t="e">
        <f>IF(Z226="A",IF(P226=30,HLOOKUP(N226,Limits!#REF!,2),IF(P226=40,HLOOKUP(N226,Limits!#REF!,3),IF(P226=50,HLOOKUP(N226,Limits!#REF!,4),IF(P226=80,HLOOKUP(N226,Limits!#REF!,5))))))</f>
        <v>#REF!</v>
      </c>
      <c r="AB226" s="76" t="e">
        <f>IF(Z226="B",IF(P226=30,HLOOKUP(N226,Limits!#REF!,2),IF(P226=40,HLOOKUP(N226,Limits!#REF!,3),IF(P226=50,HLOOKUP(N226,Limits!#REF!,4),IF(P226=80,HLOOKUP(N226,Limits!#REF!,5))))))</f>
        <v>#REF!</v>
      </c>
      <c r="AC226" s="122"/>
      <c r="AD226" s="123" t="e">
        <f t="shared" si="15"/>
        <v>#REF!</v>
      </c>
      <c r="AE226" s="76" t="e">
        <f>IF(Z226="A",IF(X226&lt;=HLOOKUP(N226,Limits!#REF!,2),30,IF(X226&lt;=HLOOKUP(N226,Limits!#REF!,3),40,IF(X226&lt;=HLOOKUP(N226,Limits!#REF!,4),50,IF(X226&lt;=HLOOKUP(N226,Limits!#REF!,5),80,"Over 80%")))))</f>
        <v>#REF!</v>
      </c>
      <c r="AF226" s="76" t="e">
        <f>IF(Z226="B",IF(X226&lt;=HLOOKUP(N226,Limits!#REF!,2),30,IF(X226&lt;=HLOOKUP(N226,Limits!#REF!,3),40,IF(X226&lt;=HLOOKUP(N226,Limits!#REF!,4),50,IF(X226&lt;=HLOOKUP(N226,Limits!#REF!,5),80,"Over 80%")))))</f>
        <v>#REF!</v>
      </c>
      <c r="AG226" s="122"/>
      <c r="AH226" s="122"/>
      <c r="AI226" s="85" t="e">
        <f>IF(J226&lt;=HLOOKUP(F226,Limits!#REF!,2),30,IF(J226&lt;=HLOOKUP(F226,Limits!#REF!,3),40,IF(J226&lt;=HLOOKUP(F226,Limits!#REF!,4),50,IF(J226&lt;=HLOOKUP(F226,Limits!#REF!,5),60,IF(J226&lt;=HLOOKUP(F226,Limits!#REF!,6),80,"Over 80%")))))</f>
        <v>#REF!</v>
      </c>
      <c r="AJ226" s="123" t="e">
        <f t="shared" si="12"/>
        <v>#REF!</v>
      </c>
      <c r="AK226" s="2"/>
      <c r="AL226" s="85" t="e">
        <f t="shared" si="13"/>
        <v>#REF!</v>
      </c>
    </row>
    <row r="227" spans="1:38">
      <c r="A227" s="117" t="e">
        <f>+USR!#REF!</f>
        <v>#REF!</v>
      </c>
      <c r="B227" s="117"/>
      <c r="C227" s="117" t="e">
        <f>+USR!#REF!</f>
        <v>#REF!</v>
      </c>
      <c r="D227" s="151" t="e">
        <f>DATEVALUE(TEXT(USR!#REF!,"mm/dd/yyyy"))</f>
        <v>#REF!</v>
      </c>
      <c r="E227" s="117"/>
      <c r="F227" s="121" t="e">
        <f>+USR!#REF!</f>
        <v>#REF!</v>
      </c>
      <c r="G227" s="122"/>
      <c r="H227" s="122" t="e">
        <f>+USR!#REF!</f>
        <v>#REF!</v>
      </c>
      <c r="I227" s="122"/>
      <c r="J227" s="146" t="e">
        <f>+USR!#REF!</f>
        <v>#REF!</v>
      </c>
      <c r="K227" s="122"/>
      <c r="L227" s="147" t="e">
        <f>IF(H227=30,HLOOKUP(F227,Limits!#REF!,2),IF(H227=40,HLOOKUP(F227,Limits!#REF!,3),IF(H227=50,HLOOKUP(F227,Limits!#REF!,4),IF(H227=60,HLOOKUP(F227,Limits!#REF!,5),IF(H227=80,HLOOKUP(F227,Limits!#REF!,6))))))</f>
        <v>#REF!</v>
      </c>
      <c r="M227" s="148"/>
      <c r="N227" s="121" t="e">
        <f>+USR!#REF!</f>
        <v>#REF!</v>
      </c>
      <c r="O227" s="122"/>
      <c r="P227" s="122" t="e">
        <f>+USR!#REF!</f>
        <v>#REF!</v>
      </c>
      <c r="Q227" s="122"/>
      <c r="R227" s="122" t="e">
        <f>+USR!#REF!</f>
        <v>#REF!</v>
      </c>
      <c r="S227" s="122"/>
      <c r="T227" s="122" t="e">
        <f>+USR!#REF!</f>
        <v>#REF!</v>
      </c>
      <c r="U227" s="122"/>
      <c r="V227" s="122" t="e">
        <f>IF(N227=0,Limits!$D$8,IF(N227=1,Limits!$E$8,IF(N227=2,Limits!$F$8,IF(N227=3,Limits!$G$8,IF(N227=4,Limits!$H$8,IF(N227=5,Limits!$I$8))))))</f>
        <v>#REF!</v>
      </c>
      <c r="W227" s="122"/>
      <c r="X227" s="122" t="e">
        <f t="shared" si="14"/>
        <v>#REF!</v>
      </c>
      <c r="Y227" s="122"/>
      <c r="Z227" s="76" t="e">
        <f>IF(D227&gt;=Limits!#REF!,"A",IF(D227&lt;=Limits!#REF!,"B",0))</f>
        <v>#REF!</v>
      </c>
      <c r="AA227" s="76" t="e">
        <f>IF(Z227="A",IF(P227=30,HLOOKUP(N227,Limits!#REF!,2),IF(P227=40,HLOOKUP(N227,Limits!#REF!,3),IF(P227=50,HLOOKUP(N227,Limits!#REF!,4),IF(P227=80,HLOOKUP(N227,Limits!#REF!,5))))))</f>
        <v>#REF!</v>
      </c>
      <c r="AB227" s="76" t="e">
        <f>IF(Z227="B",IF(P227=30,HLOOKUP(N227,Limits!#REF!,2),IF(P227=40,HLOOKUP(N227,Limits!#REF!,3),IF(P227=50,HLOOKUP(N227,Limits!#REF!,4),IF(P227=80,HLOOKUP(N227,Limits!#REF!,5))))))</f>
        <v>#REF!</v>
      </c>
      <c r="AC227" s="122"/>
      <c r="AD227" s="123" t="e">
        <f t="shared" si="15"/>
        <v>#REF!</v>
      </c>
      <c r="AE227" s="76" t="e">
        <f>IF(Z227="A",IF(X227&lt;=HLOOKUP(N227,Limits!#REF!,2),30,IF(X227&lt;=HLOOKUP(N227,Limits!#REF!,3),40,IF(X227&lt;=HLOOKUP(N227,Limits!#REF!,4),50,IF(X227&lt;=HLOOKUP(N227,Limits!#REF!,5),80,"Over 80%")))))</f>
        <v>#REF!</v>
      </c>
      <c r="AF227" s="76" t="e">
        <f>IF(Z227="B",IF(X227&lt;=HLOOKUP(N227,Limits!#REF!,2),30,IF(X227&lt;=HLOOKUP(N227,Limits!#REF!,3),40,IF(X227&lt;=HLOOKUP(N227,Limits!#REF!,4),50,IF(X227&lt;=HLOOKUP(N227,Limits!#REF!,5),80,"Over 80%")))))</f>
        <v>#REF!</v>
      </c>
      <c r="AG227" s="122"/>
      <c r="AH227" s="122"/>
      <c r="AI227" s="85" t="e">
        <f>IF(J227&lt;=HLOOKUP(F227,Limits!#REF!,2),30,IF(J227&lt;=HLOOKUP(F227,Limits!#REF!,3),40,IF(J227&lt;=HLOOKUP(F227,Limits!#REF!,4),50,IF(J227&lt;=HLOOKUP(F227,Limits!#REF!,5),60,IF(J227&lt;=HLOOKUP(F227,Limits!#REF!,6),80,"Over 80%")))))</f>
        <v>#REF!</v>
      </c>
      <c r="AJ227" s="123" t="e">
        <f t="shared" si="12"/>
        <v>#REF!</v>
      </c>
      <c r="AK227" s="2"/>
      <c r="AL227" s="85" t="e">
        <f t="shared" si="13"/>
        <v>#REF!</v>
      </c>
    </row>
    <row r="228" spans="1:38">
      <c r="A228" s="117" t="e">
        <f>+USR!#REF!</f>
        <v>#REF!</v>
      </c>
      <c r="B228" s="117"/>
      <c r="C228" s="117" t="e">
        <f>+USR!#REF!</f>
        <v>#REF!</v>
      </c>
      <c r="D228" s="151" t="e">
        <f>DATEVALUE(TEXT(USR!#REF!,"mm/dd/yyyy"))</f>
        <v>#REF!</v>
      </c>
      <c r="E228" s="117"/>
      <c r="F228" s="121" t="e">
        <f>+USR!#REF!</f>
        <v>#REF!</v>
      </c>
      <c r="G228" s="122"/>
      <c r="H228" s="122" t="e">
        <f>+USR!#REF!</f>
        <v>#REF!</v>
      </c>
      <c r="I228" s="122"/>
      <c r="J228" s="146" t="e">
        <f>+USR!#REF!</f>
        <v>#REF!</v>
      </c>
      <c r="K228" s="122"/>
      <c r="L228" s="147" t="e">
        <f>IF(H228=30,HLOOKUP(F228,Limits!#REF!,2),IF(H228=40,HLOOKUP(F228,Limits!#REF!,3),IF(H228=50,HLOOKUP(F228,Limits!#REF!,4),IF(H228=60,HLOOKUP(F228,Limits!#REF!,5),IF(H228=80,HLOOKUP(F228,Limits!#REF!,6))))))</f>
        <v>#REF!</v>
      </c>
      <c r="M228" s="148"/>
      <c r="N228" s="121" t="e">
        <f>+USR!#REF!</f>
        <v>#REF!</v>
      </c>
      <c r="O228" s="122"/>
      <c r="P228" s="122" t="e">
        <f>+USR!#REF!</f>
        <v>#REF!</v>
      </c>
      <c r="Q228" s="122"/>
      <c r="R228" s="122" t="e">
        <f>+USR!#REF!</f>
        <v>#REF!</v>
      </c>
      <c r="S228" s="122"/>
      <c r="T228" s="122" t="e">
        <f>+USR!#REF!</f>
        <v>#REF!</v>
      </c>
      <c r="U228" s="122"/>
      <c r="V228" s="122" t="e">
        <f>IF(N228=0,Limits!$D$8,IF(N228=1,Limits!$E$8,IF(N228=2,Limits!$F$8,IF(N228=3,Limits!$G$8,IF(N228=4,Limits!$H$8,IF(N228=5,Limits!$I$8))))))</f>
        <v>#REF!</v>
      </c>
      <c r="W228" s="122"/>
      <c r="X228" s="122" t="e">
        <f t="shared" si="14"/>
        <v>#REF!</v>
      </c>
      <c r="Y228" s="122"/>
      <c r="Z228" s="76" t="e">
        <f>IF(D228&gt;=Limits!#REF!,"A",IF(D228&lt;=Limits!#REF!,"B",0))</f>
        <v>#REF!</v>
      </c>
      <c r="AA228" s="76" t="e">
        <f>IF(Z228="A",IF(P228=30,HLOOKUP(N228,Limits!#REF!,2),IF(P228=40,HLOOKUP(N228,Limits!#REF!,3),IF(P228=50,HLOOKUP(N228,Limits!#REF!,4),IF(P228=80,HLOOKUP(N228,Limits!#REF!,5))))))</f>
        <v>#REF!</v>
      </c>
      <c r="AB228" s="76" t="e">
        <f>IF(Z228="B",IF(P228=30,HLOOKUP(N228,Limits!#REF!,2),IF(P228=40,HLOOKUP(N228,Limits!#REF!,3),IF(P228=50,HLOOKUP(N228,Limits!#REF!,4),IF(P228=80,HLOOKUP(N228,Limits!#REF!,5))))))</f>
        <v>#REF!</v>
      </c>
      <c r="AC228" s="122"/>
      <c r="AD228" s="123" t="e">
        <f t="shared" si="15"/>
        <v>#REF!</v>
      </c>
      <c r="AE228" s="76" t="e">
        <f>IF(Z228="A",IF(X228&lt;=HLOOKUP(N228,Limits!#REF!,2),30,IF(X228&lt;=HLOOKUP(N228,Limits!#REF!,3),40,IF(X228&lt;=HLOOKUP(N228,Limits!#REF!,4),50,IF(X228&lt;=HLOOKUP(N228,Limits!#REF!,5),80,"Over 80%")))))</f>
        <v>#REF!</v>
      </c>
      <c r="AF228" s="76" t="e">
        <f>IF(Z228="B",IF(X228&lt;=HLOOKUP(N228,Limits!#REF!,2),30,IF(X228&lt;=HLOOKUP(N228,Limits!#REF!,3),40,IF(X228&lt;=HLOOKUP(N228,Limits!#REF!,4),50,IF(X228&lt;=HLOOKUP(N228,Limits!#REF!,5),80,"Over 80%")))))</f>
        <v>#REF!</v>
      </c>
      <c r="AG228" s="122"/>
      <c r="AH228" s="122"/>
      <c r="AI228" s="85" t="e">
        <f>IF(J228&lt;=HLOOKUP(F228,Limits!#REF!,2),30,IF(J228&lt;=HLOOKUP(F228,Limits!#REF!,3),40,IF(J228&lt;=HLOOKUP(F228,Limits!#REF!,4),50,IF(J228&lt;=HLOOKUP(F228,Limits!#REF!,5),60,IF(J228&lt;=HLOOKUP(F228,Limits!#REF!,6),80,"Over 80%")))))</f>
        <v>#REF!</v>
      </c>
      <c r="AJ228" s="123" t="e">
        <f t="shared" si="12"/>
        <v>#REF!</v>
      </c>
      <c r="AK228" s="2"/>
      <c r="AL228" s="85" t="e">
        <f t="shared" si="13"/>
        <v>#REF!</v>
      </c>
    </row>
    <row r="229" spans="1:38">
      <c r="A229" s="117" t="e">
        <f>+USR!#REF!</f>
        <v>#REF!</v>
      </c>
      <c r="B229" s="117"/>
      <c r="C229" s="117" t="e">
        <f>+USR!#REF!</f>
        <v>#REF!</v>
      </c>
      <c r="D229" s="151" t="e">
        <f>DATEVALUE(TEXT(USR!#REF!,"mm/dd/yyyy"))</f>
        <v>#REF!</v>
      </c>
      <c r="E229" s="117"/>
      <c r="F229" s="121" t="e">
        <f>+USR!#REF!</f>
        <v>#REF!</v>
      </c>
      <c r="G229" s="122"/>
      <c r="H229" s="122" t="e">
        <f>+USR!#REF!</f>
        <v>#REF!</v>
      </c>
      <c r="I229" s="122"/>
      <c r="J229" s="146" t="e">
        <f>+USR!#REF!</f>
        <v>#REF!</v>
      </c>
      <c r="K229" s="122"/>
      <c r="L229" s="147" t="e">
        <f>IF(H229=30,HLOOKUP(F229,Limits!#REF!,2),IF(H229=40,HLOOKUP(F229,Limits!#REF!,3),IF(H229=50,HLOOKUP(F229,Limits!#REF!,4),IF(H229=60,HLOOKUP(F229,Limits!#REF!,5),IF(H229=80,HLOOKUP(F229,Limits!#REF!,6))))))</f>
        <v>#REF!</v>
      </c>
      <c r="M229" s="148"/>
      <c r="N229" s="121" t="e">
        <f>+USR!#REF!</f>
        <v>#REF!</v>
      </c>
      <c r="O229" s="122"/>
      <c r="P229" s="122" t="e">
        <f>+USR!#REF!</f>
        <v>#REF!</v>
      </c>
      <c r="Q229" s="122"/>
      <c r="R229" s="122" t="e">
        <f>+USR!#REF!</f>
        <v>#REF!</v>
      </c>
      <c r="S229" s="122"/>
      <c r="T229" s="122" t="e">
        <f>+USR!#REF!</f>
        <v>#REF!</v>
      </c>
      <c r="U229" s="122"/>
      <c r="V229" s="122" t="e">
        <f>IF(N229=0,Limits!$D$8,IF(N229=1,Limits!$E$8,IF(N229=2,Limits!$F$8,IF(N229=3,Limits!$G$8,IF(N229=4,Limits!$H$8,IF(N229=5,Limits!$I$8))))))</f>
        <v>#REF!</v>
      </c>
      <c r="W229" s="122"/>
      <c r="X229" s="122" t="e">
        <f t="shared" si="14"/>
        <v>#REF!</v>
      </c>
      <c r="Y229" s="122"/>
      <c r="Z229" s="76" t="e">
        <f>IF(D229&gt;=Limits!#REF!,"A",IF(D229&lt;=Limits!#REF!,"B",0))</f>
        <v>#REF!</v>
      </c>
      <c r="AA229" s="76" t="e">
        <f>IF(Z229="A",IF(P229=30,HLOOKUP(N229,Limits!#REF!,2),IF(P229=40,HLOOKUP(N229,Limits!#REF!,3),IF(P229=50,HLOOKUP(N229,Limits!#REF!,4),IF(P229=80,HLOOKUP(N229,Limits!#REF!,5))))))</f>
        <v>#REF!</v>
      </c>
      <c r="AB229" s="76" t="e">
        <f>IF(Z229="B",IF(P229=30,HLOOKUP(N229,Limits!#REF!,2),IF(P229=40,HLOOKUP(N229,Limits!#REF!,3),IF(P229=50,HLOOKUP(N229,Limits!#REF!,4),IF(P229=80,HLOOKUP(N229,Limits!#REF!,5))))))</f>
        <v>#REF!</v>
      </c>
      <c r="AC229" s="122"/>
      <c r="AD229" s="123" t="e">
        <f t="shared" si="15"/>
        <v>#REF!</v>
      </c>
      <c r="AE229" s="76" t="e">
        <f>IF(Z229="A",IF(X229&lt;=HLOOKUP(N229,Limits!#REF!,2),30,IF(X229&lt;=HLOOKUP(N229,Limits!#REF!,3),40,IF(X229&lt;=HLOOKUP(N229,Limits!#REF!,4),50,IF(X229&lt;=HLOOKUP(N229,Limits!#REF!,5),80,"Over 80%")))))</f>
        <v>#REF!</v>
      </c>
      <c r="AF229" s="76" t="e">
        <f>IF(Z229="B",IF(X229&lt;=HLOOKUP(N229,Limits!#REF!,2),30,IF(X229&lt;=HLOOKUP(N229,Limits!#REF!,3),40,IF(X229&lt;=HLOOKUP(N229,Limits!#REF!,4),50,IF(X229&lt;=HLOOKUP(N229,Limits!#REF!,5),80,"Over 80%")))))</f>
        <v>#REF!</v>
      </c>
      <c r="AG229" s="122"/>
      <c r="AH229" s="122"/>
      <c r="AI229" s="85" t="e">
        <f>IF(J229&lt;=HLOOKUP(F229,Limits!#REF!,2),30,IF(J229&lt;=HLOOKUP(F229,Limits!#REF!,3),40,IF(J229&lt;=HLOOKUP(F229,Limits!#REF!,4),50,IF(J229&lt;=HLOOKUP(F229,Limits!#REF!,5),60,IF(J229&lt;=HLOOKUP(F229,Limits!#REF!,6),80,"Over 80%")))))</f>
        <v>#REF!</v>
      </c>
      <c r="AJ229" s="123" t="e">
        <f t="shared" si="12"/>
        <v>#REF!</v>
      </c>
      <c r="AK229" s="2"/>
      <c r="AL229" s="85" t="e">
        <f t="shared" si="13"/>
        <v>#REF!</v>
      </c>
    </row>
    <row r="230" spans="1:38">
      <c r="A230" s="117" t="e">
        <f>+USR!#REF!</f>
        <v>#REF!</v>
      </c>
      <c r="B230" s="117"/>
      <c r="C230" s="117" t="e">
        <f>+USR!#REF!</f>
        <v>#REF!</v>
      </c>
      <c r="D230" s="151" t="e">
        <f>DATEVALUE(TEXT(USR!#REF!,"mm/dd/yyyy"))</f>
        <v>#REF!</v>
      </c>
      <c r="E230" s="117"/>
      <c r="F230" s="121" t="e">
        <f>+USR!#REF!</f>
        <v>#REF!</v>
      </c>
      <c r="G230" s="122"/>
      <c r="H230" s="122" t="e">
        <f>+USR!#REF!</f>
        <v>#REF!</v>
      </c>
      <c r="I230" s="122"/>
      <c r="J230" s="146" t="e">
        <f>+USR!#REF!</f>
        <v>#REF!</v>
      </c>
      <c r="K230" s="122"/>
      <c r="L230" s="147" t="e">
        <f>IF(H230=30,HLOOKUP(F230,Limits!#REF!,2),IF(H230=40,HLOOKUP(F230,Limits!#REF!,3),IF(H230=50,HLOOKUP(F230,Limits!#REF!,4),IF(H230=60,HLOOKUP(F230,Limits!#REF!,5),IF(H230=80,HLOOKUP(F230,Limits!#REF!,6))))))</f>
        <v>#REF!</v>
      </c>
      <c r="M230" s="148"/>
      <c r="N230" s="121" t="e">
        <f>+USR!#REF!</f>
        <v>#REF!</v>
      </c>
      <c r="O230" s="122"/>
      <c r="P230" s="122" t="e">
        <f>+USR!#REF!</f>
        <v>#REF!</v>
      </c>
      <c r="Q230" s="122"/>
      <c r="R230" s="122" t="e">
        <f>+USR!#REF!</f>
        <v>#REF!</v>
      </c>
      <c r="S230" s="122"/>
      <c r="T230" s="122" t="e">
        <f>+USR!#REF!</f>
        <v>#REF!</v>
      </c>
      <c r="U230" s="122"/>
      <c r="V230" s="122" t="e">
        <f>IF(N230=0,Limits!$D$8,IF(N230=1,Limits!$E$8,IF(N230=2,Limits!$F$8,IF(N230=3,Limits!$G$8,IF(N230=4,Limits!$H$8,IF(N230=5,Limits!$I$8))))))</f>
        <v>#REF!</v>
      </c>
      <c r="W230" s="122"/>
      <c r="X230" s="122" t="e">
        <f t="shared" si="14"/>
        <v>#REF!</v>
      </c>
      <c r="Y230" s="122"/>
      <c r="Z230" s="76" t="e">
        <f>IF(D230&gt;=Limits!#REF!,"A",IF(D230&lt;=Limits!#REF!,"B",0))</f>
        <v>#REF!</v>
      </c>
      <c r="AA230" s="76" t="e">
        <f>IF(Z230="A",IF(P230=30,HLOOKUP(N230,Limits!#REF!,2),IF(P230=40,HLOOKUP(N230,Limits!#REF!,3),IF(P230=50,HLOOKUP(N230,Limits!#REF!,4),IF(P230=80,HLOOKUP(N230,Limits!#REF!,5))))))</f>
        <v>#REF!</v>
      </c>
      <c r="AB230" s="76" t="e">
        <f>IF(Z230="B",IF(P230=30,HLOOKUP(N230,Limits!#REF!,2),IF(P230=40,HLOOKUP(N230,Limits!#REF!,3),IF(P230=50,HLOOKUP(N230,Limits!#REF!,4),IF(P230=80,HLOOKUP(N230,Limits!#REF!,5))))))</f>
        <v>#REF!</v>
      </c>
      <c r="AC230" s="122"/>
      <c r="AD230" s="123" t="e">
        <f t="shared" si="15"/>
        <v>#REF!</v>
      </c>
      <c r="AE230" s="76" t="e">
        <f>IF(Z230="A",IF(X230&lt;=HLOOKUP(N230,Limits!#REF!,2),30,IF(X230&lt;=HLOOKUP(N230,Limits!#REF!,3),40,IF(X230&lt;=HLOOKUP(N230,Limits!#REF!,4),50,IF(X230&lt;=HLOOKUP(N230,Limits!#REF!,5),80,"Over 80%")))))</f>
        <v>#REF!</v>
      </c>
      <c r="AF230" s="76" t="e">
        <f>IF(Z230="B",IF(X230&lt;=HLOOKUP(N230,Limits!#REF!,2),30,IF(X230&lt;=HLOOKUP(N230,Limits!#REF!,3),40,IF(X230&lt;=HLOOKUP(N230,Limits!#REF!,4),50,IF(X230&lt;=HLOOKUP(N230,Limits!#REF!,5),80,"Over 80%")))))</f>
        <v>#REF!</v>
      </c>
      <c r="AG230" s="122"/>
      <c r="AH230" s="122"/>
      <c r="AI230" s="85" t="e">
        <f>IF(J230&lt;=HLOOKUP(F230,Limits!#REF!,2),30,IF(J230&lt;=HLOOKUP(F230,Limits!#REF!,3),40,IF(J230&lt;=HLOOKUP(F230,Limits!#REF!,4),50,IF(J230&lt;=HLOOKUP(F230,Limits!#REF!,5),60,IF(J230&lt;=HLOOKUP(F230,Limits!#REF!,6),80,"Over 80%")))))</f>
        <v>#REF!</v>
      </c>
      <c r="AJ230" s="123" t="e">
        <f t="shared" si="12"/>
        <v>#REF!</v>
      </c>
      <c r="AK230" s="2"/>
      <c r="AL230" s="85" t="e">
        <f t="shared" si="13"/>
        <v>#REF!</v>
      </c>
    </row>
    <row r="231" spans="1:38">
      <c r="A231" s="117" t="e">
        <f>+USR!#REF!</f>
        <v>#REF!</v>
      </c>
      <c r="B231" s="117"/>
      <c r="C231" s="117" t="e">
        <f>+USR!#REF!</f>
        <v>#REF!</v>
      </c>
      <c r="D231" s="151" t="e">
        <f>DATEVALUE(TEXT(USR!#REF!,"mm/dd/yyyy"))</f>
        <v>#REF!</v>
      </c>
      <c r="E231" s="117"/>
      <c r="F231" s="121" t="e">
        <f>+USR!#REF!</f>
        <v>#REF!</v>
      </c>
      <c r="G231" s="122"/>
      <c r="H231" s="122" t="e">
        <f>+USR!#REF!</f>
        <v>#REF!</v>
      </c>
      <c r="I231" s="122"/>
      <c r="J231" s="146" t="e">
        <f>+USR!#REF!</f>
        <v>#REF!</v>
      </c>
      <c r="K231" s="122"/>
      <c r="L231" s="147" t="e">
        <f>IF(H231=30,HLOOKUP(F231,Limits!#REF!,2),IF(H231=40,HLOOKUP(F231,Limits!#REF!,3),IF(H231=50,HLOOKUP(F231,Limits!#REF!,4),IF(H231=60,HLOOKUP(F231,Limits!#REF!,5),IF(H231=80,HLOOKUP(F231,Limits!#REF!,6))))))</f>
        <v>#REF!</v>
      </c>
      <c r="M231" s="148"/>
      <c r="N231" s="121" t="e">
        <f>+USR!#REF!</f>
        <v>#REF!</v>
      </c>
      <c r="O231" s="122"/>
      <c r="P231" s="122" t="e">
        <f>+USR!#REF!</f>
        <v>#REF!</v>
      </c>
      <c r="Q231" s="122"/>
      <c r="R231" s="122" t="e">
        <f>+USR!#REF!</f>
        <v>#REF!</v>
      </c>
      <c r="S231" s="122"/>
      <c r="T231" s="122" t="e">
        <f>+USR!#REF!</f>
        <v>#REF!</v>
      </c>
      <c r="U231" s="122"/>
      <c r="V231" s="122" t="e">
        <f>IF(N231=0,Limits!$D$8,IF(N231=1,Limits!$E$8,IF(N231=2,Limits!$F$8,IF(N231=3,Limits!$G$8,IF(N231=4,Limits!$H$8,IF(N231=5,Limits!$I$8))))))</f>
        <v>#REF!</v>
      </c>
      <c r="W231" s="122"/>
      <c r="X231" s="122" t="e">
        <f t="shared" si="14"/>
        <v>#REF!</v>
      </c>
      <c r="Y231" s="122"/>
      <c r="Z231" s="76" t="e">
        <f>IF(D231&gt;=Limits!#REF!,"A",IF(D231&lt;=Limits!#REF!,"B",0))</f>
        <v>#REF!</v>
      </c>
      <c r="AA231" s="76" t="e">
        <f>IF(Z231="A",IF(P231=30,HLOOKUP(N231,Limits!#REF!,2),IF(P231=40,HLOOKUP(N231,Limits!#REF!,3),IF(P231=50,HLOOKUP(N231,Limits!#REF!,4),IF(P231=80,HLOOKUP(N231,Limits!#REF!,5))))))</f>
        <v>#REF!</v>
      </c>
      <c r="AB231" s="76" t="e">
        <f>IF(Z231="B",IF(P231=30,HLOOKUP(N231,Limits!#REF!,2),IF(P231=40,HLOOKUP(N231,Limits!#REF!,3),IF(P231=50,HLOOKUP(N231,Limits!#REF!,4),IF(P231=80,HLOOKUP(N231,Limits!#REF!,5))))))</f>
        <v>#REF!</v>
      </c>
      <c r="AC231" s="122"/>
      <c r="AD231" s="123" t="e">
        <f t="shared" si="15"/>
        <v>#REF!</v>
      </c>
      <c r="AE231" s="76" t="e">
        <f>IF(Z231="A",IF(X231&lt;=HLOOKUP(N231,Limits!#REF!,2),30,IF(X231&lt;=HLOOKUP(N231,Limits!#REF!,3),40,IF(X231&lt;=HLOOKUP(N231,Limits!#REF!,4),50,IF(X231&lt;=HLOOKUP(N231,Limits!#REF!,5),80,"Over 80%")))))</f>
        <v>#REF!</v>
      </c>
      <c r="AF231" s="76" t="e">
        <f>IF(Z231="B",IF(X231&lt;=HLOOKUP(N231,Limits!#REF!,2),30,IF(X231&lt;=HLOOKUP(N231,Limits!#REF!,3),40,IF(X231&lt;=HLOOKUP(N231,Limits!#REF!,4),50,IF(X231&lt;=HLOOKUP(N231,Limits!#REF!,5),80,"Over 80%")))))</f>
        <v>#REF!</v>
      </c>
      <c r="AG231" s="122"/>
      <c r="AH231" s="122"/>
      <c r="AI231" s="85" t="e">
        <f>IF(J231&lt;=HLOOKUP(F231,Limits!#REF!,2),30,IF(J231&lt;=HLOOKUP(F231,Limits!#REF!,3),40,IF(J231&lt;=HLOOKUP(F231,Limits!#REF!,4),50,IF(J231&lt;=HLOOKUP(F231,Limits!#REF!,5),60,IF(J231&lt;=HLOOKUP(F231,Limits!#REF!,6),80,"Over 80%")))))</f>
        <v>#REF!</v>
      </c>
      <c r="AJ231" s="123" t="e">
        <f t="shared" si="12"/>
        <v>#REF!</v>
      </c>
      <c r="AK231" s="2"/>
      <c r="AL231" s="85" t="e">
        <f t="shared" si="13"/>
        <v>#REF!</v>
      </c>
    </row>
    <row r="232" spans="1:38">
      <c r="A232" s="117" t="e">
        <f>+USR!#REF!</f>
        <v>#REF!</v>
      </c>
      <c r="B232" s="117"/>
      <c r="C232" s="117" t="e">
        <f>+USR!#REF!</f>
        <v>#REF!</v>
      </c>
      <c r="D232" s="151" t="e">
        <f>DATEVALUE(TEXT(USR!#REF!,"mm/dd/yyyy"))</f>
        <v>#REF!</v>
      </c>
      <c r="E232" s="117"/>
      <c r="F232" s="121" t="e">
        <f>+USR!#REF!</f>
        <v>#REF!</v>
      </c>
      <c r="G232" s="122"/>
      <c r="H232" s="122" t="e">
        <f>+USR!#REF!</f>
        <v>#REF!</v>
      </c>
      <c r="I232" s="122"/>
      <c r="J232" s="146" t="e">
        <f>+USR!#REF!</f>
        <v>#REF!</v>
      </c>
      <c r="K232" s="122"/>
      <c r="L232" s="147" t="e">
        <f>IF(H232=30,HLOOKUP(F232,Limits!#REF!,2),IF(H232=40,HLOOKUP(F232,Limits!#REF!,3),IF(H232=50,HLOOKUP(F232,Limits!#REF!,4),IF(H232=60,HLOOKUP(F232,Limits!#REF!,5),IF(H232=80,HLOOKUP(F232,Limits!#REF!,6))))))</f>
        <v>#REF!</v>
      </c>
      <c r="M232" s="148"/>
      <c r="N232" s="121" t="e">
        <f>+USR!#REF!</f>
        <v>#REF!</v>
      </c>
      <c r="O232" s="122"/>
      <c r="P232" s="122" t="e">
        <f>+USR!#REF!</f>
        <v>#REF!</v>
      </c>
      <c r="Q232" s="122"/>
      <c r="R232" s="122" t="e">
        <f>+USR!#REF!</f>
        <v>#REF!</v>
      </c>
      <c r="S232" s="122"/>
      <c r="T232" s="122" t="e">
        <f>+USR!#REF!</f>
        <v>#REF!</v>
      </c>
      <c r="U232" s="122"/>
      <c r="V232" s="122" t="e">
        <f>IF(N232=0,Limits!$D$8,IF(N232=1,Limits!$E$8,IF(N232=2,Limits!$F$8,IF(N232=3,Limits!$G$8,IF(N232=4,Limits!$H$8,IF(N232=5,Limits!$I$8))))))</f>
        <v>#REF!</v>
      </c>
      <c r="W232" s="122"/>
      <c r="X232" s="122" t="e">
        <f t="shared" si="14"/>
        <v>#REF!</v>
      </c>
      <c r="Y232" s="122"/>
      <c r="Z232" s="76" t="e">
        <f>IF(D232&gt;=Limits!#REF!,"A",IF(D232&lt;=Limits!#REF!,"B",0))</f>
        <v>#REF!</v>
      </c>
      <c r="AA232" s="76" t="e">
        <f>IF(Z232="A",IF(P232=30,HLOOKUP(N232,Limits!#REF!,2),IF(P232=40,HLOOKUP(N232,Limits!#REF!,3),IF(P232=50,HLOOKUP(N232,Limits!#REF!,4),IF(P232=80,HLOOKUP(N232,Limits!#REF!,5))))))</f>
        <v>#REF!</v>
      </c>
      <c r="AB232" s="76" t="e">
        <f>IF(Z232="B",IF(P232=30,HLOOKUP(N232,Limits!#REF!,2),IF(P232=40,HLOOKUP(N232,Limits!#REF!,3),IF(P232=50,HLOOKUP(N232,Limits!#REF!,4),IF(P232=80,HLOOKUP(N232,Limits!#REF!,5))))))</f>
        <v>#REF!</v>
      </c>
      <c r="AC232" s="122"/>
      <c r="AD232" s="123" t="e">
        <f t="shared" si="15"/>
        <v>#REF!</v>
      </c>
      <c r="AE232" s="76" t="e">
        <f>IF(Z232="A",IF(X232&lt;=HLOOKUP(N232,Limits!#REF!,2),30,IF(X232&lt;=HLOOKUP(N232,Limits!#REF!,3),40,IF(X232&lt;=HLOOKUP(N232,Limits!#REF!,4),50,IF(X232&lt;=HLOOKUP(N232,Limits!#REF!,5),80,"Over 80%")))))</f>
        <v>#REF!</v>
      </c>
      <c r="AF232" s="76" t="e">
        <f>IF(Z232="B",IF(X232&lt;=HLOOKUP(N232,Limits!#REF!,2),30,IF(X232&lt;=HLOOKUP(N232,Limits!#REF!,3),40,IF(X232&lt;=HLOOKUP(N232,Limits!#REF!,4),50,IF(X232&lt;=HLOOKUP(N232,Limits!#REF!,5),80,"Over 80%")))))</f>
        <v>#REF!</v>
      </c>
      <c r="AG232" s="122"/>
      <c r="AH232" s="122"/>
      <c r="AI232" s="85" t="e">
        <f>IF(J232&lt;=HLOOKUP(F232,Limits!#REF!,2),30,IF(J232&lt;=HLOOKUP(F232,Limits!#REF!,3),40,IF(J232&lt;=HLOOKUP(F232,Limits!#REF!,4),50,IF(J232&lt;=HLOOKUP(F232,Limits!#REF!,5),60,IF(J232&lt;=HLOOKUP(F232,Limits!#REF!,6),80,"Over 80%")))))</f>
        <v>#REF!</v>
      </c>
      <c r="AJ232" s="123" t="e">
        <f t="shared" si="12"/>
        <v>#REF!</v>
      </c>
      <c r="AK232" s="2"/>
      <c r="AL232" s="85" t="e">
        <f t="shared" si="13"/>
        <v>#REF!</v>
      </c>
    </row>
    <row r="233" spans="1:38">
      <c r="A233" s="117" t="e">
        <f>+USR!#REF!</f>
        <v>#REF!</v>
      </c>
      <c r="B233" s="117"/>
      <c r="C233" s="117" t="e">
        <f>+USR!#REF!</f>
        <v>#REF!</v>
      </c>
      <c r="D233" s="151" t="e">
        <f>DATEVALUE(TEXT(USR!#REF!,"mm/dd/yyyy"))</f>
        <v>#REF!</v>
      </c>
      <c r="E233" s="117"/>
      <c r="F233" s="121" t="e">
        <f>+USR!#REF!</f>
        <v>#REF!</v>
      </c>
      <c r="G233" s="122"/>
      <c r="H233" s="122" t="e">
        <f>+USR!#REF!</f>
        <v>#REF!</v>
      </c>
      <c r="I233" s="122"/>
      <c r="J233" s="146" t="e">
        <f>+USR!#REF!</f>
        <v>#REF!</v>
      </c>
      <c r="K233" s="122"/>
      <c r="L233" s="147" t="e">
        <f>IF(H233=30,HLOOKUP(F233,Limits!#REF!,2),IF(H233=40,HLOOKUP(F233,Limits!#REF!,3),IF(H233=50,HLOOKUP(F233,Limits!#REF!,4),IF(H233=60,HLOOKUP(F233,Limits!#REF!,5),IF(H233=80,HLOOKUP(F233,Limits!#REF!,6))))))</f>
        <v>#REF!</v>
      </c>
      <c r="M233" s="148"/>
      <c r="N233" s="121" t="e">
        <f>+USR!#REF!</f>
        <v>#REF!</v>
      </c>
      <c r="O233" s="122"/>
      <c r="P233" s="122" t="e">
        <f>+USR!#REF!</f>
        <v>#REF!</v>
      </c>
      <c r="Q233" s="122"/>
      <c r="R233" s="122" t="e">
        <f>+USR!#REF!</f>
        <v>#REF!</v>
      </c>
      <c r="S233" s="122"/>
      <c r="T233" s="122" t="e">
        <f>+USR!#REF!</f>
        <v>#REF!</v>
      </c>
      <c r="U233" s="122"/>
      <c r="V233" s="122" t="e">
        <f>IF(N233=0,Limits!$D$8,IF(N233=1,Limits!$E$8,IF(N233=2,Limits!$F$8,IF(N233=3,Limits!$G$8,IF(N233=4,Limits!$H$8,IF(N233=5,Limits!$I$8))))))</f>
        <v>#REF!</v>
      </c>
      <c r="W233" s="122"/>
      <c r="X233" s="122" t="e">
        <f t="shared" si="14"/>
        <v>#REF!</v>
      </c>
      <c r="Y233" s="122"/>
      <c r="Z233" s="76" t="e">
        <f>IF(D233&gt;=Limits!#REF!,"A",IF(D233&lt;=Limits!#REF!,"B",0))</f>
        <v>#REF!</v>
      </c>
      <c r="AA233" s="76" t="e">
        <f>IF(Z233="A",IF(P233=30,HLOOKUP(N233,Limits!#REF!,2),IF(P233=40,HLOOKUP(N233,Limits!#REF!,3),IF(P233=50,HLOOKUP(N233,Limits!#REF!,4),IF(P233=80,HLOOKUP(N233,Limits!#REF!,5))))))</f>
        <v>#REF!</v>
      </c>
      <c r="AB233" s="76" t="e">
        <f>IF(Z233="B",IF(P233=30,HLOOKUP(N233,Limits!#REF!,2),IF(P233=40,HLOOKUP(N233,Limits!#REF!,3),IF(P233=50,HLOOKUP(N233,Limits!#REF!,4),IF(P233=80,HLOOKUP(N233,Limits!#REF!,5))))))</f>
        <v>#REF!</v>
      </c>
      <c r="AC233" s="122"/>
      <c r="AD233" s="123" t="e">
        <f t="shared" si="15"/>
        <v>#REF!</v>
      </c>
      <c r="AE233" s="76" t="e">
        <f>IF(Z233="A",IF(X233&lt;=HLOOKUP(N233,Limits!#REF!,2),30,IF(X233&lt;=HLOOKUP(N233,Limits!#REF!,3),40,IF(X233&lt;=HLOOKUP(N233,Limits!#REF!,4),50,IF(X233&lt;=HLOOKUP(N233,Limits!#REF!,5),80,"Over 80%")))))</f>
        <v>#REF!</v>
      </c>
      <c r="AF233" s="76" t="e">
        <f>IF(Z233="B",IF(X233&lt;=HLOOKUP(N233,Limits!#REF!,2),30,IF(X233&lt;=HLOOKUP(N233,Limits!#REF!,3),40,IF(X233&lt;=HLOOKUP(N233,Limits!#REF!,4),50,IF(X233&lt;=HLOOKUP(N233,Limits!#REF!,5),80,"Over 80%")))))</f>
        <v>#REF!</v>
      </c>
      <c r="AG233" s="122"/>
      <c r="AH233" s="122"/>
      <c r="AI233" s="85" t="e">
        <f>IF(J233&lt;=HLOOKUP(F233,Limits!#REF!,2),30,IF(J233&lt;=HLOOKUP(F233,Limits!#REF!,3),40,IF(J233&lt;=HLOOKUP(F233,Limits!#REF!,4),50,IF(J233&lt;=HLOOKUP(F233,Limits!#REF!,5),60,IF(J233&lt;=HLOOKUP(F233,Limits!#REF!,6),80,"Over 80%")))))</f>
        <v>#REF!</v>
      </c>
      <c r="AJ233" s="123" t="e">
        <f t="shared" si="12"/>
        <v>#REF!</v>
      </c>
      <c r="AK233" s="2"/>
      <c r="AL233" s="85" t="e">
        <f t="shared" si="13"/>
        <v>#REF!</v>
      </c>
    </row>
    <row r="234" spans="1:38">
      <c r="A234" s="117" t="e">
        <f>+USR!#REF!</f>
        <v>#REF!</v>
      </c>
      <c r="B234" s="117"/>
      <c r="C234" s="117" t="e">
        <f>+USR!#REF!</f>
        <v>#REF!</v>
      </c>
      <c r="D234" s="151" t="e">
        <f>DATEVALUE(TEXT(USR!#REF!,"mm/dd/yyyy"))</f>
        <v>#REF!</v>
      </c>
      <c r="E234" s="117"/>
      <c r="F234" s="121" t="e">
        <f>+USR!#REF!</f>
        <v>#REF!</v>
      </c>
      <c r="G234" s="122"/>
      <c r="H234" s="122" t="e">
        <f>+USR!#REF!</f>
        <v>#REF!</v>
      </c>
      <c r="I234" s="122"/>
      <c r="J234" s="146" t="e">
        <f>+USR!#REF!</f>
        <v>#REF!</v>
      </c>
      <c r="K234" s="122"/>
      <c r="L234" s="147" t="e">
        <f>IF(H234=30,HLOOKUP(F234,Limits!#REF!,2),IF(H234=40,HLOOKUP(F234,Limits!#REF!,3),IF(H234=50,HLOOKUP(F234,Limits!#REF!,4),IF(H234=60,HLOOKUP(F234,Limits!#REF!,5),IF(H234=80,HLOOKUP(F234,Limits!#REF!,6))))))</f>
        <v>#REF!</v>
      </c>
      <c r="M234" s="148"/>
      <c r="N234" s="121" t="e">
        <f>+USR!#REF!</f>
        <v>#REF!</v>
      </c>
      <c r="O234" s="122"/>
      <c r="P234" s="122" t="e">
        <f>+USR!#REF!</f>
        <v>#REF!</v>
      </c>
      <c r="Q234" s="122"/>
      <c r="R234" s="122" t="e">
        <f>+USR!#REF!</f>
        <v>#REF!</v>
      </c>
      <c r="S234" s="122"/>
      <c r="T234" s="122" t="e">
        <f>+USR!#REF!</f>
        <v>#REF!</v>
      </c>
      <c r="U234" s="122"/>
      <c r="V234" s="122" t="e">
        <f>IF(N234=0,Limits!$D$8,IF(N234=1,Limits!$E$8,IF(N234=2,Limits!$F$8,IF(N234=3,Limits!$G$8,IF(N234=4,Limits!$H$8,IF(N234=5,Limits!$I$8))))))</f>
        <v>#REF!</v>
      </c>
      <c r="W234" s="122"/>
      <c r="X234" s="122" t="e">
        <f t="shared" si="14"/>
        <v>#REF!</v>
      </c>
      <c r="Y234" s="122"/>
      <c r="Z234" s="76" t="e">
        <f>IF(D234&gt;=Limits!#REF!,"A",IF(D234&lt;=Limits!#REF!,"B",0))</f>
        <v>#REF!</v>
      </c>
      <c r="AA234" s="76" t="e">
        <f>IF(Z234="A",IF(P234=30,HLOOKUP(N234,Limits!#REF!,2),IF(P234=40,HLOOKUP(N234,Limits!#REF!,3),IF(P234=50,HLOOKUP(N234,Limits!#REF!,4),IF(P234=80,HLOOKUP(N234,Limits!#REF!,5))))))</f>
        <v>#REF!</v>
      </c>
      <c r="AB234" s="76" t="e">
        <f>IF(Z234="B",IF(P234=30,HLOOKUP(N234,Limits!#REF!,2),IF(P234=40,HLOOKUP(N234,Limits!#REF!,3),IF(P234=50,HLOOKUP(N234,Limits!#REF!,4),IF(P234=80,HLOOKUP(N234,Limits!#REF!,5))))))</f>
        <v>#REF!</v>
      </c>
      <c r="AC234" s="122"/>
      <c r="AD234" s="123" t="e">
        <f t="shared" si="15"/>
        <v>#REF!</v>
      </c>
      <c r="AE234" s="76" t="e">
        <f>IF(Z234="A",IF(X234&lt;=HLOOKUP(N234,Limits!#REF!,2),30,IF(X234&lt;=HLOOKUP(N234,Limits!#REF!,3),40,IF(X234&lt;=HLOOKUP(N234,Limits!#REF!,4),50,IF(X234&lt;=HLOOKUP(N234,Limits!#REF!,5),80,"Over 80%")))))</f>
        <v>#REF!</v>
      </c>
      <c r="AF234" s="76" t="e">
        <f>IF(Z234="B",IF(X234&lt;=HLOOKUP(N234,Limits!#REF!,2),30,IF(X234&lt;=HLOOKUP(N234,Limits!#REF!,3),40,IF(X234&lt;=HLOOKUP(N234,Limits!#REF!,4),50,IF(X234&lt;=HLOOKUP(N234,Limits!#REF!,5),80,"Over 80%")))))</f>
        <v>#REF!</v>
      </c>
      <c r="AG234" s="122"/>
      <c r="AH234" s="122"/>
      <c r="AI234" s="85" t="e">
        <f>IF(J234&lt;=HLOOKUP(F234,Limits!#REF!,2),30,IF(J234&lt;=HLOOKUP(F234,Limits!#REF!,3),40,IF(J234&lt;=HLOOKUP(F234,Limits!#REF!,4),50,IF(J234&lt;=HLOOKUP(F234,Limits!#REF!,5),60,IF(J234&lt;=HLOOKUP(F234,Limits!#REF!,6),80,"Over 80%")))))</f>
        <v>#REF!</v>
      </c>
      <c r="AJ234" s="123" t="e">
        <f t="shared" si="12"/>
        <v>#REF!</v>
      </c>
      <c r="AK234" s="2"/>
      <c r="AL234" s="85" t="e">
        <f t="shared" si="13"/>
        <v>#REF!</v>
      </c>
    </row>
    <row r="235" spans="1:38">
      <c r="A235" s="117" t="e">
        <f>+USR!#REF!</f>
        <v>#REF!</v>
      </c>
      <c r="B235" s="117"/>
      <c r="C235" s="117" t="e">
        <f>+USR!#REF!</f>
        <v>#REF!</v>
      </c>
      <c r="D235" s="151" t="e">
        <f>DATEVALUE(TEXT(USR!#REF!,"mm/dd/yyyy"))</f>
        <v>#REF!</v>
      </c>
      <c r="E235" s="117"/>
      <c r="F235" s="121" t="e">
        <f>+USR!#REF!</f>
        <v>#REF!</v>
      </c>
      <c r="G235" s="122"/>
      <c r="H235" s="122" t="e">
        <f>+USR!#REF!</f>
        <v>#REF!</v>
      </c>
      <c r="I235" s="122"/>
      <c r="J235" s="146" t="e">
        <f>+USR!#REF!</f>
        <v>#REF!</v>
      </c>
      <c r="K235" s="122"/>
      <c r="L235" s="147" t="e">
        <f>IF(H235=30,HLOOKUP(F235,Limits!#REF!,2),IF(H235=40,HLOOKUP(F235,Limits!#REF!,3),IF(H235=50,HLOOKUP(F235,Limits!#REF!,4),IF(H235=60,HLOOKUP(F235,Limits!#REF!,5),IF(H235=80,HLOOKUP(F235,Limits!#REF!,6))))))</f>
        <v>#REF!</v>
      </c>
      <c r="M235" s="148"/>
      <c r="N235" s="121" t="e">
        <f>+USR!#REF!</f>
        <v>#REF!</v>
      </c>
      <c r="O235" s="122"/>
      <c r="P235" s="122" t="e">
        <f>+USR!#REF!</f>
        <v>#REF!</v>
      </c>
      <c r="Q235" s="122"/>
      <c r="R235" s="122" t="e">
        <f>+USR!#REF!</f>
        <v>#REF!</v>
      </c>
      <c r="S235" s="122"/>
      <c r="T235" s="122" t="e">
        <f>+USR!#REF!</f>
        <v>#REF!</v>
      </c>
      <c r="U235" s="122"/>
      <c r="V235" s="122" t="e">
        <f>IF(N235=0,Limits!$D$8,IF(N235=1,Limits!$E$8,IF(N235=2,Limits!$F$8,IF(N235=3,Limits!$G$8,IF(N235=4,Limits!$H$8,IF(N235=5,Limits!$I$8))))))</f>
        <v>#REF!</v>
      </c>
      <c r="W235" s="122"/>
      <c r="X235" s="122" t="e">
        <f t="shared" si="14"/>
        <v>#REF!</v>
      </c>
      <c r="Y235" s="122"/>
      <c r="Z235" s="76" t="e">
        <f>IF(D235&gt;=Limits!#REF!,"A",IF(D235&lt;=Limits!#REF!,"B",0))</f>
        <v>#REF!</v>
      </c>
      <c r="AA235" s="76" t="e">
        <f>IF(Z235="A",IF(P235=30,HLOOKUP(N235,Limits!#REF!,2),IF(P235=40,HLOOKUP(N235,Limits!#REF!,3),IF(P235=50,HLOOKUP(N235,Limits!#REF!,4),IF(P235=80,HLOOKUP(N235,Limits!#REF!,5))))))</f>
        <v>#REF!</v>
      </c>
      <c r="AB235" s="76" t="e">
        <f>IF(Z235="B",IF(P235=30,HLOOKUP(N235,Limits!#REF!,2),IF(P235=40,HLOOKUP(N235,Limits!#REF!,3),IF(P235=50,HLOOKUP(N235,Limits!#REF!,4),IF(P235=80,HLOOKUP(N235,Limits!#REF!,5))))))</f>
        <v>#REF!</v>
      </c>
      <c r="AC235" s="122"/>
      <c r="AD235" s="123" t="e">
        <f t="shared" si="15"/>
        <v>#REF!</v>
      </c>
      <c r="AE235" s="76" t="e">
        <f>IF(Z235="A",IF(X235&lt;=HLOOKUP(N235,Limits!#REF!,2),30,IF(X235&lt;=HLOOKUP(N235,Limits!#REF!,3),40,IF(X235&lt;=HLOOKUP(N235,Limits!#REF!,4),50,IF(X235&lt;=HLOOKUP(N235,Limits!#REF!,5),80,"Over 80%")))))</f>
        <v>#REF!</v>
      </c>
      <c r="AF235" s="76" t="e">
        <f>IF(Z235="B",IF(X235&lt;=HLOOKUP(N235,Limits!#REF!,2),30,IF(X235&lt;=HLOOKUP(N235,Limits!#REF!,3),40,IF(X235&lt;=HLOOKUP(N235,Limits!#REF!,4),50,IF(X235&lt;=HLOOKUP(N235,Limits!#REF!,5),80,"Over 80%")))))</f>
        <v>#REF!</v>
      </c>
      <c r="AG235" s="122"/>
      <c r="AH235" s="122"/>
      <c r="AI235" s="85" t="e">
        <f>IF(J235&lt;=HLOOKUP(F235,Limits!#REF!,2),30,IF(J235&lt;=HLOOKUP(F235,Limits!#REF!,3),40,IF(J235&lt;=HLOOKUP(F235,Limits!#REF!,4),50,IF(J235&lt;=HLOOKUP(F235,Limits!#REF!,5),60,IF(J235&lt;=HLOOKUP(F235,Limits!#REF!,6),80,"Over 80%")))))</f>
        <v>#REF!</v>
      </c>
      <c r="AJ235" s="123" t="e">
        <f t="shared" si="12"/>
        <v>#REF!</v>
      </c>
      <c r="AK235" s="2"/>
      <c r="AL235" s="85" t="e">
        <f t="shared" si="13"/>
        <v>#REF!</v>
      </c>
    </row>
    <row r="236" spans="1:38">
      <c r="A236" s="117" t="e">
        <f>+USR!#REF!</f>
        <v>#REF!</v>
      </c>
      <c r="B236" s="117"/>
      <c r="C236" s="117" t="e">
        <f>+USR!#REF!</f>
        <v>#REF!</v>
      </c>
      <c r="D236" s="151" t="e">
        <f>DATEVALUE(TEXT(USR!#REF!,"mm/dd/yyyy"))</f>
        <v>#REF!</v>
      </c>
      <c r="E236" s="117"/>
      <c r="F236" s="121" t="e">
        <f>+USR!#REF!</f>
        <v>#REF!</v>
      </c>
      <c r="G236" s="122"/>
      <c r="H236" s="122" t="e">
        <f>+USR!#REF!</f>
        <v>#REF!</v>
      </c>
      <c r="I236" s="122"/>
      <c r="J236" s="146" t="e">
        <f>+USR!#REF!</f>
        <v>#REF!</v>
      </c>
      <c r="K236" s="122"/>
      <c r="L236" s="147" t="e">
        <f>IF(H236=30,HLOOKUP(F236,Limits!#REF!,2),IF(H236=40,HLOOKUP(F236,Limits!#REF!,3),IF(H236=50,HLOOKUP(F236,Limits!#REF!,4),IF(H236=60,HLOOKUP(F236,Limits!#REF!,5),IF(H236=80,HLOOKUP(F236,Limits!#REF!,6))))))</f>
        <v>#REF!</v>
      </c>
      <c r="M236" s="148"/>
      <c r="N236" s="121" t="e">
        <f>+USR!#REF!</f>
        <v>#REF!</v>
      </c>
      <c r="O236" s="122"/>
      <c r="P236" s="122" t="e">
        <f>+USR!#REF!</f>
        <v>#REF!</v>
      </c>
      <c r="Q236" s="122"/>
      <c r="R236" s="122" t="e">
        <f>+USR!#REF!</f>
        <v>#REF!</v>
      </c>
      <c r="S236" s="122"/>
      <c r="T236" s="122" t="e">
        <f>+USR!#REF!</f>
        <v>#REF!</v>
      </c>
      <c r="U236" s="122"/>
      <c r="V236" s="122" t="e">
        <f>IF(N236=0,Limits!$D$8,IF(N236=1,Limits!$E$8,IF(N236=2,Limits!$F$8,IF(N236=3,Limits!$G$8,IF(N236=4,Limits!$H$8,IF(N236=5,Limits!$I$8))))))</f>
        <v>#REF!</v>
      </c>
      <c r="W236" s="122"/>
      <c r="X236" s="122" t="e">
        <f t="shared" si="14"/>
        <v>#REF!</v>
      </c>
      <c r="Y236" s="122"/>
      <c r="Z236" s="76" t="e">
        <f>IF(D236&gt;=Limits!#REF!,"A",IF(D236&lt;=Limits!#REF!,"B",0))</f>
        <v>#REF!</v>
      </c>
      <c r="AA236" s="76" t="e">
        <f>IF(Z236="A",IF(P236=30,HLOOKUP(N236,Limits!#REF!,2),IF(P236=40,HLOOKUP(N236,Limits!#REF!,3),IF(P236=50,HLOOKUP(N236,Limits!#REF!,4),IF(P236=80,HLOOKUP(N236,Limits!#REF!,5))))))</f>
        <v>#REF!</v>
      </c>
      <c r="AB236" s="76" t="e">
        <f>IF(Z236="B",IF(P236=30,HLOOKUP(N236,Limits!#REF!,2),IF(P236=40,HLOOKUP(N236,Limits!#REF!,3),IF(P236=50,HLOOKUP(N236,Limits!#REF!,4),IF(P236=80,HLOOKUP(N236,Limits!#REF!,5))))))</f>
        <v>#REF!</v>
      </c>
      <c r="AC236" s="122"/>
      <c r="AD236" s="123" t="e">
        <f t="shared" si="15"/>
        <v>#REF!</v>
      </c>
      <c r="AE236" s="76" t="e">
        <f>IF(Z236="A",IF(X236&lt;=HLOOKUP(N236,Limits!#REF!,2),30,IF(X236&lt;=HLOOKUP(N236,Limits!#REF!,3),40,IF(X236&lt;=HLOOKUP(N236,Limits!#REF!,4),50,IF(X236&lt;=HLOOKUP(N236,Limits!#REF!,5),80,"Over 80%")))))</f>
        <v>#REF!</v>
      </c>
      <c r="AF236" s="76" t="e">
        <f>IF(Z236="B",IF(X236&lt;=HLOOKUP(N236,Limits!#REF!,2),30,IF(X236&lt;=HLOOKUP(N236,Limits!#REF!,3),40,IF(X236&lt;=HLOOKUP(N236,Limits!#REF!,4),50,IF(X236&lt;=HLOOKUP(N236,Limits!#REF!,5),80,"Over 80%")))))</f>
        <v>#REF!</v>
      </c>
      <c r="AG236" s="122"/>
      <c r="AH236" s="122"/>
      <c r="AI236" s="85" t="e">
        <f>IF(J236&lt;=HLOOKUP(F236,Limits!#REF!,2),30,IF(J236&lt;=HLOOKUP(F236,Limits!#REF!,3),40,IF(J236&lt;=HLOOKUP(F236,Limits!#REF!,4),50,IF(J236&lt;=HLOOKUP(F236,Limits!#REF!,5),60,IF(J236&lt;=HLOOKUP(F236,Limits!#REF!,6),80,"Over 80%")))))</f>
        <v>#REF!</v>
      </c>
      <c r="AJ236" s="123" t="e">
        <f t="shared" si="12"/>
        <v>#REF!</v>
      </c>
      <c r="AK236" s="2"/>
      <c r="AL236" s="85" t="e">
        <f t="shared" si="13"/>
        <v>#REF!</v>
      </c>
    </row>
    <row r="237" spans="1:38">
      <c r="A237" s="117" t="e">
        <f>+USR!#REF!</f>
        <v>#REF!</v>
      </c>
      <c r="B237" s="117"/>
      <c r="C237" s="117" t="e">
        <f>+USR!#REF!</f>
        <v>#REF!</v>
      </c>
      <c r="D237" s="151" t="e">
        <f>DATEVALUE(TEXT(USR!#REF!,"mm/dd/yyyy"))</f>
        <v>#REF!</v>
      </c>
      <c r="E237" s="117"/>
      <c r="F237" s="121" t="e">
        <f>+USR!#REF!</f>
        <v>#REF!</v>
      </c>
      <c r="G237" s="122"/>
      <c r="H237" s="122" t="e">
        <f>+USR!#REF!</f>
        <v>#REF!</v>
      </c>
      <c r="I237" s="122"/>
      <c r="J237" s="146" t="e">
        <f>+USR!#REF!</f>
        <v>#REF!</v>
      </c>
      <c r="K237" s="122"/>
      <c r="L237" s="147" t="e">
        <f>IF(H237=30,HLOOKUP(F237,Limits!#REF!,2),IF(H237=40,HLOOKUP(F237,Limits!#REF!,3),IF(H237=50,HLOOKUP(F237,Limits!#REF!,4),IF(H237=60,HLOOKUP(F237,Limits!#REF!,5),IF(H237=80,HLOOKUP(F237,Limits!#REF!,6))))))</f>
        <v>#REF!</v>
      </c>
      <c r="M237" s="148"/>
      <c r="N237" s="121" t="e">
        <f>+USR!#REF!</f>
        <v>#REF!</v>
      </c>
      <c r="O237" s="122"/>
      <c r="P237" s="122" t="e">
        <f>+USR!#REF!</f>
        <v>#REF!</v>
      </c>
      <c r="Q237" s="122"/>
      <c r="R237" s="122" t="e">
        <f>+USR!#REF!</f>
        <v>#REF!</v>
      </c>
      <c r="S237" s="122"/>
      <c r="T237" s="122" t="e">
        <f>+USR!#REF!</f>
        <v>#REF!</v>
      </c>
      <c r="U237" s="122"/>
      <c r="V237" s="122" t="e">
        <f>IF(N237=0,Limits!$D$8,IF(N237=1,Limits!$E$8,IF(N237=2,Limits!$F$8,IF(N237=3,Limits!$G$8,IF(N237=4,Limits!$H$8,IF(N237=5,Limits!$I$8))))))</f>
        <v>#REF!</v>
      </c>
      <c r="W237" s="122"/>
      <c r="X237" s="122" t="e">
        <f t="shared" si="14"/>
        <v>#REF!</v>
      </c>
      <c r="Y237" s="122"/>
      <c r="Z237" s="76" t="e">
        <f>IF(D237&gt;=Limits!#REF!,"A",IF(D237&lt;=Limits!#REF!,"B",0))</f>
        <v>#REF!</v>
      </c>
      <c r="AA237" s="76" t="e">
        <f>IF(Z237="A",IF(P237=30,HLOOKUP(N237,Limits!#REF!,2),IF(P237=40,HLOOKUP(N237,Limits!#REF!,3),IF(P237=50,HLOOKUP(N237,Limits!#REF!,4),IF(P237=80,HLOOKUP(N237,Limits!#REF!,5))))))</f>
        <v>#REF!</v>
      </c>
      <c r="AB237" s="76" t="e">
        <f>IF(Z237="B",IF(P237=30,HLOOKUP(N237,Limits!#REF!,2),IF(P237=40,HLOOKUP(N237,Limits!#REF!,3),IF(P237=50,HLOOKUP(N237,Limits!#REF!,4),IF(P237=80,HLOOKUP(N237,Limits!#REF!,5))))))</f>
        <v>#REF!</v>
      </c>
      <c r="AC237" s="122"/>
      <c r="AD237" s="123" t="e">
        <f t="shared" si="15"/>
        <v>#REF!</v>
      </c>
      <c r="AE237" s="76" t="e">
        <f>IF(Z237="A",IF(X237&lt;=HLOOKUP(N237,Limits!#REF!,2),30,IF(X237&lt;=HLOOKUP(N237,Limits!#REF!,3),40,IF(X237&lt;=HLOOKUP(N237,Limits!#REF!,4),50,IF(X237&lt;=HLOOKUP(N237,Limits!#REF!,5),80,"Over 80%")))))</f>
        <v>#REF!</v>
      </c>
      <c r="AF237" s="76" t="e">
        <f>IF(Z237="B",IF(X237&lt;=HLOOKUP(N237,Limits!#REF!,2),30,IF(X237&lt;=HLOOKUP(N237,Limits!#REF!,3),40,IF(X237&lt;=HLOOKUP(N237,Limits!#REF!,4),50,IF(X237&lt;=HLOOKUP(N237,Limits!#REF!,5),80,"Over 80%")))))</f>
        <v>#REF!</v>
      </c>
      <c r="AG237" s="122"/>
      <c r="AH237" s="122"/>
      <c r="AI237" s="85" t="e">
        <f>IF(J237&lt;=HLOOKUP(F237,Limits!#REF!,2),30,IF(J237&lt;=HLOOKUP(F237,Limits!#REF!,3),40,IF(J237&lt;=HLOOKUP(F237,Limits!#REF!,4),50,IF(J237&lt;=HLOOKUP(F237,Limits!#REF!,5),60,IF(J237&lt;=HLOOKUP(F237,Limits!#REF!,6),80,"Over 80%")))))</f>
        <v>#REF!</v>
      </c>
      <c r="AJ237" s="123" t="e">
        <f t="shared" si="12"/>
        <v>#REF!</v>
      </c>
      <c r="AK237" s="2"/>
      <c r="AL237" s="85" t="e">
        <f t="shared" si="13"/>
        <v>#REF!</v>
      </c>
    </row>
    <row r="238" spans="1:38">
      <c r="A238" s="117" t="e">
        <f>+USR!#REF!</f>
        <v>#REF!</v>
      </c>
      <c r="B238" s="117"/>
      <c r="C238" s="117" t="e">
        <f>+USR!#REF!</f>
        <v>#REF!</v>
      </c>
      <c r="D238" s="151" t="e">
        <f>DATEVALUE(TEXT(USR!#REF!,"mm/dd/yyyy"))</f>
        <v>#REF!</v>
      </c>
      <c r="E238" s="117"/>
      <c r="F238" s="121" t="e">
        <f>+USR!#REF!</f>
        <v>#REF!</v>
      </c>
      <c r="G238" s="122"/>
      <c r="H238" s="122" t="e">
        <f>+USR!#REF!</f>
        <v>#REF!</v>
      </c>
      <c r="I238" s="122"/>
      <c r="J238" s="146" t="e">
        <f>+USR!#REF!</f>
        <v>#REF!</v>
      </c>
      <c r="K238" s="122"/>
      <c r="L238" s="147" t="e">
        <f>IF(H238=30,HLOOKUP(F238,Limits!#REF!,2),IF(H238=40,HLOOKUP(F238,Limits!#REF!,3),IF(H238=50,HLOOKUP(F238,Limits!#REF!,4),IF(H238=60,HLOOKUP(F238,Limits!#REF!,5),IF(H238=80,HLOOKUP(F238,Limits!#REF!,6))))))</f>
        <v>#REF!</v>
      </c>
      <c r="M238" s="148"/>
      <c r="N238" s="121" t="e">
        <f>+USR!#REF!</f>
        <v>#REF!</v>
      </c>
      <c r="O238" s="122"/>
      <c r="P238" s="122" t="e">
        <f>+USR!#REF!</f>
        <v>#REF!</v>
      </c>
      <c r="Q238" s="122"/>
      <c r="R238" s="122" t="e">
        <f>+USR!#REF!</f>
        <v>#REF!</v>
      </c>
      <c r="S238" s="122"/>
      <c r="T238" s="122" t="e">
        <f>+USR!#REF!</f>
        <v>#REF!</v>
      </c>
      <c r="U238" s="122"/>
      <c r="V238" s="122" t="e">
        <f>IF(N238=0,Limits!$D$8,IF(N238=1,Limits!$E$8,IF(N238=2,Limits!$F$8,IF(N238=3,Limits!$G$8,IF(N238=4,Limits!$H$8,IF(N238=5,Limits!$I$8))))))</f>
        <v>#REF!</v>
      </c>
      <c r="W238" s="122"/>
      <c r="X238" s="122" t="e">
        <f t="shared" si="14"/>
        <v>#REF!</v>
      </c>
      <c r="Y238" s="122"/>
      <c r="Z238" s="76" t="e">
        <f>IF(D238&gt;=Limits!#REF!,"A",IF(D238&lt;=Limits!#REF!,"B",0))</f>
        <v>#REF!</v>
      </c>
      <c r="AA238" s="76" t="e">
        <f>IF(Z238="A",IF(P238=30,HLOOKUP(N238,Limits!#REF!,2),IF(P238=40,HLOOKUP(N238,Limits!#REF!,3),IF(P238=50,HLOOKUP(N238,Limits!#REF!,4),IF(P238=80,HLOOKUP(N238,Limits!#REF!,5))))))</f>
        <v>#REF!</v>
      </c>
      <c r="AB238" s="76" t="e">
        <f>IF(Z238="B",IF(P238=30,HLOOKUP(N238,Limits!#REF!,2),IF(P238=40,HLOOKUP(N238,Limits!#REF!,3),IF(P238=50,HLOOKUP(N238,Limits!#REF!,4),IF(P238=80,HLOOKUP(N238,Limits!#REF!,5))))))</f>
        <v>#REF!</v>
      </c>
      <c r="AC238" s="122"/>
      <c r="AD238" s="123" t="e">
        <f t="shared" si="15"/>
        <v>#REF!</v>
      </c>
      <c r="AE238" s="76" t="e">
        <f>IF(Z238="A",IF(X238&lt;=HLOOKUP(N238,Limits!#REF!,2),30,IF(X238&lt;=HLOOKUP(N238,Limits!#REF!,3),40,IF(X238&lt;=HLOOKUP(N238,Limits!#REF!,4),50,IF(X238&lt;=HLOOKUP(N238,Limits!#REF!,5),80,"Over 80%")))))</f>
        <v>#REF!</v>
      </c>
      <c r="AF238" s="76" t="e">
        <f>IF(Z238="B",IF(X238&lt;=HLOOKUP(N238,Limits!#REF!,2),30,IF(X238&lt;=HLOOKUP(N238,Limits!#REF!,3),40,IF(X238&lt;=HLOOKUP(N238,Limits!#REF!,4),50,IF(X238&lt;=HLOOKUP(N238,Limits!#REF!,5),80,"Over 80%")))))</f>
        <v>#REF!</v>
      </c>
      <c r="AG238" s="122"/>
      <c r="AH238" s="122"/>
      <c r="AI238" s="85" t="e">
        <f>IF(J238&lt;=HLOOKUP(F238,Limits!#REF!,2),30,IF(J238&lt;=HLOOKUP(F238,Limits!#REF!,3),40,IF(J238&lt;=HLOOKUP(F238,Limits!#REF!,4),50,IF(J238&lt;=HLOOKUP(F238,Limits!#REF!,5),60,IF(J238&lt;=HLOOKUP(F238,Limits!#REF!,6),80,"Over 80%")))))</f>
        <v>#REF!</v>
      </c>
      <c r="AJ238" s="123" t="e">
        <f t="shared" si="12"/>
        <v>#REF!</v>
      </c>
      <c r="AK238" s="2"/>
      <c r="AL238" s="85" t="e">
        <f t="shared" si="13"/>
        <v>#REF!</v>
      </c>
    </row>
    <row r="239" spans="1:38">
      <c r="A239" s="117" t="e">
        <f>+USR!#REF!</f>
        <v>#REF!</v>
      </c>
      <c r="B239" s="117"/>
      <c r="C239" s="117" t="e">
        <f>+USR!#REF!</f>
        <v>#REF!</v>
      </c>
      <c r="D239" s="151" t="e">
        <f>DATEVALUE(TEXT(USR!#REF!,"mm/dd/yyyy"))</f>
        <v>#REF!</v>
      </c>
      <c r="E239" s="117"/>
      <c r="F239" s="121" t="e">
        <f>+USR!#REF!</f>
        <v>#REF!</v>
      </c>
      <c r="G239" s="122"/>
      <c r="H239" s="122" t="e">
        <f>+USR!#REF!</f>
        <v>#REF!</v>
      </c>
      <c r="I239" s="122"/>
      <c r="J239" s="146" t="e">
        <f>+USR!#REF!</f>
        <v>#REF!</v>
      </c>
      <c r="K239" s="122"/>
      <c r="L239" s="147" t="e">
        <f>IF(H239=30,HLOOKUP(F239,Limits!#REF!,2),IF(H239=40,HLOOKUP(F239,Limits!#REF!,3),IF(H239=50,HLOOKUP(F239,Limits!#REF!,4),IF(H239=60,HLOOKUP(F239,Limits!#REF!,5),IF(H239=80,HLOOKUP(F239,Limits!#REF!,6))))))</f>
        <v>#REF!</v>
      </c>
      <c r="M239" s="148"/>
      <c r="N239" s="121" t="e">
        <f>+USR!#REF!</f>
        <v>#REF!</v>
      </c>
      <c r="O239" s="122"/>
      <c r="P239" s="122" t="e">
        <f>+USR!#REF!</f>
        <v>#REF!</v>
      </c>
      <c r="Q239" s="122"/>
      <c r="R239" s="122" t="e">
        <f>+USR!#REF!</f>
        <v>#REF!</v>
      </c>
      <c r="S239" s="122"/>
      <c r="T239" s="122" t="e">
        <f>+USR!#REF!</f>
        <v>#REF!</v>
      </c>
      <c r="U239" s="122"/>
      <c r="V239" s="122" t="e">
        <f>IF(N239=0,Limits!$D$8,IF(N239=1,Limits!$E$8,IF(N239=2,Limits!$F$8,IF(N239=3,Limits!$G$8,IF(N239=4,Limits!$H$8,IF(N239=5,Limits!$I$8))))))</f>
        <v>#REF!</v>
      </c>
      <c r="W239" s="122"/>
      <c r="X239" s="122" t="e">
        <f t="shared" si="14"/>
        <v>#REF!</v>
      </c>
      <c r="Y239" s="122"/>
      <c r="Z239" s="76" t="e">
        <f>IF(D239&gt;=Limits!#REF!,"A",IF(D239&lt;=Limits!#REF!,"B",0))</f>
        <v>#REF!</v>
      </c>
      <c r="AA239" s="76" t="e">
        <f>IF(Z239="A",IF(P239=30,HLOOKUP(N239,Limits!#REF!,2),IF(P239=40,HLOOKUP(N239,Limits!#REF!,3),IF(P239=50,HLOOKUP(N239,Limits!#REF!,4),IF(P239=80,HLOOKUP(N239,Limits!#REF!,5))))))</f>
        <v>#REF!</v>
      </c>
      <c r="AB239" s="76" t="e">
        <f>IF(Z239="B",IF(P239=30,HLOOKUP(N239,Limits!#REF!,2),IF(P239=40,HLOOKUP(N239,Limits!#REF!,3),IF(P239=50,HLOOKUP(N239,Limits!#REF!,4),IF(P239=80,HLOOKUP(N239,Limits!#REF!,5))))))</f>
        <v>#REF!</v>
      </c>
      <c r="AC239" s="122"/>
      <c r="AD239" s="123" t="e">
        <f t="shared" si="15"/>
        <v>#REF!</v>
      </c>
      <c r="AE239" s="76" t="e">
        <f>IF(Z239="A",IF(X239&lt;=HLOOKUP(N239,Limits!#REF!,2),30,IF(X239&lt;=HLOOKUP(N239,Limits!#REF!,3),40,IF(X239&lt;=HLOOKUP(N239,Limits!#REF!,4),50,IF(X239&lt;=HLOOKUP(N239,Limits!#REF!,5),80,"Over 80%")))))</f>
        <v>#REF!</v>
      </c>
      <c r="AF239" s="76" t="e">
        <f>IF(Z239="B",IF(X239&lt;=HLOOKUP(N239,Limits!#REF!,2),30,IF(X239&lt;=HLOOKUP(N239,Limits!#REF!,3),40,IF(X239&lt;=HLOOKUP(N239,Limits!#REF!,4),50,IF(X239&lt;=HLOOKUP(N239,Limits!#REF!,5),80,"Over 80%")))))</f>
        <v>#REF!</v>
      </c>
      <c r="AG239" s="122"/>
      <c r="AH239" s="122"/>
      <c r="AI239" s="85" t="e">
        <f>IF(J239&lt;=HLOOKUP(F239,Limits!#REF!,2),30,IF(J239&lt;=HLOOKUP(F239,Limits!#REF!,3),40,IF(J239&lt;=HLOOKUP(F239,Limits!#REF!,4),50,IF(J239&lt;=HLOOKUP(F239,Limits!#REF!,5),60,IF(J239&lt;=HLOOKUP(F239,Limits!#REF!,6),80,"Over 80%")))))</f>
        <v>#REF!</v>
      </c>
      <c r="AJ239" s="123" t="e">
        <f t="shared" si="12"/>
        <v>#REF!</v>
      </c>
      <c r="AK239" s="2"/>
      <c r="AL239" s="85" t="e">
        <f t="shared" si="13"/>
        <v>#REF!</v>
      </c>
    </row>
    <row r="240" spans="1:38">
      <c r="A240" s="117" t="e">
        <f>+USR!#REF!</f>
        <v>#REF!</v>
      </c>
      <c r="B240" s="117"/>
      <c r="C240" s="117" t="e">
        <f>+USR!#REF!</f>
        <v>#REF!</v>
      </c>
      <c r="D240" s="151" t="e">
        <f>DATEVALUE(TEXT(USR!#REF!,"mm/dd/yyyy"))</f>
        <v>#REF!</v>
      </c>
      <c r="E240" s="117"/>
      <c r="F240" s="121" t="e">
        <f>+USR!#REF!</f>
        <v>#REF!</v>
      </c>
      <c r="G240" s="122"/>
      <c r="H240" s="122" t="e">
        <f>+USR!#REF!</f>
        <v>#REF!</v>
      </c>
      <c r="I240" s="122"/>
      <c r="J240" s="146" t="e">
        <f>+USR!#REF!</f>
        <v>#REF!</v>
      </c>
      <c r="K240" s="122"/>
      <c r="L240" s="147" t="e">
        <f>IF(H240=30,HLOOKUP(F240,Limits!#REF!,2),IF(H240=40,HLOOKUP(F240,Limits!#REF!,3),IF(H240=50,HLOOKUP(F240,Limits!#REF!,4),IF(H240=60,HLOOKUP(F240,Limits!#REF!,5),IF(H240=80,HLOOKUP(F240,Limits!#REF!,6))))))</f>
        <v>#REF!</v>
      </c>
      <c r="M240" s="148"/>
      <c r="N240" s="121" t="e">
        <f>+USR!#REF!</f>
        <v>#REF!</v>
      </c>
      <c r="O240" s="122"/>
      <c r="P240" s="122" t="e">
        <f>+USR!#REF!</f>
        <v>#REF!</v>
      </c>
      <c r="Q240" s="122"/>
      <c r="R240" s="122" t="e">
        <f>+USR!#REF!</f>
        <v>#REF!</v>
      </c>
      <c r="S240" s="122"/>
      <c r="T240" s="122" t="e">
        <f>+USR!#REF!</f>
        <v>#REF!</v>
      </c>
      <c r="U240" s="122"/>
      <c r="V240" s="122" t="e">
        <f>IF(N240=0,Limits!$D$8,IF(N240=1,Limits!$E$8,IF(N240=2,Limits!$F$8,IF(N240=3,Limits!$G$8,IF(N240=4,Limits!$H$8,IF(N240=5,Limits!$I$8))))))</f>
        <v>#REF!</v>
      </c>
      <c r="W240" s="122"/>
      <c r="X240" s="122" t="e">
        <f t="shared" si="14"/>
        <v>#REF!</v>
      </c>
      <c r="Y240" s="122"/>
      <c r="Z240" s="76" t="e">
        <f>IF(D240&gt;=Limits!#REF!,"A",IF(D240&lt;=Limits!#REF!,"B",0))</f>
        <v>#REF!</v>
      </c>
      <c r="AA240" s="76" t="e">
        <f>IF(Z240="A",IF(P240=30,HLOOKUP(N240,Limits!#REF!,2),IF(P240=40,HLOOKUP(N240,Limits!#REF!,3),IF(P240=50,HLOOKUP(N240,Limits!#REF!,4),IF(P240=80,HLOOKUP(N240,Limits!#REF!,5))))))</f>
        <v>#REF!</v>
      </c>
      <c r="AB240" s="76" t="e">
        <f>IF(Z240="B",IF(P240=30,HLOOKUP(N240,Limits!#REF!,2),IF(P240=40,HLOOKUP(N240,Limits!#REF!,3),IF(P240=50,HLOOKUP(N240,Limits!#REF!,4),IF(P240=80,HLOOKUP(N240,Limits!#REF!,5))))))</f>
        <v>#REF!</v>
      </c>
      <c r="AC240" s="122"/>
      <c r="AD240" s="123" t="e">
        <f t="shared" si="15"/>
        <v>#REF!</v>
      </c>
      <c r="AE240" s="76" t="e">
        <f>IF(Z240="A",IF(X240&lt;=HLOOKUP(N240,Limits!#REF!,2),30,IF(X240&lt;=HLOOKUP(N240,Limits!#REF!,3),40,IF(X240&lt;=HLOOKUP(N240,Limits!#REF!,4),50,IF(X240&lt;=HLOOKUP(N240,Limits!#REF!,5),80,"Over 80%")))))</f>
        <v>#REF!</v>
      </c>
      <c r="AF240" s="76" t="e">
        <f>IF(Z240="B",IF(X240&lt;=HLOOKUP(N240,Limits!#REF!,2),30,IF(X240&lt;=HLOOKUP(N240,Limits!#REF!,3),40,IF(X240&lt;=HLOOKUP(N240,Limits!#REF!,4),50,IF(X240&lt;=HLOOKUP(N240,Limits!#REF!,5),80,"Over 80%")))))</f>
        <v>#REF!</v>
      </c>
      <c r="AG240" s="122"/>
      <c r="AH240" s="122"/>
      <c r="AI240" s="85" t="e">
        <f>IF(J240&lt;=HLOOKUP(F240,Limits!#REF!,2),30,IF(J240&lt;=HLOOKUP(F240,Limits!#REF!,3),40,IF(J240&lt;=HLOOKUP(F240,Limits!#REF!,4),50,IF(J240&lt;=HLOOKUP(F240,Limits!#REF!,5),60,IF(J240&lt;=HLOOKUP(F240,Limits!#REF!,6),80,"Over 80%")))))</f>
        <v>#REF!</v>
      </c>
      <c r="AJ240" s="123" t="e">
        <f t="shared" si="12"/>
        <v>#REF!</v>
      </c>
      <c r="AK240" s="2"/>
      <c r="AL240" s="85" t="e">
        <f t="shared" si="13"/>
        <v>#REF!</v>
      </c>
    </row>
    <row r="241" spans="1:38">
      <c r="A241" s="117" t="e">
        <f>+USR!#REF!</f>
        <v>#REF!</v>
      </c>
      <c r="B241" s="117"/>
      <c r="C241" s="117" t="e">
        <f>+USR!#REF!</f>
        <v>#REF!</v>
      </c>
      <c r="D241" s="151" t="e">
        <f>DATEVALUE(TEXT(USR!#REF!,"mm/dd/yyyy"))</f>
        <v>#REF!</v>
      </c>
      <c r="E241" s="117"/>
      <c r="F241" s="121" t="e">
        <f>+USR!#REF!</f>
        <v>#REF!</v>
      </c>
      <c r="G241" s="122"/>
      <c r="H241" s="122" t="e">
        <f>+USR!#REF!</f>
        <v>#REF!</v>
      </c>
      <c r="I241" s="122"/>
      <c r="J241" s="146" t="e">
        <f>+USR!#REF!</f>
        <v>#REF!</v>
      </c>
      <c r="K241" s="122"/>
      <c r="L241" s="147" t="e">
        <f>IF(H241=30,HLOOKUP(F241,Limits!#REF!,2),IF(H241=40,HLOOKUP(F241,Limits!#REF!,3),IF(H241=50,HLOOKUP(F241,Limits!#REF!,4),IF(H241=60,HLOOKUP(F241,Limits!#REF!,5),IF(H241=80,HLOOKUP(F241,Limits!#REF!,6))))))</f>
        <v>#REF!</v>
      </c>
      <c r="M241" s="148"/>
      <c r="N241" s="121" t="e">
        <f>+USR!#REF!</f>
        <v>#REF!</v>
      </c>
      <c r="O241" s="122"/>
      <c r="P241" s="122" t="e">
        <f>+USR!#REF!</f>
        <v>#REF!</v>
      </c>
      <c r="Q241" s="122"/>
      <c r="R241" s="122" t="e">
        <f>+USR!#REF!</f>
        <v>#REF!</v>
      </c>
      <c r="S241" s="122"/>
      <c r="T241" s="122" t="e">
        <f>+USR!#REF!</f>
        <v>#REF!</v>
      </c>
      <c r="U241" s="122"/>
      <c r="V241" s="122" t="e">
        <f>IF(N241=0,Limits!$D$8,IF(N241=1,Limits!$E$8,IF(N241=2,Limits!$F$8,IF(N241=3,Limits!$G$8,IF(N241=4,Limits!$H$8,IF(N241=5,Limits!$I$8))))))</f>
        <v>#REF!</v>
      </c>
      <c r="W241" s="122"/>
      <c r="X241" s="122" t="e">
        <f t="shared" si="14"/>
        <v>#REF!</v>
      </c>
      <c r="Y241" s="122"/>
      <c r="Z241" s="76" t="e">
        <f>IF(D241&gt;=Limits!#REF!,"A",IF(D241&lt;=Limits!#REF!,"B",0))</f>
        <v>#REF!</v>
      </c>
      <c r="AA241" s="76" t="e">
        <f>IF(Z241="A",IF(P241=30,HLOOKUP(N241,Limits!#REF!,2),IF(P241=40,HLOOKUP(N241,Limits!#REF!,3),IF(P241=50,HLOOKUP(N241,Limits!#REF!,4),IF(P241=80,HLOOKUP(N241,Limits!#REF!,5))))))</f>
        <v>#REF!</v>
      </c>
      <c r="AB241" s="76" t="e">
        <f>IF(Z241="B",IF(P241=30,HLOOKUP(N241,Limits!#REF!,2),IF(P241=40,HLOOKUP(N241,Limits!#REF!,3),IF(P241=50,HLOOKUP(N241,Limits!#REF!,4),IF(P241=80,HLOOKUP(N241,Limits!#REF!,5))))))</f>
        <v>#REF!</v>
      </c>
      <c r="AC241" s="122"/>
      <c r="AD241" s="123" t="e">
        <f t="shared" si="15"/>
        <v>#REF!</v>
      </c>
      <c r="AE241" s="76" t="e">
        <f>IF(Z241="A",IF(X241&lt;=HLOOKUP(N241,Limits!#REF!,2),30,IF(X241&lt;=HLOOKUP(N241,Limits!#REF!,3),40,IF(X241&lt;=HLOOKUP(N241,Limits!#REF!,4),50,IF(X241&lt;=HLOOKUP(N241,Limits!#REF!,5),80,"Over 80%")))))</f>
        <v>#REF!</v>
      </c>
      <c r="AF241" s="76" t="e">
        <f>IF(Z241="B",IF(X241&lt;=HLOOKUP(N241,Limits!#REF!,2),30,IF(X241&lt;=HLOOKUP(N241,Limits!#REF!,3),40,IF(X241&lt;=HLOOKUP(N241,Limits!#REF!,4),50,IF(X241&lt;=HLOOKUP(N241,Limits!#REF!,5),80,"Over 80%")))))</f>
        <v>#REF!</v>
      </c>
      <c r="AG241" s="122"/>
      <c r="AH241" s="122"/>
      <c r="AI241" s="85" t="e">
        <f>IF(J241&lt;=HLOOKUP(F241,Limits!#REF!,2),30,IF(J241&lt;=HLOOKUP(F241,Limits!#REF!,3),40,IF(J241&lt;=HLOOKUP(F241,Limits!#REF!,4),50,IF(J241&lt;=HLOOKUP(F241,Limits!#REF!,5),60,IF(J241&lt;=HLOOKUP(F241,Limits!#REF!,6),80,"Over 80%")))))</f>
        <v>#REF!</v>
      </c>
      <c r="AJ241" s="123" t="e">
        <f t="shared" si="12"/>
        <v>#REF!</v>
      </c>
      <c r="AK241" s="2"/>
      <c r="AL241" s="85" t="e">
        <f t="shared" si="13"/>
        <v>#REF!</v>
      </c>
    </row>
    <row r="242" spans="1:38">
      <c r="A242" s="117" t="e">
        <f>+USR!#REF!</f>
        <v>#REF!</v>
      </c>
      <c r="B242" s="117"/>
      <c r="C242" s="117" t="e">
        <f>+USR!#REF!</f>
        <v>#REF!</v>
      </c>
      <c r="D242" s="151" t="e">
        <f>DATEVALUE(TEXT(USR!#REF!,"mm/dd/yyyy"))</f>
        <v>#REF!</v>
      </c>
      <c r="E242" s="117"/>
      <c r="F242" s="121" t="e">
        <f>+USR!#REF!</f>
        <v>#REF!</v>
      </c>
      <c r="G242" s="122"/>
      <c r="H242" s="122" t="e">
        <f>+USR!#REF!</f>
        <v>#REF!</v>
      </c>
      <c r="I242" s="122"/>
      <c r="J242" s="146" t="e">
        <f>+USR!#REF!</f>
        <v>#REF!</v>
      </c>
      <c r="K242" s="122"/>
      <c r="L242" s="147" t="e">
        <f>IF(H242=30,HLOOKUP(F242,Limits!#REF!,2),IF(H242=40,HLOOKUP(F242,Limits!#REF!,3),IF(H242=50,HLOOKUP(F242,Limits!#REF!,4),IF(H242=60,HLOOKUP(F242,Limits!#REF!,5),IF(H242=80,HLOOKUP(F242,Limits!#REF!,6))))))</f>
        <v>#REF!</v>
      </c>
      <c r="M242" s="148"/>
      <c r="N242" s="121" t="e">
        <f>+USR!#REF!</f>
        <v>#REF!</v>
      </c>
      <c r="O242" s="122"/>
      <c r="P242" s="122" t="e">
        <f>+USR!#REF!</f>
        <v>#REF!</v>
      </c>
      <c r="Q242" s="122"/>
      <c r="R242" s="122" t="e">
        <f>+USR!#REF!</f>
        <v>#REF!</v>
      </c>
      <c r="S242" s="122"/>
      <c r="T242" s="122" t="e">
        <f>+USR!#REF!</f>
        <v>#REF!</v>
      </c>
      <c r="U242" s="122"/>
      <c r="V242" s="122" t="e">
        <f>IF(N242=0,Limits!$D$8,IF(N242=1,Limits!$E$8,IF(N242=2,Limits!$F$8,IF(N242=3,Limits!$G$8,IF(N242=4,Limits!$H$8,IF(N242=5,Limits!$I$8))))))</f>
        <v>#REF!</v>
      </c>
      <c r="W242" s="122"/>
      <c r="X242" s="122" t="e">
        <f t="shared" si="14"/>
        <v>#REF!</v>
      </c>
      <c r="Y242" s="122"/>
      <c r="Z242" s="76" t="e">
        <f>IF(D242&gt;=Limits!#REF!,"A",IF(D242&lt;=Limits!#REF!,"B",0))</f>
        <v>#REF!</v>
      </c>
      <c r="AA242" s="76" t="e">
        <f>IF(Z242="A",IF(P242=30,HLOOKUP(N242,Limits!#REF!,2),IF(P242=40,HLOOKUP(N242,Limits!#REF!,3),IF(P242=50,HLOOKUP(N242,Limits!#REF!,4),IF(P242=80,HLOOKUP(N242,Limits!#REF!,5))))))</f>
        <v>#REF!</v>
      </c>
      <c r="AB242" s="76" t="e">
        <f>IF(Z242="B",IF(P242=30,HLOOKUP(N242,Limits!#REF!,2),IF(P242=40,HLOOKUP(N242,Limits!#REF!,3),IF(P242=50,HLOOKUP(N242,Limits!#REF!,4),IF(P242=80,HLOOKUP(N242,Limits!#REF!,5))))))</f>
        <v>#REF!</v>
      </c>
      <c r="AC242" s="122"/>
      <c r="AD242" s="123" t="e">
        <f t="shared" si="15"/>
        <v>#REF!</v>
      </c>
      <c r="AE242" s="76" t="e">
        <f>IF(Z242="A",IF(X242&lt;=HLOOKUP(N242,Limits!#REF!,2),30,IF(X242&lt;=HLOOKUP(N242,Limits!#REF!,3),40,IF(X242&lt;=HLOOKUP(N242,Limits!#REF!,4),50,IF(X242&lt;=HLOOKUP(N242,Limits!#REF!,5),80,"Over 80%")))))</f>
        <v>#REF!</v>
      </c>
      <c r="AF242" s="76" t="e">
        <f>IF(Z242="B",IF(X242&lt;=HLOOKUP(N242,Limits!#REF!,2),30,IF(X242&lt;=HLOOKUP(N242,Limits!#REF!,3),40,IF(X242&lt;=HLOOKUP(N242,Limits!#REF!,4),50,IF(X242&lt;=HLOOKUP(N242,Limits!#REF!,5),80,"Over 80%")))))</f>
        <v>#REF!</v>
      </c>
      <c r="AG242" s="122"/>
      <c r="AH242" s="122"/>
      <c r="AI242" s="85" t="e">
        <f>IF(J242&lt;=HLOOKUP(F242,Limits!#REF!,2),30,IF(J242&lt;=HLOOKUP(F242,Limits!#REF!,3),40,IF(J242&lt;=HLOOKUP(F242,Limits!#REF!,4),50,IF(J242&lt;=HLOOKUP(F242,Limits!#REF!,5),60,IF(J242&lt;=HLOOKUP(F242,Limits!#REF!,6),80,"Over 80%")))))</f>
        <v>#REF!</v>
      </c>
      <c r="AJ242" s="123" t="e">
        <f t="shared" si="12"/>
        <v>#REF!</v>
      </c>
      <c r="AK242" s="2"/>
      <c r="AL242" s="85" t="e">
        <f t="shared" si="13"/>
        <v>#REF!</v>
      </c>
    </row>
    <row r="243" spans="1:38">
      <c r="A243" s="117" t="e">
        <f>+USR!#REF!</f>
        <v>#REF!</v>
      </c>
      <c r="B243" s="117"/>
      <c r="C243" s="117" t="e">
        <f>+USR!#REF!</f>
        <v>#REF!</v>
      </c>
      <c r="D243" s="151" t="e">
        <f>DATEVALUE(TEXT(USR!#REF!,"mm/dd/yyyy"))</f>
        <v>#REF!</v>
      </c>
      <c r="E243" s="117"/>
      <c r="F243" s="121" t="e">
        <f>+USR!#REF!</f>
        <v>#REF!</v>
      </c>
      <c r="G243" s="122"/>
      <c r="H243" s="122" t="e">
        <f>+USR!#REF!</f>
        <v>#REF!</v>
      </c>
      <c r="I243" s="122"/>
      <c r="J243" s="146" t="e">
        <f>+USR!#REF!</f>
        <v>#REF!</v>
      </c>
      <c r="K243" s="122"/>
      <c r="L243" s="147" t="e">
        <f>IF(H243=30,HLOOKUP(F243,Limits!#REF!,2),IF(H243=40,HLOOKUP(F243,Limits!#REF!,3),IF(H243=50,HLOOKUP(F243,Limits!#REF!,4),IF(H243=60,HLOOKUP(F243,Limits!#REF!,5),IF(H243=80,HLOOKUP(F243,Limits!#REF!,6))))))</f>
        <v>#REF!</v>
      </c>
      <c r="M243" s="148"/>
      <c r="N243" s="121" t="e">
        <f>+USR!#REF!</f>
        <v>#REF!</v>
      </c>
      <c r="O243" s="122"/>
      <c r="P243" s="122" t="e">
        <f>+USR!#REF!</f>
        <v>#REF!</v>
      </c>
      <c r="Q243" s="122"/>
      <c r="R243" s="122" t="e">
        <f>+USR!#REF!</f>
        <v>#REF!</v>
      </c>
      <c r="S243" s="122"/>
      <c r="T243" s="122" t="e">
        <f>+USR!#REF!</f>
        <v>#REF!</v>
      </c>
      <c r="U243" s="122"/>
      <c r="V243" s="122" t="e">
        <f>IF(N243=0,Limits!$D$8,IF(N243=1,Limits!$E$8,IF(N243=2,Limits!$F$8,IF(N243=3,Limits!$G$8,IF(N243=4,Limits!$H$8,IF(N243=5,Limits!$I$8))))))</f>
        <v>#REF!</v>
      </c>
      <c r="W243" s="122"/>
      <c r="X243" s="122" t="e">
        <f t="shared" si="14"/>
        <v>#REF!</v>
      </c>
      <c r="Y243" s="122"/>
      <c r="Z243" s="76" t="e">
        <f>IF(D243&gt;=Limits!#REF!,"A",IF(D243&lt;=Limits!#REF!,"B",0))</f>
        <v>#REF!</v>
      </c>
      <c r="AA243" s="76" t="e">
        <f>IF(Z243="A",IF(P243=30,HLOOKUP(N243,Limits!#REF!,2),IF(P243=40,HLOOKUP(N243,Limits!#REF!,3),IF(P243=50,HLOOKUP(N243,Limits!#REF!,4),IF(P243=80,HLOOKUP(N243,Limits!#REF!,5))))))</f>
        <v>#REF!</v>
      </c>
      <c r="AB243" s="76" t="e">
        <f>IF(Z243="B",IF(P243=30,HLOOKUP(N243,Limits!#REF!,2),IF(P243=40,HLOOKUP(N243,Limits!#REF!,3),IF(P243=50,HLOOKUP(N243,Limits!#REF!,4),IF(P243=80,HLOOKUP(N243,Limits!#REF!,5))))))</f>
        <v>#REF!</v>
      </c>
      <c r="AC243" s="122"/>
      <c r="AD243" s="123" t="e">
        <f t="shared" si="15"/>
        <v>#REF!</v>
      </c>
      <c r="AE243" s="76" t="e">
        <f>IF(Z243="A",IF(X243&lt;=HLOOKUP(N243,Limits!#REF!,2),30,IF(X243&lt;=HLOOKUP(N243,Limits!#REF!,3),40,IF(X243&lt;=HLOOKUP(N243,Limits!#REF!,4),50,IF(X243&lt;=HLOOKUP(N243,Limits!#REF!,5),80,"Over 80%")))))</f>
        <v>#REF!</v>
      </c>
      <c r="AF243" s="76" t="e">
        <f>IF(Z243="B",IF(X243&lt;=HLOOKUP(N243,Limits!#REF!,2),30,IF(X243&lt;=HLOOKUP(N243,Limits!#REF!,3),40,IF(X243&lt;=HLOOKUP(N243,Limits!#REF!,4),50,IF(X243&lt;=HLOOKUP(N243,Limits!#REF!,5),80,"Over 80%")))))</f>
        <v>#REF!</v>
      </c>
      <c r="AG243" s="122"/>
      <c r="AH243" s="122"/>
      <c r="AI243" s="85" t="e">
        <f>IF(J243&lt;=HLOOKUP(F243,Limits!#REF!,2),30,IF(J243&lt;=HLOOKUP(F243,Limits!#REF!,3),40,IF(J243&lt;=HLOOKUP(F243,Limits!#REF!,4),50,IF(J243&lt;=HLOOKUP(F243,Limits!#REF!,5),60,IF(J243&lt;=HLOOKUP(F243,Limits!#REF!,6),80,"Over 80%")))))</f>
        <v>#REF!</v>
      </c>
      <c r="AJ243" s="123" t="e">
        <f t="shared" si="12"/>
        <v>#REF!</v>
      </c>
      <c r="AK243" s="2"/>
      <c r="AL243" s="85" t="e">
        <f t="shared" si="13"/>
        <v>#REF!</v>
      </c>
    </row>
    <row r="244" spans="1:38">
      <c r="A244" s="117" t="e">
        <f>+USR!#REF!</f>
        <v>#REF!</v>
      </c>
      <c r="B244" s="117"/>
      <c r="C244" s="117" t="e">
        <f>+USR!#REF!</f>
        <v>#REF!</v>
      </c>
      <c r="D244" s="151" t="e">
        <f>DATEVALUE(TEXT(USR!#REF!,"mm/dd/yyyy"))</f>
        <v>#REF!</v>
      </c>
      <c r="E244" s="117"/>
      <c r="F244" s="121" t="e">
        <f>+USR!#REF!</f>
        <v>#REF!</v>
      </c>
      <c r="G244" s="122"/>
      <c r="H244" s="122" t="e">
        <f>+USR!#REF!</f>
        <v>#REF!</v>
      </c>
      <c r="I244" s="122"/>
      <c r="J244" s="146" t="e">
        <f>+USR!#REF!</f>
        <v>#REF!</v>
      </c>
      <c r="K244" s="122"/>
      <c r="L244" s="147" t="e">
        <f>IF(H244=30,HLOOKUP(F244,Limits!#REF!,2),IF(H244=40,HLOOKUP(F244,Limits!#REF!,3),IF(H244=50,HLOOKUP(F244,Limits!#REF!,4),IF(H244=60,HLOOKUP(F244,Limits!#REF!,5),IF(H244=80,HLOOKUP(F244,Limits!#REF!,6))))))</f>
        <v>#REF!</v>
      </c>
      <c r="M244" s="148"/>
      <c r="N244" s="121" t="e">
        <f>+USR!#REF!</f>
        <v>#REF!</v>
      </c>
      <c r="O244" s="122"/>
      <c r="P244" s="122" t="e">
        <f>+USR!#REF!</f>
        <v>#REF!</v>
      </c>
      <c r="Q244" s="122"/>
      <c r="R244" s="122" t="e">
        <f>+USR!#REF!</f>
        <v>#REF!</v>
      </c>
      <c r="S244" s="122"/>
      <c r="T244" s="122" t="e">
        <f>+USR!#REF!</f>
        <v>#REF!</v>
      </c>
      <c r="U244" s="122"/>
      <c r="V244" s="122" t="e">
        <f>IF(N244=0,Limits!$D$8,IF(N244=1,Limits!$E$8,IF(N244=2,Limits!$F$8,IF(N244=3,Limits!$G$8,IF(N244=4,Limits!$H$8,IF(N244=5,Limits!$I$8))))))</f>
        <v>#REF!</v>
      </c>
      <c r="W244" s="122"/>
      <c r="X244" s="122" t="e">
        <f t="shared" si="14"/>
        <v>#REF!</v>
      </c>
      <c r="Y244" s="122"/>
      <c r="Z244" s="76" t="e">
        <f>IF(D244&gt;=Limits!#REF!,"A",IF(D244&lt;=Limits!#REF!,"B",0))</f>
        <v>#REF!</v>
      </c>
      <c r="AA244" s="76" t="e">
        <f>IF(Z244="A",IF(P244=30,HLOOKUP(N244,Limits!#REF!,2),IF(P244=40,HLOOKUP(N244,Limits!#REF!,3),IF(P244=50,HLOOKUP(N244,Limits!#REF!,4),IF(P244=80,HLOOKUP(N244,Limits!#REF!,5))))))</f>
        <v>#REF!</v>
      </c>
      <c r="AB244" s="76" t="e">
        <f>IF(Z244="B",IF(P244=30,HLOOKUP(N244,Limits!#REF!,2),IF(P244=40,HLOOKUP(N244,Limits!#REF!,3),IF(P244=50,HLOOKUP(N244,Limits!#REF!,4),IF(P244=80,HLOOKUP(N244,Limits!#REF!,5))))))</f>
        <v>#REF!</v>
      </c>
      <c r="AC244" s="122"/>
      <c r="AD244" s="123" t="e">
        <f t="shared" si="15"/>
        <v>#REF!</v>
      </c>
      <c r="AE244" s="76" t="e">
        <f>IF(Z244="A",IF(X244&lt;=HLOOKUP(N244,Limits!#REF!,2),30,IF(X244&lt;=HLOOKUP(N244,Limits!#REF!,3),40,IF(X244&lt;=HLOOKUP(N244,Limits!#REF!,4),50,IF(X244&lt;=HLOOKUP(N244,Limits!#REF!,5),80,"Over 80%")))))</f>
        <v>#REF!</v>
      </c>
      <c r="AF244" s="76" t="e">
        <f>IF(Z244="B",IF(X244&lt;=HLOOKUP(N244,Limits!#REF!,2),30,IF(X244&lt;=HLOOKUP(N244,Limits!#REF!,3),40,IF(X244&lt;=HLOOKUP(N244,Limits!#REF!,4),50,IF(X244&lt;=HLOOKUP(N244,Limits!#REF!,5),80,"Over 80%")))))</f>
        <v>#REF!</v>
      </c>
      <c r="AG244" s="122"/>
      <c r="AH244" s="122"/>
      <c r="AI244" s="85" t="e">
        <f>IF(J244&lt;=HLOOKUP(F244,Limits!#REF!,2),30,IF(J244&lt;=HLOOKUP(F244,Limits!#REF!,3),40,IF(J244&lt;=HLOOKUP(F244,Limits!#REF!,4),50,IF(J244&lt;=HLOOKUP(F244,Limits!#REF!,5),60,IF(J244&lt;=HLOOKUP(F244,Limits!#REF!,6),80,"Over 80%")))))</f>
        <v>#REF!</v>
      </c>
      <c r="AJ244" s="123" t="e">
        <f t="shared" si="12"/>
        <v>#REF!</v>
      </c>
      <c r="AK244" s="2"/>
      <c r="AL244" s="85" t="e">
        <f t="shared" si="13"/>
        <v>#REF!</v>
      </c>
    </row>
    <row r="245" spans="1:38">
      <c r="A245" s="117" t="e">
        <f>+USR!#REF!</f>
        <v>#REF!</v>
      </c>
      <c r="B245" s="117"/>
      <c r="C245" s="117" t="e">
        <f>+USR!#REF!</f>
        <v>#REF!</v>
      </c>
      <c r="D245" s="151" t="e">
        <f>DATEVALUE(TEXT(USR!#REF!,"mm/dd/yyyy"))</f>
        <v>#REF!</v>
      </c>
      <c r="E245" s="117"/>
      <c r="F245" s="121" t="e">
        <f>+USR!#REF!</f>
        <v>#REF!</v>
      </c>
      <c r="G245" s="122"/>
      <c r="H245" s="122" t="e">
        <f>+USR!#REF!</f>
        <v>#REF!</v>
      </c>
      <c r="I245" s="122"/>
      <c r="J245" s="146" t="e">
        <f>+USR!#REF!</f>
        <v>#REF!</v>
      </c>
      <c r="K245" s="122"/>
      <c r="L245" s="147" t="e">
        <f>IF(H245=30,HLOOKUP(F245,Limits!#REF!,2),IF(H245=40,HLOOKUP(F245,Limits!#REF!,3),IF(H245=50,HLOOKUP(F245,Limits!#REF!,4),IF(H245=60,HLOOKUP(F245,Limits!#REF!,5),IF(H245=80,HLOOKUP(F245,Limits!#REF!,6))))))</f>
        <v>#REF!</v>
      </c>
      <c r="M245" s="148"/>
      <c r="N245" s="121" t="e">
        <f>+USR!#REF!</f>
        <v>#REF!</v>
      </c>
      <c r="O245" s="122"/>
      <c r="P245" s="122" t="e">
        <f>+USR!#REF!</f>
        <v>#REF!</v>
      </c>
      <c r="Q245" s="122"/>
      <c r="R245" s="122" t="e">
        <f>+USR!#REF!</f>
        <v>#REF!</v>
      </c>
      <c r="S245" s="122"/>
      <c r="T245" s="122" t="e">
        <f>+USR!#REF!</f>
        <v>#REF!</v>
      </c>
      <c r="U245" s="122"/>
      <c r="V245" s="122" t="e">
        <f>IF(N245=0,Limits!$D$8,IF(N245=1,Limits!$E$8,IF(N245=2,Limits!$F$8,IF(N245=3,Limits!$G$8,IF(N245=4,Limits!$H$8,IF(N245=5,Limits!$I$8))))))</f>
        <v>#REF!</v>
      </c>
      <c r="W245" s="122"/>
      <c r="X245" s="122" t="e">
        <f t="shared" si="14"/>
        <v>#REF!</v>
      </c>
      <c r="Y245" s="122"/>
      <c r="Z245" s="76" t="e">
        <f>IF(D245&gt;=Limits!#REF!,"A",IF(D245&lt;=Limits!#REF!,"B",0))</f>
        <v>#REF!</v>
      </c>
      <c r="AA245" s="76" t="e">
        <f>IF(Z245="A",IF(P245=30,HLOOKUP(N245,Limits!#REF!,2),IF(P245=40,HLOOKUP(N245,Limits!#REF!,3),IF(P245=50,HLOOKUP(N245,Limits!#REF!,4),IF(P245=80,HLOOKUP(N245,Limits!#REF!,5))))))</f>
        <v>#REF!</v>
      </c>
      <c r="AB245" s="76" t="e">
        <f>IF(Z245="B",IF(P245=30,HLOOKUP(N245,Limits!#REF!,2),IF(P245=40,HLOOKUP(N245,Limits!#REF!,3),IF(P245=50,HLOOKUP(N245,Limits!#REF!,4),IF(P245=80,HLOOKUP(N245,Limits!#REF!,5))))))</f>
        <v>#REF!</v>
      </c>
      <c r="AC245" s="122"/>
      <c r="AD245" s="123" t="e">
        <f t="shared" si="15"/>
        <v>#REF!</v>
      </c>
      <c r="AE245" s="76" t="e">
        <f>IF(Z245="A",IF(X245&lt;=HLOOKUP(N245,Limits!#REF!,2),30,IF(X245&lt;=HLOOKUP(N245,Limits!#REF!,3),40,IF(X245&lt;=HLOOKUP(N245,Limits!#REF!,4),50,IF(X245&lt;=HLOOKUP(N245,Limits!#REF!,5),80,"Over 80%")))))</f>
        <v>#REF!</v>
      </c>
      <c r="AF245" s="76" t="e">
        <f>IF(Z245="B",IF(X245&lt;=HLOOKUP(N245,Limits!#REF!,2),30,IF(X245&lt;=HLOOKUP(N245,Limits!#REF!,3),40,IF(X245&lt;=HLOOKUP(N245,Limits!#REF!,4),50,IF(X245&lt;=HLOOKUP(N245,Limits!#REF!,5),80,"Over 80%")))))</f>
        <v>#REF!</v>
      </c>
      <c r="AG245" s="122"/>
      <c r="AH245" s="122"/>
      <c r="AI245" s="85" t="e">
        <f>IF(J245&lt;=HLOOKUP(F245,Limits!#REF!,2),30,IF(J245&lt;=HLOOKUP(F245,Limits!#REF!,3),40,IF(J245&lt;=HLOOKUP(F245,Limits!#REF!,4),50,IF(J245&lt;=HLOOKUP(F245,Limits!#REF!,5),60,IF(J245&lt;=HLOOKUP(F245,Limits!#REF!,6),80,"Over 80%")))))</f>
        <v>#REF!</v>
      </c>
      <c r="AJ245" s="123" t="e">
        <f t="shared" si="12"/>
        <v>#REF!</v>
      </c>
      <c r="AK245" s="2"/>
      <c r="AL245" s="85" t="e">
        <f t="shared" si="13"/>
        <v>#REF!</v>
      </c>
    </row>
    <row r="246" spans="1:38">
      <c r="A246" s="117" t="e">
        <f>+USR!#REF!</f>
        <v>#REF!</v>
      </c>
      <c r="B246" s="117"/>
      <c r="C246" s="117" t="e">
        <f>+USR!#REF!</f>
        <v>#REF!</v>
      </c>
      <c r="D246" s="151" t="e">
        <f>DATEVALUE(TEXT(USR!#REF!,"mm/dd/yyyy"))</f>
        <v>#REF!</v>
      </c>
      <c r="E246" s="117"/>
      <c r="F246" s="121" t="e">
        <f>+USR!#REF!</f>
        <v>#REF!</v>
      </c>
      <c r="G246" s="122"/>
      <c r="H246" s="122" t="e">
        <f>+USR!#REF!</f>
        <v>#REF!</v>
      </c>
      <c r="I246" s="122"/>
      <c r="J246" s="146" t="e">
        <f>+USR!#REF!</f>
        <v>#REF!</v>
      </c>
      <c r="K246" s="122"/>
      <c r="L246" s="147" t="e">
        <f>IF(H246=30,HLOOKUP(F246,Limits!#REF!,2),IF(H246=40,HLOOKUP(F246,Limits!#REF!,3),IF(H246=50,HLOOKUP(F246,Limits!#REF!,4),IF(H246=60,HLOOKUP(F246,Limits!#REF!,5),IF(H246=80,HLOOKUP(F246,Limits!#REF!,6))))))</f>
        <v>#REF!</v>
      </c>
      <c r="M246" s="148"/>
      <c r="N246" s="121" t="e">
        <f>+USR!#REF!</f>
        <v>#REF!</v>
      </c>
      <c r="O246" s="122"/>
      <c r="P246" s="122" t="e">
        <f>+USR!#REF!</f>
        <v>#REF!</v>
      </c>
      <c r="Q246" s="122"/>
      <c r="R246" s="122" t="e">
        <f>+USR!#REF!</f>
        <v>#REF!</v>
      </c>
      <c r="S246" s="122"/>
      <c r="T246" s="122" t="e">
        <f>+USR!#REF!</f>
        <v>#REF!</v>
      </c>
      <c r="U246" s="122"/>
      <c r="V246" s="122" t="e">
        <f>IF(N246=0,Limits!$D$8,IF(N246=1,Limits!$E$8,IF(N246=2,Limits!$F$8,IF(N246=3,Limits!$G$8,IF(N246=4,Limits!$H$8,IF(N246=5,Limits!$I$8))))))</f>
        <v>#REF!</v>
      </c>
      <c r="W246" s="122"/>
      <c r="X246" s="122" t="e">
        <f t="shared" si="14"/>
        <v>#REF!</v>
      </c>
      <c r="Y246" s="122"/>
      <c r="Z246" s="76" t="e">
        <f>IF(D246&gt;=Limits!#REF!,"A",IF(D246&lt;=Limits!#REF!,"B",0))</f>
        <v>#REF!</v>
      </c>
      <c r="AA246" s="76" t="e">
        <f>IF(Z246="A",IF(P246=30,HLOOKUP(N246,Limits!#REF!,2),IF(P246=40,HLOOKUP(N246,Limits!#REF!,3),IF(P246=50,HLOOKUP(N246,Limits!#REF!,4),IF(P246=80,HLOOKUP(N246,Limits!#REF!,5))))))</f>
        <v>#REF!</v>
      </c>
      <c r="AB246" s="76" t="e">
        <f>IF(Z246="B",IF(P246=30,HLOOKUP(N246,Limits!#REF!,2),IF(P246=40,HLOOKUP(N246,Limits!#REF!,3),IF(P246=50,HLOOKUP(N246,Limits!#REF!,4),IF(P246=80,HLOOKUP(N246,Limits!#REF!,5))))))</f>
        <v>#REF!</v>
      </c>
      <c r="AC246" s="122"/>
      <c r="AD246" s="123" t="e">
        <f t="shared" si="15"/>
        <v>#REF!</v>
      </c>
      <c r="AE246" s="76" t="e">
        <f>IF(Z246="A",IF(X246&lt;=HLOOKUP(N246,Limits!#REF!,2),30,IF(X246&lt;=HLOOKUP(N246,Limits!#REF!,3),40,IF(X246&lt;=HLOOKUP(N246,Limits!#REF!,4),50,IF(X246&lt;=HLOOKUP(N246,Limits!#REF!,5),80,"Over 80%")))))</f>
        <v>#REF!</v>
      </c>
      <c r="AF246" s="76" t="e">
        <f>IF(Z246="B",IF(X246&lt;=HLOOKUP(N246,Limits!#REF!,2),30,IF(X246&lt;=HLOOKUP(N246,Limits!#REF!,3),40,IF(X246&lt;=HLOOKUP(N246,Limits!#REF!,4),50,IF(X246&lt;=HLOOKUP(N246,Limits!#REF!,5),80,"Over 80%")))))</f>
        <v>#REF!</v>
      </c>
      <c r="AG246" s="122"/>
      <c r="AH246" s="122"/>
      <c r="AI246" s="85" t="e">
        <f>IF(J246&lt;=HLOOKUP(F246,Limits!#REF!,2),30,IF(J246&lt;=HLOOKUP(F246,Limits!#REF!,3),40,IF(J246&lt;=HLOOKUP(F246,Limits!#REF!,4),50,IF(J246&lt;=HLOOKUP(F246,Limits!#REF!,5),60,IF(J246&lt;=HLOOKUP(F246,Limits!#REF!,6),80,"Over 80%")))))</f>
        <v>#REF!</v>
      </c>
      <c r="AJ246" s="123" t="e">
        <f t="shared" si="12"/>
        <v>#REF!</v>
      </c>
      <c r="AK246" s="2"/>
      <c r="AL246" s="85" t="e">
        <f t="shared" si="13"/>
        <v>#REF!</v>
      </c>
    </row>
    <row r="247" spans="1:38">
      <c r="A247" s="117" t="e">
        <f>+USR!#REF!</f>
        <v>#REF!</v>
      </c>
      <c r="B247" s="117"/>
      <c r="C247" s="117" t="e">
        <f>+USR!#REF!</f>
        <v>#REF!</v>
      </c>
      <c r="D247" s="151" t="e">
        <f>DATEVALUE(TEXT(USR!#REF!,"mm/dd/yyyy"))</f>
        <v>#REF!</v>
      </c>
      <c r="E247" s="117"/>
      <c r="F247" s="121" t="e">
        <f>+USR!#REF!</f>
        <v>#REF!</v>
      </c>
      <c r="G247" s="122"/>
      <c r="H247" s="122" t="e">
        <f>+USR!#REF!</f>
        <v>#REF!</v>
      </c>
      <c r="I247" s="122"/>
      <c r="J247" s="146" t="e">
        <f>+USR!#REF!</f>
        <v>#REF!</v>
      </c>
      <c r="K247" s="122"/>
      <c r="L247" s="147" t="e">
        <f>IF(H247=30,HLOOKUP(F247,Limits!#REF!,2),IF(H247=40,HLOOKUP(F247,Limits!#REF!,3),IF(H247=50,HLOOKUP(F247,Limits!#REF!,4),IF(H247=60,HLOOKUP(F247,Limits!#REF!,5),IF(H247=80,HLOOKUP(F247,Limits!#REF!,6))))))</f>
        <v>#REF!</v>
      </c>
      <c r="M247" s="148"/>
      <c r="N247" s="121" t="e">
        <f>+USR!#REF!</f>
        <v>#REF!</v>
      </c>
      <c r="O247" s="122"/>
      <c r="P247" s="122" t="e">
        <f>+USR!#REF!</f>
        <v>#REF!</v>
      </c>
      <c r="Q247" s="122"/>
      <c r="R247" s="122" t="e">
        <f>+USR!#REF!</f>
        <v>#REF!</v>
      </c>
      <c r="S247" s="122"/>
      <c r="T247" s="122" t="e">
        <f>+USR!#REF!</f>
        <v>#REF!</v>
      </c>
      <c r="U247" s="122"/>
      <c r="V247" s="122" t="e">
        <f>IF(N247=0,Limits!$D$8,IF(N247=1,Limits!$E$8,IF(N247=2,Limits!$F$8,IF(N247=3,Limits!$G$8,IF(N247=4,Limits!$H$8,IF(N247=5,Limits!$I$8))))))</f>
        <v>#REF!</v>
      </c>
      <c r="W247" s="122"/>
      <c r="X247" s="122" t="e">
        <f t="shared" si="14"/>
        <v>#REF!</v>
      </c>
      <c r="Y247" s="122"/>
      <c r="Z247" s="76" t="e">
        <f>IF(D247&gt;=Limits!#REF!,"A",IF(D247&lt;=Limits!#REF!,"B",0))</f>
        <v>#REF!</v>
      </c>
      <c r="AA247" s="76" t="e">
        <f>IF(Z247="A",IF(P247=30,HLOOKUP(N247,Limits!#REF!,2),IF(P247=40,HLOOKUP(N247,Limits!#REF!,3),IF(P247=50,HLOOKUP(N247,Limits!#REF!,4),IF(P247=80,HLOOKUP(N247,Limits!#REF!,5))))))</f>
        <v>#REF!</v>
      </c>
      <c r="AB247" s="76" t="e">
        <f>IF(Z247="B",IF(P247=30,HLOOKUP(N247,Limits!#REF!,2),IF(P247=40,HLOOKUP(N247,Limits!#REF!,3),IF(P247=50,HLOOKUP(N247,Limits!#REF!,4),IF(P247=80,HLOOKUP(N247,Limits!#REF!,5))))))</f>
        <v>#REF!</v>
      </c>
      <c r="AC247" s="122"/>
      <c r="AD247" s="123" t="e">
        <f t="shared" si="15"/>
        <v>#REF!</v>
      </c>
      <c r="AE247" s="76" t="e">
        <f>IF(Z247="A",IF(X247&lt;=HLOOKUP(N247,Limits!#REF!,2),30,IF(X247&lt;=HLOOKUP(N247,Limits!#REF!,3),40,IF(X247&lt;=HLOOKUP(N247,Limits!#REF!,4),50,IF(X247&lt;=HLOOKUP(N247,Limits!#REF!,5),80,"Over 80%")))))</f>
        <v>#REF!</v>
      </c>
      <c r="AF247" s="76" t="e">
        <f>IF(Z247="B",IF(X247&lt;=HLOOKUP(N247,Limits!#REF!,2),30,IF(X247&lt;=HLOOKUP(N247,Limits!#REF!,3),40,IF(X247&lt;=HLOOKUP(N247,Limits!#REF!,4),50,IF(X247&lt;=HLOOKUP(N247,Limits!#REF!,5),80,"Over 80%")))))</f>
        <v>#REF!</v>
      </c>
      <c r="AG247" s="122"/>
      <c r="AH247" s="122"/>
      <c r="AI247" s="85" t="e">
        <f>IF(J247&lt;=HLOOKUP(F247,Limits!#REF!,2),30,IF(J247&lt;=HLOOKUP(F247,Limits!#REF!,3),40,IF(J247&lt;=HLOOKUP(F247,Limits!#REF!,4),50,IF(J247&lt;=HLOOKUP(F247,Limits!#REF!,5),60,IF(J247&lt;=HLOOKUP(F247,Limits!#REF!,6),80,"Over 80%")))))</f>
        <v>#REF!</v>
      </c>
      <c r="AJ247" s="123" t="e">
        <f t="shared" si="12"/>
        <v>#REF!</v>
      </c>
      <c r="AK247" s="2"/>
      <c r="AL247" s="85" t="e">
        <f t="shared" si="13"/>
        <v>#REF!</v>
      </c>
    </row>
    <row r="248" spans="1:38">
      <c r="A248" s="117" t="e">
        <f>+USR!#REF!</f>
        <v>#REF!</v>
      </c>
      <c r="B248" s="117"/>
      <c r="C248" s="117" t="e">
        <f>+USR!#REF!</f>
        <v>#REF!</v>
      </c>
      <c r="D248" s="151" t="e">
        <f>DATEVALUE(TEXT(USR!#REF!,"mm/dd/yyyy"))</f>
        <v>#REF!</v>
      </c>
      <c r="E248" s="117"/>
      <c r="F248" s="121" t="e">
        <f>+USR!#REF!</f>
        <v>#REF!</v>
      </c>
      <c r="G248" s="122"/>
      <c r="H248" s="122" t="e">
        <f>+USR!#REF!</f>
        <v>#REF!</v>
      </c>
      <c r="I248" s="122"/>
      <c r="J248" s="146" t="e">
        <f>+USR!#REF!</f>
        <v>#REF!</v>
      </c>
      <c r="K248" s="122"/>
      <c r="L248" s="147" t="e">
        <f>IF(H248=30,HLOOKUP(F248,Limits!#REF!,2),IF(H248=40,HLOOKUP(F248,Limits!#REF!,3),IF(H248=50,HLOOKUP(F248,Limits!#REF!,4),IF(H248=60,HLOOKUP(F248,Limits!#REF!,5),IF(H248=80,HLOOKUP(F248,Limits!#REF!,6))))))</f>
        <v>#REF!</v>
      </c>
      <c r="M248" s="148"/>
      <c r="N248" s="121" t="e">
        <f>+USR!#REF!</f>
        <v>#REF!</v>
      </c>
      <c r="O248" s="122"/>
      <c r="P248" s="122" t="e">
        <f>+USR!#REF!</f>
        <v>#REF!</v>
      </c>
      <c r="Q248" s="122"/>
      <c r="R248" s="122" t="e">
        <f>+USR!#REF!</f>
        <v>#REF!</v>
      </c>
      <c r="S248" s="122"/>
      <c r="T248" s="122" t="e">
        <f>+USR!#REF!</f>
        <v>#REF!</v>
      </c>
      <c r="U248" s="122"/>
      <c r="V248" s="122" t="e">
        <f>IF(N248=0,Limits!$D$8,IF(N248=1,Limits!$E$8,IF(N248=2,Limits!$F$8,IF(N248=3,Limits!$G$8,IF(N248=4,Limits!$H$8,IF(N248=5,Limits!$I$8))))))</f>
        <v>#REF!</v>
      </c>
      <c r="W248" s="122"/>
      <c r="X248" s="122" t="e">
        <f t="shared" si="14"/>
        <v>#REF!</v>
      </c>
      <c r="Y248" s="122"/>
      <c r="Z248" s="76" t="e">
        <f>IF(D248&gt;=Limits!#REF!,"A",IF(D248&lt;=Limits!#REF!,"B",0))</f>
        <v>#REF!</v>
      </c>
      <c r="AA248" s="76" t="e">
        <f>IF(Z248="A",IF(P248=30,HLOOKUP(N248,Limits!#REF!,2),IF(P248=40,HLOOKUP(N248,Limits!#REF!,3),IF(P248=50,HLOOKUP(N248,Limits!#REF!,4),IF(P248=80,HLOOKUP(N248,Limits!#REF!,5))))))</f>
        <v>#REF!</v>
      </c>
      <c r="AB248" s="76" t="e">
        <f>IF(Z248="B",IF(P248=30,HLOOKUP(N248,Limits!#REF!,2),IF(P248=40,HLOOKUP(N248,Limits!#REF!,3),IF(P248=50,HLOOKUP(N248,Limits!#REF!,4),IF(P248=80,HLOOKUP(N248,Limits!#REF!,5))))))</f>
        <v>#REF!</v>
      </c>
      <c r="AC248" s="122"/>
      <c r="AD248" s="123" t="e">
        <f t="shared" si="15"/>
        <v>#REF!</v>
      </c>
      <c r="AE248" s="76" t="e">
        <f>IF(Z248="A",IF(X248&lt;=HLOOKUP(N248,Limits!#REF!,2),30,IF(X248&lt;=HLOOKUP(N248,Limits!#REF!,3),40,IF(X248&lt;=HLOOKUP(N248,Limits!#REF!,4),50,IF(X248&lt;=HLOOKUP(N248,Limits!#REF!,5),80,"Over 80%")))))</f>
        <v>#REF!</v>
      </c>
      <c r="AF248" s="76" t="e">
        <f>IF(Z248="B",IF(X248&lt;=HLOOKUP(N248,Limits!#REF!,2),30,IF(X248&lt;=HLOOKUP(N248,Limits!#REF!,3),40,IF(X248&lt;=HLOOKUP(N248,Limits!#REF!,4),50,IF(X248&lt;=HLOOKUP(N248,Limits!#REF!,5),80,"Over 80%")))))</f>
        <v>#REF!</v>
      </c>
      <c r="AG248" s="122"/>
      <c r="AH248" s="122"/>
      <c r="AI248" s="85" t="e">
        <f>IF(J248&lt;=HLOOKUP(F248,Limits!#REF!,2),30,IF(J248&lt;=HLOOKUP(F248,Limits!#REF!,3),40,IF(J248&lt;=HLOOKUP(F248,Limits!#REF!,4),50,IF(J248&lt;=HLOOKUP(F248,Limits!#REF!,5),60,IF(J248&lt;=HLOOKUP(F248,Limits!#REF!,6),80,"Over 80%")))))</f>
        <v>#REF!</v>
      </c>
      <c r="AJ248" s="123" t="e">
        <f t="shared" si="12"/>
        <v>#REF!</v>
      </c>
      <c r="AK248" s="2"/>
      <c r="AL248" s="85" t="e">
        <f t="shared" si="13"/>
        <v>#REF!</v>
      </c>
    </row>
    <row r="249" spans="1:38">
      <c r="A249" s="117" t="e">
        <f>+USR!#REF!</f>
        <v>#REF!</v>
      </c>
      <c r="B249" s="117"/>
      <c r="C249" s="117" t="e">
        <f>+USR!#REF!</f>
        <v>#REF!</v>
      </c>
      <c r="D249" s="151" t="e">
        <f>DATEVALUE(TEXT(USR!#REF!,"mm/dd/yyyy"))</f>
        <v>#REF!</v>
      </c>
      <c r="E249" s="117"/>
      <c r="F249" s="121" t="e">
        <f>+USR!#REF!</f>
        <v>#REF!</v>
      </c>
      <c r="G249" s="122"/>
      <c r="H249" s="122" t="e">
        <f>+USR!#REF!</f>
        <v>#REF!</v>
      </c>
      <c r="I249" s="122"/>
      <c r="J249" s="146" t="e">
        <f>+USR!#REF!</f>
        <v>#REF!</v>
      </c>
      <c r="K249" s="122"/>
      <c r="L249" s="147" t="e">
        <f>IF(H249=30,HLOOKUP(F249,Limits!#REF!,2),IF(H249=40,HLOOKUP(F249,Limits!#REF!,3),IF(H249=50,HLOOKUP(F249,Limits!#REF!,4),IF(H249=60,HLOOKUP(F249,Limits!#REF!,5),IF(H249=80,HLOOKUP(F249,Limits!#REF!,6))))))</f>
        <v>#REF!</v>
      </c>
      <c r="M249" s="148"/>
      <c r="N249" s="121" t="e">
        <f>+USR!#REF!</f>
        <v>#REF!</v>
      </c>
      <c r="O249" s="122"/>
      <c r="P249" s="122" t="e">
        <f>+USR!#REF!</f>
        <v>#REF!</v>
      </c>
      <c r="Q249" s="122"/>
      <c r="R249" s="122" t="e">
        <f>+USR!#REF!</f>
        <v>#REF!</v>
      </c>
      <c r="S249" s="122"/>
      <c r="T249" s="122" t="e">
        <f>+USR!#REF!</f>
        <v>#REF!</v>
      </c>
      <c r="U249" s="122"/>
      <c r="V249" s="122" t="e">
        <f>IF(N249=0,Limits!$D$8,IF(N249=1,Limits!$E$8,IF(N249=2,Limits!$F$8,IF(N249=3,Limits!$G$8,IF(N249=4,Limits!$H$8,IF(N249=5,Limits!$I$8))))))</f>
        <v>#REF!</v>
      </c>
      <c r="W249" s="122"/>
      <c r="X249" s="122" t="e">
        <f t="shared" si="14"/>
        <v>#REF!</v>
      </c>
      <c r="Y249" s="122"/>
      <c r="Z249" s="76" t="e">
        <f>IF(D249&gt;=Limits!#REF!,"A",IF(D249&lt;=Limits!#REF!,"B",0))</f>
        <v>#REF!</v>
      </c>
      <c r="AA249" s="76" t="e">
        <f>IF(Z249="A",IF(P249=30,HLOOKUP(N249,Limits!#REF!,2),IF(P249=40,HLOOKUP(N249,Limits!#REF!,3),IF(P249=50,HLOOKUP(N249,Limits!#REF!,4),IF(P249=80,HLOOKUP(N249,Limits!#REF!,5))))))</f>
        <v>#REF!</v>
      </c>
      <c r="AB249" s="76" t="e">
        <f>IF(Z249="B",IF(P249=30,HLOOKUP(N249,Limits!#REF!,2),IF(P249=40,HLOOKUP(N249,Limits!#REF!,3),IF(P249=50,HLOOKUP(N249,Limits!#REF!,4),IF(P249=80,HLOOKUP(N249,Limits!#REF!,5))))))</f>
        <v>#REF!</v>
      </c>
      <c r="AC249" s="122"/>
      <c r="AD249" s="123" t="e">
        <f t="shared" si="15"/>
        <v>#REF!</v>
      </c>
      <c r="AE249" s="76" t="e">
        <f>IF(Z249="A",IF(X249&lt;=HLOOKUP(N249,Limits!#REF!,2),30,IF(X249&lt;=HLOOKUP(N249,Limits!#REF!,3),40,IF(X249&lt;=HLOOKUP(N249,Limits!#REF!,4),50,IF(X249&lt;=HLOOKUP(N249,Limits!#REF!,5),80,"Over 80%")))))</f>
        <v>#REF!</v>
      </c>
      <c r="AF249" s="76" t="e">
        <f>IF(Z249="B",IF(X249&lt;=HLOOKUP(N249,Limits!#REF!,2),30,IF(X249&lt;=HLOOKUP(N249,Limits!#REF!,3),40,IF(X249&lt;=HLOOKUP(N249,Limits!#REF!,4),50,IF(X249&lt;=HLOOKUP(N249,Limits!#REF!,5),80,"Over 80%")))))</f>
        <v>#REF!</v>
      </c>
      <c r="AG249" s="122"/>
      <c r="AH249" s="122"/>
      <c r="AI249" s="85" t="e">
        <f>IF(J249&lt;=HLOOKUP(F249,Limits!#REF!,2),30,IF(J249&lt;=HLOOKUP(F249,Limits!#REF!,3),40,IF(J249&lt;=HLOOKUP(F249,Limits!#REF!,4),50,IF(J249&lt;=HLOOKUP(F249,Limits!#REF!,5),60,IF(J249&lt;=HLOOKUP(F249,Limits!#REF!,6),80,"Over 80%")))))</f>
        <v>#REF!</v>
      </c>
      <c r="AJ249" s="123" t="e">
        <f t="shared" si="12"/>
        <v>#REF!</v>
      </c>
      <c r="AK249" s="2"/>
      <c r="AL249" s="85" t="e">
        <f t="shared" si="13"/>
        <v>#REF!</v>
      </c>
    </row>
    <row r="250" spans="1:38">
      <c r="A250" s="117" t="e">
        <f>+USR!#REF!</f>
        <v>#REF!</v>
      </c>
      <c r="B250" s="117"/>
      <c r="C250" s="117" t="e">
        <f>+USR!#REF!</f>
        <v>#REF!</v>
      </c>
      <c r="D250" s="151" t="e">
        <f>DATEVALUE(TEXT(USR!#REF!,"mm/dd/yyyy"))</f>
        <v>#REF!</v>
      </c>
      <c r="E250" s="117"/>
      <c r="F250" s="121" t="e">
        <f>+USR!#REF!</f>
        <v>#REF!</v>
      </c>
      <c r="G250" s="122"/>
      <c r="H250" s="122" t="e">
        <f>+USR!#REF!</f>
        <v>#REF!</v>
      </c>
      <c r="I250" s="122"/>
      <c r="J250" s="146" t="e">
        <f>+USR!#REF!</f>
        <v>#REF!</v>
      </c>
      <c r="K250" s="122"/>
      <c r="L250" s="147" t="e">
        <f>IF(H250=30,HLOOKUP(F250,Limits!#REF!,2),IF(H250=40,HLOOKUP(F250,Limits!#REF!,3),IF(H250=50,HLOOKUP(F250,Limits!#REF!,4),IF(H250=60,HLOOKUP(F250,Limits!#REF!,5),IF(H250=80,HLOOKUP(F250,Limits!#REF!,6))))))</f>
        <v>#REF!</v>
      </c>
      <c r="M250" s="148"/>
      <c r="N250" s="121" t="e">
        <f>+USR!#REF!</f>
        <v>#REF!</v>
      </c>
      <c r="O250" s="122"/>
      <c r="P250" s="122" t="e">
        <f>+USR!#REF!</f>
        <v>#REF!</v>
      </c>
      <c r="Q250" s="122"/>
      <c r="R250" s="122" t="e">
        <f>+USR!#REF!</f>
        <v>#REF!</v>
      </c>
      <c r="S250" s="122"/>
      <c r="T250" s="122" t="e">
        <f>+USR!#REF!</f>
        <v>#REF!</v>
      </c>
      <c r="U250" s="122"/>
      <c r="V250" s="122" t="e">
        <f>IF(N250=0,Limits!$D$8,IF(N250=1,Limits!$E$8,IF(N250=2,Limits!$F$8,IF(N250=3,Limits!$G$8,IF(N250=4,Limits!$H$8,IF(N250=5,Limits!$I$8))))))</f>
        <v>#REF!</v>
      </c>
      <c r="W250" s="122"/>
      <c r="X250" s="122" t="e">
        <f t="shared" si="14"/>
        <v>#REF!</v>
      </c>
      <c r="Y250" s="122"/>
      <c r="Z250" s="76" t="e">
        <f>IF(D250&gt;=Limits!#REF!,"A",IF(D250&lt;=Limits!#REF!,"B",0))</f>
        <v>#REF!</v>
      </c>
      <c r="AA250" s="76" t="e">
        <f>IF(Z250="A",IF(P250=30,HLOOKUP(N250,Limits!#REF!,2),IF(P250=40,HLOOKUP(N250,Limits!#REF!,3),IF(P250=50,HLOOKUP(N250,Limits!#REF!,4),IF(P250=80,HLOOKUP(N250,Limits!#REF!,5))))))</f>
        <v>#REF!</v>
      </c>
      <c r="AB250" s="76" t="e">
        <f>IF(Z250="B",IF(P250=30,HLOOKUP(N250,Limits!#REF!,2),IF(P250=40,HLOOKUP(N250,Limits!#REF!,3),IF(P250=50,HLOOKUP(N250,Limits!#REF!,4),IF(P250=80,HLOOKUP(N250,Limits!#REF!,5))))))</f>
        <v>#REF!</v>
      </c>
      <c r="AC250" s="122"/>
      <c r="AD250" s="123" t="e">
        <f t="shared" si="15"/>
        <v>#REF!</v>
      </c>
      <c r="AE250" s="76" t="e">
        <f>IF(Z250="A",IF(X250&lt;=HLOOKUP(N250,Limits!#REF!,2),30,IF(X250&lt;=HLOOKUP(N250,Limits!#REF!,3),40,IF(X250&lt;=HLOOKUP(N250,Limits!#REF!,4),50,IF(X250&lt;=HLOOKUP(N250,Limits!#REF!,5),80,"Over 80%")))))</f>
        <v>#REF!</v>
      </c>
      <c r="AF250" s="76" t="e">
        <f>IF(Z250="B",IF(X250&lt;=HLOOKUP(N250,Limits!#REF!,2),30,IF(X250&lt;=HLOOKUP(N250,Limits!#REF!,3),40,IF(X250&lt;=HLOOKUP(N250,Limits!#REF!,4),50,IF(X250&lt;=HLOOKUP(N250,Limits!#REF!,5),80,"Over 80%")))))</f>
        <v>#REF!</v>
      </c>
      <c r="AG250" s="122"/>
      <c r="AH250" s="122"/>
      <c r="AI250" s="85" t="e">
        <f>IF(J250&lt;=HLOOKUP(F250,Limits!#REF!,2),30,IF(J250&lt;=HLOOKUP(F250,Limits!#REF!,3),40,IF(J250&lt;=HLOOKUP(F250,Limits!#REF!,4),50,IF(J250&lt;=HLOOKUP(F250,Limits!#REF!,5),60,IF(J250&lt;=HLOOKUP(F250,Limits!#REF!,6),80,"Over 80%")))))</f>
        <v>#REF!</v>
      </c>
      <c r="AJ250" s="123" t="e">
        <f t="shared" si="12"/>
        <v>#REF!</v>
      </c>
      <c r="AK250" s="2"/>
      <c r="AL250" s="85" t="e">
        <f t="shared" si="13"/>
        <v>#REF!</v>
      </c>
    </row>
    <row r="251" spans="1:38">
      <c r="A251" s="117" t="e">
        <f>+USR!#REF!</f>
        <v>#REF!</v>
      </c>
      <c r="B251" s="117"/>
      <c r="C251" s="117" t="e">
        <f>+USR!#REF!</f>
        <v>#REF!</v>
      </c>
      <c r="D251" s="151" t="e">
        <f>DATEVALUE(TEXT(USR!#REF!,"mm/dd/yyyy"))</f>
        <v>#REF!</v>
      </c>
      <c r="E251" s="117"/>
      <c r="F251" s="121" t="e">
        <f>+USR!#REF!</f>
        <v>#REF!</v>
      </c>
      <c r="G251" s="122"/>
      <c r="H251" s="122" t="e">
        <f>+USR!#REF!</f>
        <v>#REF!</v>
      </c>
      <c r="I251" s="122"/>
      <c r="J251" s="146" t="e">
        <f>+USR!#REF!</f>
        <v>#REF!</v>
      </c>
      <c r="K251" s="122"/>
      <c r="L251" s="147" t="e">
        <f>IF(H251=30,HLOOKUP(F251,Limits!#REF!,2),IF(H251=40,HLOOKUP(F251,Limits!#REF!,3),IF(H251=50,HLOOKUP(F251,Limits!#REF!,4),IF(H251=60,HLOOKUP(F251,Limits!#REF!,5),IF(H251=80,HLOOKUP(F251,Limits!#REF!,6))))))</f>
        <v>#REF!</v>
      </c>
      <c r="M251" s="148"/>
      <c r="N251" s="121" t="e">
        <f>+USR!#REF!</f>
        <v>#REF!</v>
      </c>
      <c r="O251" s="122"/>
      <c r="P251" s="122" t="e">
        <f>+USR!#REF!</f>
        <v>#REF!</v>
      </c>
      <c r="Q251" s="122"/>
      <c r="R251" s="122" t="e">
        <f>+USR!#REF!</f>
        <v>#REF!</v>
      </c>
      <c r="S251" s="122"/>
      <c r="T251" s="122" t="e">
        <f>+USR!#REF!</f>
        <v>#REF!</v>
      </c>
      <c r="U251" s="122"/>
      <c r="V251" s="122" t="e">
        <f>IF(N251=0,Limits!$D$8,IF(N251=1,Limits!$E$8,IF(N251=2,Limits!$F$8,IF(N251=3,Limits!$G$8,IF(N251=4,Limits!$H$8,IF(N251=5,Limits!$I$8))))))</f>
        <v>#REF!</v>
      </c>
      <c r="W251" s="122"/>
      <c r="X251" s="122" t="e">
        <f t="shared" si="14"/>
        <v>#REF!</v>
      </c>
      <c r="Y251" s="122"/>
      <c r="Z251" s="76" t="e">
        <f>IF(D251&gt;=Limits!#REF!,"A",IF(D251&lt;=Limits!#REF!,"B",0))</f>
        <v>#REF!</v>
      </c>
      <c r="AA251" s="76" t="e">
        <f>IF(Z251="A",IF(P251=30,HLOOKUP(N251,Limits!#REF!,2),IF(P251=40,HLOOKUP(N251,Limits!#REF!,3),IF(P251=50,HLOOKUP(N251,Limits!#REF!,4),IF(P251=80,HLOOKUP(N251,Limits!#REF!,5))))))</f>
        <v>#REF!</v>
      </c>
      <c r="AB251" s="76" t="e">
        <f>IF(Z251="B",IF(P251=30,HLOOKUP(N251,Limits!#REF!,2),IF(P251=40,HLOOKUP(N251,Limits!#REF!,3),IF(P251=50,HLOOKUP(N251,Limits!#REF!,4),IF(P251=80,HLOOKUP(N251,Limits!#REF!,5))))))</f>
        <v>#REF!</v>
      </c>
      <c r="AC251" s="122"/>
      <c r="AD251" s="123" t="e">
        <f t="shared" si="15"/>
        <v>#REF!</v>
      </c>
      <c r="AE251" s="76" t="e">
        <f>IF(Z251="A",IF(X251&lt;=HLOOKUP(N251,Limits!#REF!,2),30,IF(X251&lt;=HLOOKUP(N251,Limits!#REF!,3),40,IF(X251&lt;=HLOOKUP(N251,Limits!#REF!,4),50,IF(X251&lt;=HLOOKUP(N251,Limits!#REF!,5),80,"Over 80%")))))</f>
        <v>#REF!</v>
      </c>
      <c r="AF251" s="76" t="e">
        <f>IF(Z251="B",IF(X251&lt;=HLOOKUP(N251,Limits!#REF!,2),30,IF(X251&lt;=HLOOKUP(N251,Limits!#REF!,3),40,IF(X251&lt;=HLOOKUP(N251,Limits!#REF!,4),50,IF(X251&lt;=HLOOKUP(N251,Limits!#REF!,5),80,"Over 80%")))))</f>
        <v>#REF!</v>
      </c>
      <c r="AG251" s="122"/>
      <c r="AH251" s="122"/>
      <c r="AI251" s="85" t="e">
        <f>IF(J251&lt;=HLOOKUP(F251,Limits!#REF!,2),30,IF(J251&lt;=HLOOKUP(F251,Limits!#REF!,3),40,IF(J251&lt;=HLOOKUP(F251,Limits!#REF!,4),50,IF(J251&lt;=HLOOKUP(F251,Limits!#REF!,5),60,IF(J251&lt;=HLOOKUP(F251,Limits!#REF!,6),80,"Over 80%")))))</f>
        <v>#REF!</v>
      </c>
      <c r="AJ251" s="123" t="e">
        <f t="shared" si="12"/>
        <v>#REF!</v>
      </c>
      <c r="AK251" s="2"/>
      <c r="AL251" s="85" t="e">
        <f t="shared" si="13"/>
        <v>#REF!</v>
      </c>
    </row>
    <row r="252" spans="1:38">
      <c r="A252" s="117" t="e">
        <f>+USR!#REF!</f>
        <v>#REF!</v>
      </c>
      <c r="B252" s="117"/>
      <c r="C252" s="117" t="e">
        <f>+USR!#REF!</f>
        <v>#REF!</v>
      </c>
      <c r="D252" s="151" t="e">
        <f>DATEVALUE(TEXT(USR!#REF!,"mm/dd/yyyy"))</f>
        <v>#REF!</v>
      </c>
      <c r="E252" s="117"/>
      <c r="F252" s="121" t="e">
        <f>+USR!#REF!</f>
        <v>#REF!</v>
      </c>
      <c r="G252" s="122"/>
      <c r="H252" s="122" t="e">
        <f>+USR!#REF!</f>
        <v>#REF!</v>
      </c>
      <c r="I252" s="122"/>
      <c r="J252" s="146" t="e">
        <f>+USR!#REF!</f>
        <v>#REF!</v>
      </c>
      <c r="K252" s="122"/>
      <c r="L252" s="147" t="e">
        <f>IF(H252=30,HLOOKUP(F252,Limits!#REF!,2),IF(H252=40,HLOOKUP(F252,Limits!#REF!,3),IF(H252=50,HLOOKUP(F252,Limits!#REF!,4),IF(H252=60,HLOOKUP(F252,Limits!#REF!,5),IF(H252=80,HLOOKUP(F252,Limits!#REF!,6))))))</f>
        <v>#REF!</v>
      </c>
      <c r="M252" s="148"/>
      <c r="N252" s="121" t="e">
        <f>+USR!#REF!</f>
        <v>#REF!</v>
      </c>
      <c r="O252" s="122"/>
      <c r="P252" s="122" t="e">
        <f>+USR!#REF!</f>
        <v>#REF!</v>
      </c>
      <c r="Q252" s="122"/>
      <c r="R252" s="122" t="e">
        <f>+USR!#REF!</f>
        <v>#REF!</v>
      </c>
      <c r="S252" s="122"/>
      <c r="T252" s="122" t="e">
        <f>+USR!#REF!</f>
        <v>#REF!</v>
      </c>
      <c r="U252" s="122"/>
      <c r="V252" s="122" t="e">
        <f>IF(N252=0,Limits!$D$8,IF(N252=1,Limits!$E$8,IF(N252=2,Limits!$F$8,IF(N252=3,Limits!$G$8,IF(N252=4,Limits!$H$8,IF(N252=5,Limits!$I$8))))))</f>
        <v>#REF!</v>
      </c>
      <c r="W252" s="122"/>
      <c r="X252" s="122" t="e">
        <f t="shared" si="14"/>
        <v>#REF!</v>
      </c>
      <c r="Y252" s="122"/>
      <c r="Z252" s="76" t="e">
        <f>IF(D252&gt;=Limits!#REF!,"A",IF(D252&lt;=Limits!#REF!,"B",0))</f>
        <v>#REF!</v>
      </c>
      <c r="AA252" s="76" t="e">
        <f>IF(Z252="A",IF(P252=30,HLOOKUP(N252,Limits!#REF!,2),IF(P252=40,HLOOKUP(N252,Limits!#REF!,3),IF(P252=50,HLOOKUP(N252,Limits!#REF!,4),IF(P252=80,HLOOKUP(N252,Limits!#REF!,5))))))</f>
        <v>#REF!</v>
      </c>
      <c r="AB252" s="76" t="e">
        <f>IF(Z252="B",IF(P252=30,HLOOKUP(N252,Limits!#REF!,2),IF(P252=40,HLOOKUP(N252,Limits!#REF!,3),IF(P252=50,HLOOKUP(N252,Limits!#REF!,4),IF(P252=80,HLOOKUP(N252,Limits!#REF!,5))))))</f>
        <v>#REF!</v>
      </c>
      <c r="AC252" s="122"/>
      <c r="AD252" s="123" t="e">
        <f t="shared" si="15"/>
        <v>#REF!</v>
      </c>
      <c r="AE252" s="76" t="e">
        <f>IF(Z252="A",IF(X252&lt;=HLOOKUP(N252,Limits!#REF!,2),30,IF(X252&lt;=HLOOKUP(N252,Limits!#REF!,3),40,IF(X252&lt;=HLOOKUP(N252,Limits!#REF!,4),50,IF(X252&lt;=HLOOKUP(N252,Limits!#REF!,5),80,"Over 80%")))))</f>
        <v>#REF!</v>
      </c>
      <c r="AF252" s="76" t="e">
        <f>IF(Z252="B",IF(X252&lt;=HLOOKUP(N252,Limits!#REF!,2),30,IF(X252&lt;=HLOOKUP(N252,Limits!#REF!,3),40,IF(X252&lt;=HLOOKUP(N252,Limits!#REF!,4),50,IF(X252&lt;=HLOOKUP(N252,Limits!#REF!,5),80,"Over 80%")))))</f>
        <v>#REF!</v>
      </c>
      <c r="AG252" s="122"/>
      <c r="AH252" s="122"/>
      <c r="AI252" s="85" t="e">
        <f>IF(J252&lt;=HLOOKUP(F252,Limits!#REF!,2),30,IF(J252&lt;=HLOOKUP(F252,Limits!#REF!,3),40,IF(J252&lt;=HLOOKUP(F252,Limits!#REF!,4),50,IF(J252&lt;=HLOOKUP(F252,Limits!#REF!,5),60,IF(J252&lt;=HLOOKUP(F252,Limits!#REF!,6),80,"Over 80%")))))</f>
        <v>#REF!</v>
      </c>
      <c r="AJ252" s="123" t="e">
        <f t="shared" si="12"/>
        <v>#REF!</v>
      </c>
      <c r="AK252" s="2"/>
      <c r="AL252" s="85" t="e">
        <f t="shared" si="13"/>
        <v>#REF!</v>
      </c>
    </row>
    <row r="253" spans="1:38">
      <c r="A253" s="117" t="e">
        <f>+USR!#REF!</f>
        <v>#REF!</v>
      </c>
      <c r="B253" s="117"/>
      <c r="C253" s="117" t="e">
        <f>+USR!#REF!</f>
        <v>#REF!</v>
      </c>
      <c r="D253" s="151" t="e">
        <f>DATEVALUE(TEXT(USR!#REF!,"mm/dd/yyyy"))</f>
        <v>#REF!</v>
      </c>
      <c r="E253" s="117"/>
      <c r="F253" s="121" t="e">
        <f>+USR!#REF!</f>
        <v>#REF!</v>
      </c>
      <c r="G253" s="122"/>
      <c r="H253" s="122" t="e">
        <f>+USR!#REF!</f>
        <v>#REF!</v>
      </c>
      <c r="I253" s="122"/>
      <c r="J253" s="146" t="e">
        <f>+USR!#REF!</f>
        <v>#REF!</v>
      </c>
      <c r="K253" s="122"/>
      <c r="L253" s="147" t="e">
        <f>IF(H253=30,HLOOKUP(F253,Limits!#REF!,2),IF(H253=40,HLOOKUP(F253,Limits!#REF!,3),IF(H253=50,HLOOKUP(F253,Limits!#REF!,4),IF(H253=60,HLOOKUP(F253,Limits!#REF!,5),IF(H253=80,HLOOKUP(F253,Limits!#REF!,6))))))</f>
        <v>#REF!</v>
      </c>
      <c r="M253" s="148"/>
      <c r="N253" s="121" t="e">
        <f>+USR!#REF!</f>
        <v>#REF!</v>
      </c>
      <c r="O253" s="122"/>
      <c r="P253" s="122" t="e">
        <f>+USR!#REF!</f>
        <v>#REF!</v>
      </c>
      <c r="Q253" s="122"/>
      <c r="R253" s="122" t="e">
        <f>+USR!#REF!</f>
        <v>#REF!</v>
      </c>
      <c r="S253" s="122"/>
      <c r="T253" s="122" t="e">
        <f>+USR!#REF!</f>
        <v>#REF!</v>
      </c>
      <c r="U253" s="122"/>
      <c r="V253" s="122" t="e">
        <f>IF(N253=0,Limits!$D$8,IF(N253=1,Limits!$E$8,IF(N253=2,Limits!$F$8,IF(N253=3,Limits!$G$8,IF(N253=4,Limits!$H$8,IF(N253=5,Limits!$I$8))))))</f>
        <v>#REF!</v>
      </c>
      <c r="W253" s="122"/>
      <c r="X253" s="122" t="e">
        <f t="shared" si="14"/>
        <v>#REF!</v>
      </c>
      <c r="Y253" s="122"/>
      <c r="Z253" s="76" t="e">
        <f>IF(D253&gt;=Limits!#REF!,"A",IF(D253&lt;=Limits!#REF!,"B",0))</f>
        <v>#REF!</v>
      </c>
      <c r="AA253" s="76" t="e">
        <f>IF(Z253="A",IF(P253=30,HLOOKUP(N253,Limits!#REF!,2),IF(P253=40,HLOOKUP(N253,Limits!#REF!,3),IF(P253=50,HLOOKUP(N253,Limits!#REF!,4),IF(P253=80,HLOOKUP(N253,Limits!#REF!,5))))))</f>
        <v>#REF!</v>
      </c>
      <c r="AB253" s="76" t="e">
        <f>IF(Z253="B",IF(P253=30,HLOOKUP(N253,Limits!#REF!,2),IF(P253=40,HLOOKUP(N253,Limits!#REF!,3),IF(P253=50,HLOOKUP(N253,Limits!#REF!,4),IF(P253=80,HLOOKUP(N253,Limits!#REF!,5))))))</f>
        <v>#REF!</v>
      </c>
      <c r="AC253" s="122"/>
      <c r="AD253" s="123" t="e">
        <f t="shared" si="15"/>
        <v>#REF!</v>
      </c>
      <c r="AE253" s="76" t="e">
        <f>IF(Z253="A",IF(X253&lt;=HLOOKUP(N253,Limits!#REF!,2),30,IF(X253&lt;=HLOOKUP(N253,Limits!#REF!,3),40,IF(X253&lt;=HLOOKUP(N253,Limits!#REF!,4),50,IF(X253&lt;=HLOOKUP(N253,Limits!#REF!,5),80,"Over 80%")))))</f>
        <v>#REF!</v>
      </c>
      <c r="AF253" s="76" t="e">
        <f>IF(Z253="B",IF(X253&lt;=HLOOKUP(N253,Limits!#REF!,2),30,IF(X253&lt;=HLOOKUP(N253,Limits!#REF!,3),40,IF(X253&lt;=HLOOKUP(N253,Limits!#REF!,4),50,IF(X253&lt;=HLOOKUP(N253,Limits!#REF!,5),80,"Over 80%")))))</f>
        <v>#REF!</v>
      </c>
      <c r="AG253" s="122"/>
      <c r="AH253" s="122"/>
      <c r="AI253" s="85" t="e">
        <f>IF(J253&lt;=HLOOKUP(F253,Limits!#REF!,2),30,IF(J253&lt;=HLOOKUP(F253,Limits!#REF!,3),40,IF(J253&lt;=HLOOKUP(F253,Limits!#REF!,4),50,IF(J253&lt;=HLOOKUP(F253,Limits!#REF!,5),60,IF(J253&lt;=HLOOKUP(F253,Limits!#REF!,6),80,"Over 80%")))))</f>
        <v>#REF!</v>
      </c>
      <c r="AJ253" s="123" t="e">
        <f t="shared" si="12"/>
        <v>#REF!</v>
      </c>
      <c r="AK253" s="2"/>
      <c r="AL253" s="85" t="e">
        <f t="shared" si="13"/>
        <v>#REF!</v>
      </c>
    </row>
    <row r="254" spans="1:38">
      <c r="A254" s="117" t="e">
        <f>+USR!#REF!</f>
        <v>#REF!</v>
      </c>
      <c r="B254" s="117"/>
      <c r="C254" s="117" t="e">
        <f>+USR!#REF!</f>
        <v>#REF!</v>
      </c>
      <c r="D254" s="151" t="e">
        <f>DATEVALUE(TEXT(USR!#REF!,"mm/dd/yyyy"))</f>
        <v>#REF!</v>
      </c>
      <c r="E254" s="117"/>
      <c r="F254" s="121" t="e">
        <f>+USR!#REF!</f>
        <v>#REF!</v>
      </c>
      <c r="G254" s="122"/>
      <c r="H254" s="122" t="e">
        <f>+USR!#REF!</f>
        <v>#REF!</v>
      </c>
      <c r="I254" s="122"/>
      <c r="J254" s="146" t="e">
        <f>+USR!#REF!</f>
        <v>#REF!</v>
      </c>
      <c r="K254" s="122"/>
      <c r="L254" s="147" t="e">
        <f>IF(H254=30,HLOOKUP(F254,Limits!#REF!,2),IF(H254=40,HLOOKUP(F254,Limits!#REF!,3),IF(H254=50,HLOOKUP(F254,Limits!#REF!,4),IF(H254=60,HLOOKUP(F254,Limits!#REF!,5),IF(H254=80,HLOOKUP(F254,Limits!#REF!,6))))))</f>
        <v>#REF!</v>
      </c>
      <c r="M254" s="148"/>
      <c r="N254" s="121" t="e">
        <f>+USR!#REF!</f>
        <v>#REF!</v>
      </c>
      <c r="O254" s="122"/>
      <c r="P254" s="122" t="e">
        <f>+USR!#REF!</f>
        <v>#REF!</v>
      </c>
      <c r="Q254" s="122"/>
      <c r="R254" s="122" t="e">
        <f>+USR!#REF!</f>
        <v>#REF!</v>
      </c>
      <c r="S254" s="122"/>
      <c r="T254" s="122" t="e">
        <f>+USR!#REF!</f>
        <v>#REF!</v>
      </c>
      <c r="U254" s="122"/>
      <c r="V254" s="122" t="e">
        <f>IF(N254=0,Limits!$D$8,IF(N254=1,Limits!$E$8,IF(N254=2,Limits!$F$8,IF(N254=3,Limits!$G$8,IF(N254=4,Limits!$H$8,IF(N254=5,Limits!$I$8))))))</f>
        <v>#REF!</v>
      </c>
      <c r="W254" s="122"/>
      <c r="X254" s="122" t="e">
        <f>SUM(R254:W254)</f>
        <v>#REF!</v>
      </c>
      <c r="Y254" s="122"/>
      <c r="Z254" s="76" t="e">
        <f>IF(D254&gt;=Limits!#REF!,"A",IF(D254&lt;=Limits!#REF!,"B",0))</f>
        <v>#REF!</v>
      </c>
      <c r="AA254" s="76" t="e">
        <f>IF(Z254="A",IF(P254=30,HLOOKUP(N254,Limits!#REF!,2),IF(P254=40,HLOOKUP(N254,Limits!#REF!,3),IF(P254=50,HLOOKUP(N254,Limits!#REF!,4),IF(P254=80,HLOOKUP(N254,Limits!#REF!,5))))))</f>
        <v>#REF!</v>
      </c>
      <c r="AB254" s="76" t="e">
        <f>IF(Z254="B",IF(P254=30,HLOOKUP(N254,Limits!#REF!,2),IF(P254=40,HLOOKUP(N254,Limits!#REF!,3),IF(P254=50,HLOOKUP(N254,Limits!#REF!,4),IF(P254=80,HLOOKUP(N254,Limits!#REF!,5))))))</f>
        <v>#REF!</v>
      </c>
      <c r="AC254" s="122"/>
      <c r="AD254" s="123" t="e">
        <f t="shared" si="15"/>
        <v>#REF!</v>
      </c>
      <c r="AE254" s="76" t="e">
        <f>IF(Z254="A",IF(X254&lt;=HLOOKUP(N254,Limits!#REF!,2),30,IF(X254&lt;=HLOOKUP(N254,Limits!#REF!,3),40,IF(X254&lt;=HLOOKUP(N254,Limits!#REF!,4),50,IF(X254&lt;=HLOOKUP(N254,Limits!#REF!,5),80,"Over 80%")))))</f>
        <v>#REF!</v>
      </c>
      <c r="AF254" s="76" t="e">
        <f>IF(Z254="B",IF(X254&lt;=HLOOKUP(N254,Limits!#REF!,2),30,IF(X254&lt;=HLOOKUP(N254,Limits!#REF!,3),40,IF(X254&lt;=HLOOKUP(N254,Limits!#REF!,4),50,IF(X254&lt;=HLOOKUP(N254,Limits!#REF!,5),80,"Over 80%")))))</f>
        <v>#REF!</v>
      </c>
      <c r="AG254" s="122"/>
      <c r="AH254" s="122"/>
      <c r="AI254" s="85" t="e">
        <f>IF(J254&lt;=HLOOKUP(F254,Limits!#REF!,2),30,IF(J254&lt;=HLOOKUP(F254,Limits!#REF!,3),40,IF(J254&lt;=HLOOKUP(F254,Limits!#REF!,4),50,IF(J254&lt;=HLOOKUP(F254,Limits!#REF!,5),60,IF(J254&lt;=HLOOKUP(F254,Limits!#REF!,6),80,"Over 80%")))))</f>
        <v>#REF!</v>
      </c>
      <c r="AJ254" s="123" t="e">
        <f t="shared" si="12"/>
        <v>#REF!</v>
      </c>
      <c r="AK254" s="2"/>
      <c r="AL254" s="85" t="e">
        <f t="shared" si="13"/>
        <v>#REF!</v>
      </c>
    </row>
    <row r="255" spans="1:38">
      <c r="A255" s="117" t="e">
        <f>+USR!#REF!</f>
        <v>#REF!</v>
      </c>
      <c r="B255" s="117"/>
      <c r="C255" s="117" t="e">
        <f>+USR!#REF!</f>
        <v>#REF!</v>
      </c>
      <c r="D255" s="151" t="e">
        <f>DATEVALUE(TEXT(USR!#REF!,"mm/dd/yyyy"))</f>
        <v>#REF!</v>
      </c>
      <c r="E255" s="117"/>
      <c r="F255" s="121" t="e">
        <f>+USR!#REF!</f>
        <v>#REF!</v>
      </c>
      <c r="G255" s="122"/>
      <c r="H255" s="122" t="e">
        <f>+USR!#REF!</f>
        <v>#REF!</v>
      </c>
      <c r="I255" s="122"/>
      <c r="J255" s="146" t="e">
        <f>+USR!#REF!</f>
        <v>#REF!</v>
      </c>
      <c r="K255" s="122"/>
      <c r="L255" s="147" t="e">
        <f>IF(H255=30,HLOOKUP(F255,Limits!#REF!,2),IF(H255=40,HLOOKUP(F255,Limits!#REF!,3),IF(H255=50,HLOOKUP(F255,Limits!#REF!,4),IF(H255=60,HLOOKUP(F255,Limits!#REF!,5),IF(H255=80,HLOOKUP(F255,Limits!#REF!,6))))))</f>
        <v>#REF!</v>
      </c>
      <c r="M255" s="148"/>
      <c r="N255" s="121" t="e">
        <f>+USR!#REF!</f>
        <v>#REF!</v>
      </c>
      <c r="O255" s="122"/>
      <c r="P255" s="122" t="e">
        <f>+USR!#REF!</f>
        <v>#REF!</v>
      </c>
      <c r="Q255" s="122"/>
      <c r="R255" s="122" t="e">
        <f>+USR!#REF!</f>
        <v>#REF!</v>
      </c>
      <c r="S255" s="122"/>
      <c r="T255" s="122" t="e">
        <f>+USR!#REF!</f>
        <v>#REF!</v>
      </c>
      <c r="U255" s="122"/>
      <c r="V255" s="122" t="e">
        <f>IF(N255=0,Limits!$D$8,IF(N255=1,Limits!$E$8,IF(N255=2,Limits!$F$8,IF(N255=3,Limits!$G$8,IF(N255=4,Limits!$H$8,IF(N255=5,Limits!$I$8))))))</f>
        <v>#REF!</v>
      </c>
      <c r="W255" s="122"/>
      <c r="X255" s="122" t="e">
        <f>SUM(R255:W255)</f>
        <v>#REF!</v>
      </c>
      <c r="Y255" s="122"/>
      <c r="Z255" s="76" t="e">
        <f>IF(D255&gt;=Limits!#REF!,"A",IF(D255&lt;=Limits!#REF!,"B",0))</f>
        <v>#REF!</v>
      </c>
      <c r="AA255" s="76" t="e">
        <f>IF(Z255="A",IF(P255=30,HLOOKUP(N255,Limits!#REF!,2),IF(P255=40,HLOOKUP(N255,Limits!#REF!,3),IF(P255=50,HLOOKUP(N255,Limits!#REF!,4),IF(P255=80,HLOOKUP(N255,Limits!#REF!,5))))))</f>
        <v>#REF!</v>
      </c>
      <c r="AB255" s="76" t="e">
        <f>IF(Z255="B",IF(P255=30,HLOOKUP(N255,Limits!#REF!,2),IF(P255=40,HLOOKUP(N255,Limits!#REF!,3),IF(P255=50,HLOOKUP(N255,Limits!#REF!,4),IF(P255=80,HLOOKUP(N255,Limits!#REF!,5))))))</f>
        <v>#REF!</v>
      </c>
      <c r="AC255" s="122"/>
      <c r="AD255" s="123" t="e">
        <f t="shared" si="15"/>
        <v>#REF!</v>
      </c>
      <c r="AE255" s="76" t="e">
        <f>IF(Z255="A",IF(X255&lt;=HLOOKUP(N255,Limits!#REF!,2),30,IF(X255&lt;=HLOOKUP(N255,Limits!#REF!,3),40,IF(X255&lt;=HLOOKUP(N255,Limits!#REF!,4),50,IF(X255&lt;=HLOOKUP(N255,Limits!#REF!,5),80,"Over 80%")))))</f>
        <v>#REF!</v>
      </c>
      <c r="AF255" s="76" t="e">
        <f>IF(Z255="B",IF(X255&lt;=HLOOKUP(N255,Limits!#REF!,2),30,IF(X255&lt;=HLOOKUP(N255,Limits!#REF!,3),40,IF(X255&lt;=HLOOKUP(N255,Limits!#REF!,4),50,IF(X255&lt;=HLOOKUP(N255,Limits!#REF!,5),80,"Over 80%")))))</f>
        <v>#REF!</v>
      </c>
      <c r="AG255" s="122"/>
      <c r="AH255" s="122"/>
      <c r="AI255" s="85" t="e">
        <f>IF(J255&lt;=HLOOKUP(F255,Limits!#REF!,2),30,IF(J255&lt;=HLOOKUP(F255,Limits!#REF!,3),40,IF(J255&lt;=HLOOKUP(F255,Limits!#REF!,4),50,IF(J255&lt;=HLOOKUP(F255,Limits!#REF!,5),60,IF(J255&lt;=HLOOKUP(F255,Limits!#REF!,6),80,"Over 80%")))))</f>
        <v>#REF!</v>
      </c>
      <c r="AJ255" s="123" t="e">
        <f t="shared" si="12"/>
        <v>#REF!</v>
      </c>
      <c r="AK255" s="2"/>
      <c r="AL255" s="85" t="e">
        <f t="shared" si="13"/>
        <v>#REF!</v>
      </c>
    </row>
    <row r="256" spans="1:38">
      <c r="A256" s="117" t="e">
        <f>+USR!#REF!</f>
        <v>#REF!</v>
      </c>
      <c r="B256" s="117"/>
      <c r="C256" s="117" t="e">
        <f>+USR!#REF!</f>
        <v>#REF!</v>
      </c>
      <c r="D256" s="151" t="e">
        <f>DATEVALUE(TEXT(USR!#REF!,"mm/dd/yyyy"))</f>
        <v>#REF!</v>
      </c>
      <c r="E256" s="117"/>
      <c r="F256" s="121" t="e">
        <f>+USR!#REF!</f>
        <v>#REF!</v>
      </c>
      <c r="G256" s="122"/>
      <c r="H256" s="122" t="e">
        <f>+USR!#REF!</f>
        <v>#REF!</v>
      </c>
      <c r="I256" s="122"/>
      <c r="J256" s="146" t="e">
        <f>+USR!#REF!</f>
        <v>#REF!</v>
      </c>
      <c r="K256" s="122"/>
      <c r="L256" s="147" t="e">
        <f>IF(H256=30,HLOOKUP(F256,Limits!#REF!,2),IF(H256=40,HLOOKUP(F256,Limits!#REF!,3),IF(H256=50,HLOOKUP(F256,Limits!#REF!,4),IF(H256=60,HLOOKUP(F256,Limits!#REF!,5),IF(H256=80,HLOOKUP(F256,Limits!#REF!,6))))))</f>
        <v>#REF!</v>
      </c>
      <c r="M256" s="148"/>
      <c r="N256" s="121" t="e">
        <f>+USR!#REF!</f>
        <v>#REF!</v>
      </c>
      <c r="O256" s="122"/>
      <c r="P256" s="122" t="e">
        <f>+USR!#REF!</f>
        <v>#REF!</v>
      </c>
      <c r="Q256" s="122"/>
      <c r="R256" s="122" t="e">
        <f>+USR!#REF!</f>
        <v>#REF!</v>
      </c>
      <c r="S256" s="122"/>
      <c r="T256" s="122" t="e">
        <f>+USR!#REF!</f>
        <v>#REF!</v>
      </c>
      <c r="U256" s="122"/>
      <c r="V256" s="122" t="e">
        <f>IF(N256=0,Limits!$D$8,IF(N256=1,Limits!$E$8,IF(N256=2,Limits!$F$8,IF(N256=3,Limits!$G$8,IF(N256=4,Limits!$H$8,IF(N256=5,Limits!$I$8))))))</f>
        <v>#REF!</v>
      </c>
      <c r="W256" s="122"/>
      <c r="X256" s="122" t="e">
        <f>SUM(R256:W256)</f>
        <v>#REF!</v>
      </c>
      <c r="Y256" s="122"/>
      <c r="Z256" s="76" t="e">
        <f>IF(D256&gt;=Limits!#REF!,"A",IF(D256&lt;=Limits!#REF!,"B",0))</f>
        <v>#REF!</v>
      </c>
      <c r="AA256" s="76" t="e">
        <f>IF(Z256="A",IF(P256=30,HLOOKUP(N256,Limits!#REF!,2),IF(P256=40,HLOOKUP(N256,Limits!#REF!,3),IF(P256=50,HLOOKUP(N256,Limits!#REF!,4),IF(P256=80,HLOOKUP(N256,Limits!#REF!,5))))))</f>
        <v>#REF!</v>
      </c>
      <c r="AB256" s="76" t="e">
        <f>IF(Z256="B",IF(P256=30,HLOOKUP(N256,Limits!#REF!,2),IF(P256=40,HLOOKUP(N256,Limits!#REF!,3),IF(P256=50,HLOOKUP(N256,Limits!#REF!,4),IF(P256=80,HLOOKUP(N256,Limits!#REF!,5))))))</f>
        <v>#REF!</v>
      </c>
      <c r="AC256" s="122"/>
      <c r="AD256" s="123" t="e">
        <f t="shared" si="15"/>
        <v>#REF!</v>
      </c>
      <c r="AE256" s="76" t="e">
        <f>IF(Z256="A",IF(X256&lt;=HLOOKUP(N256,Limits!#REF!,2),30,IF(X256&lt;=HLOOKUP(N256,Limits!#REF!,3),40,IF(X256&lt;=HLOOKUP(N256,Limits!#REF!,4),50,IF(X256&lt;=HLOOKUP(N256,Limits!#REF!,5),80,"Over 80%")))))</f>
        <v>#REF!</v>
      </c>
      <c r="AF256" s="76" t="e">
        <f>IF(Z256="B",IF(X256&lt;=HLOOKUP(N256,Limits!#REF!,2),30,IF(X256&lt;=HLOOKUP(N256,Limits!#REF!,3),40,IF(X256&lt;=HLOOKUP(N256,Limits!#REF!,4),50,IF(X256&lt;=HLOOKUP(N256,Limits!#REF!,5),80,"Over 80%")))))</f>
        <v>#REF!</v>
      </c>
      <c r="AG256" s="122"/>
      <c r="AH256" s="122"/>
      <c r="AI256" s="85" t="e">
        <f>IF(J256&lt;=HLOOKUP(F256,Limits!#REF!,2),30,IF(J256&lt;=HLOOKUP(F256,Limits!#REF!,3),40,IF(J256&lt;=HLOOKUP(F256,Limits!#REF!,4),50,IF(J256&lt;=HLOOKUP(F256,Limits!#REF!,5),60,IF(J256&lt;=HLOOKUP(F256,Limits!#REF!,6),80,"Over 80%")))))</f>
        <v>#REF!</v>
      </c>
      <c r="AJ256" s="123" t="e">
        <f t="shared" si="12"/>
        <v>#REF!</v>
      </c>
      <c r="AK256" s="2"/>
      <c r="AL256" s="85" t="e">
        <f t="shared" si="13"/>
        <v>#REF!</v>
      </c>
    </row>
    <row r="257" spans="1:38">
      <c r="A257" s="117" t="e">
        <f>+USR!#REF!</f>
        <v>#REF!</v>
      </c>
      <c r="B257" s="117"/>
      <c r="C257" s="117" t="e">
        <f>+USR!#REF!</f>
        <v>#REF!</v>
      </c>
      <c r="D257" s="151" t="e">
        <f>DATEVALUE(TEXT(USR!#REF!,"mm/dd/yyyy"))</f>
        <v>#REF!</v>
      </c>
      <c r="E257" s="117"/>
      <c r="F257" s="121" t="e">
        <f>+USR!#REF!</f>
        <v>#REF!</v>
      </c>
      <c r="G257" s="122"/>
      <c r="H257" s="122" t="e">
        <f>+USR!#REF!</f>
        <v>#REF!</v>
      </c>
      <c r="I257" s="122"/>
      <c r="J257" s="146" t="e">
        <f>+USR!#REF!</f>
        <v>#REF!</v>
      </c>
      <c r="K257" s="122"/>
      <c r="L257" s="147" t="e">
        <f>IF(H257=30,HLOOKUP(F257,Limits!#REF!,2),IF(H257=40,HLOOKUP(F257,Limits!#REF!,3),IF(H257=50,HLOOKUP(F257,Limits!#REF!,4),IF(H257=60,HLOOKUP(F257,Limits!#REF!,5),IF(H257=80,HLOOKUP(F257,Limits!#REF!,6))))))</f>
        <v>#REF!</v>
      </c>
      <c r="M257" s="148"/>
      <c r="N257" s="121" t="e">
        <f>+USR!#REF!</f>
        <v>#REF!</v>
      </c>
      <c r="O257" s="122"/>
      <c r="P257" s="122" t="e">
        <f>+USR!#REF!</f>
        <v>#REF!</v>
      </c>
      <c r="Q257" s="122"/>
      <c r="R257" s="122" t="e">
        <f>+USR!#REF!</f>
        <v>#REF!</v>
      </c>
      <c r="S257" s="122"/>
      <c r="T257" s="122" t="e">
        <f>+USR!#REF!</f>
        <v>#REF!</v>
      </c>
      <c r="U257" s="122"/>
      <c r="V257" s="122" t="e">
        <f>IF(N257=0,Limits!$D$8,IF(N257=1,Limits!$E$8,IF(N257=2,Limits!$F$8,IF(N257=3,Limits!$G$8,IF(N257=4,Limits!$H$8,IF(N257=5,Limits!$I$8))))))</f>
        <v>#REF!</v>
      </c>
      <c r="W257" s="122"/>
      <c r="X257" s="122" t="e">
        <f>SUM(R257:W257)</f>
        <v>#REF!</v>
      </c>
      <c r="Y257" s="122"/>
      <c r="Z257" s="76" t="e">
        <f>IF(D257&gt;=Limits!#REF!,"A",IF(D257&lt;=Limits!#REF!,"B",0))</f>
        <v>#REF!</v>
      </c>
      <c r="AA257" s="76" t="e">
        <f>IF(Z257="A",IF(P257=30,HLOOKUP(N257,Limits!#REF!,2),IF(P257=40,HLOOKUP(N257,Limits!#REF!,3),IF(P257=50,HLOOKUP(N257,Limits!#REF!,4),IF(P257=80,HLOOKUP(N257,Limits!#REF!,5))))))</f>
        <v>#REF!</v>
      </c>
      <c r="AB257" s="76" t="e">
        <f>IF(Z257="B",IF(P257=30,HLOOKUP(N257,Limits!#REF!,2),IF(P257=40,HLOOKUP(N257,Limits!#REF!,3),IF(P257=50,HLOOKUP(N257,Limits!#REF!,4),IF(P257=80,HLOOKUP(N257,Limits!#REF!,5))))))</f>
        <v>#REF!</v>
      </c>
      <c r="AC257" s="122"/>
      <c r="AD257" s="123" t="e">
        <f t="shared" si="15"/>
        <v>#REF!</v>
      </c>
      <c r="AE257" s="76" t="e">
        <f>IF(Z257="A",IF(X257&lt;=HLOOKUP(N257,Limits!#REF!,2),30,IF(X257&lt;=HLOOKUP(N257,Limits!#REF!,3),40,IF(X257&lt;=HLOOKUP(N257,Limits!#REF!,4),50,IF(X257&lt;=HLOOKUP(N257,Limits!#REF!,5),80,"Over 80%")))))</f>
        <v>#REF!</v>
      </c>
      <c r="AF257" s="76" t="e">
        <f>IF(Z257="B",IF(X257&lt;=HLOOKUP(N257,Limits!#REF!,2),30,IF(X257&lt;=HLOOKUP(N257,Limits!#REF!,3),40,IF(X257&lt;=HLOOKUP(N257,Limits!#REF!,4),50,IF(X257&lt;=HLOOKUP(N257,Limits!#REF!,5),80,"Over 80%")))))</f>
        <v>#REF!</v>
      </c>
      <c r="AG257" s="122"/>
      <c r="AH257" s="122"/>
      <c r="AI257" s="85" t="e">
        <f>IF(J257&lt;=HLOOKUP(F257,Limits!#REF!,2),30,IF(J257&lt;=HLOOKUP(F257,Limits!#REF!,3),40,IF(J257&lt;=HLOOKUP(F257,Limits!#REF!,4),50,IF(J257&lt;=HLOOKUP(F257,Limits!#REF!,5),60,IF(J257&lt;=HLOOKUP(F257,Limits!#REF!,6),80,"Over 80%")))))</f>
        <v>#REF!</v>
      </c>
      <c r="AJ257" s="123" t="e">
        <f t="shared" si="12"/>
        <v>#REF!</v>
      </c>
      <c r="AK257" s="2"/>
      <c r="AL257" s="85" t="e">
        <f t="shared" si="13"/>
        <v>#REF!</v>
      </c>
    </row>
    <row r="258" spans="1:38">
      <c r="A258" s="117" t="e">
        <f>+USR!#REF!</f>
        <v>#REF!</v>
      </c>
      <c r="B258" s="117"/>
      <c r="C258" s="117" t="e">
        <f>+USR!#REF!</f>
        <v>#REF!</v>
      </c>
      <c r="D258" s="151" t="e">
        <f>DATEVALUE(TEXT(USR!#REF!,"mm/dd/yyyy"))</f>
        <v>#REF!</v>
      </c>
      <c r="E258" s="117"/>
      <c r="F258" s="121" t="e">
        <f>+USR!#REF!</f>
        <v>#REF!</v>
      </c>
      <c r="G258" s="122"/>
      <c r="H258" s="122" t="e">
        <f>+USR!#REF!</f>
        <v>#REF!</v>
      </c>
      <c r="I258" s="122"/>
      <c r="J258" s="146" t="e">
        <f>+USR!#REF!</f>
        <v>#REF!</v>
      </c>
      <c r="K258" s="122"/>
      <c r="L258" s="147" t="e">
        <f>IF(H258=30,HLOOKUP(F258,Limits!#REF!,2),IF(H258=40,HLOOKUP(F258,Limits!#REF!,3),IF(H258=50,HLOOKUP(F258,Limits!#REF!,4),IF(H258=60,HLOOKUP(F258,Limits!#REF!,5),IF(H258=80,HLOOKUP(F258,Limits!#REF!,6))))))</f>
        <v>#REF!</v>
      </c>
      <c r="M258" s="148"/>
      <c r="N258" s="121" t="e">
        <f>+USR!#REF!</f>
        <v>#REF!</v>
      </c>
      <c r="O258" s="122"/>
      <c r="P258" s="122" t="e">
        <f>+USR!#REF!</f>
        <v>#REF!</v>
      </c>
      <c r="Q258" s="122"/>
      <c r="R258" s="122" t="e">
        <f>+USR!#REF!</f>
        <v>#REF!</v>
      </c>
      <c r="S258" s="122"/>
      <c r="T258" s="122" t="e">
        <f>+USR!#REF!</f>
        <v>#REF!</v>
      </c>
      <c r="U258" s="122"/>
      <c r="V258" s="122" t="e">
        <f>IF(N258=0,Limits!$D$8,IF(N258=1,Limits!$E$8,IF(N258=2,Limits!$F$8,IF(N258=3,Limits!$G$8,IF(N258=4,Limits!$H$8,IF(N258=5,Limits!$I$8))))))</f>
        <v>#REF!</v>
      </c>
      <c r="W258" s="122"/>
      <c r="X258" s="122" t="e">
        <f t="shared" ref="X258:X307" si="16">SUM(R258:W258)</f>
        <v>#REF!</v>
      </c>
      <c r="Y258" s="122"/>
      <c r="Z258" s="76" t="e">
        <f>IF(D258&gt;=Limits!#REF!,"A",IF(D258&lt;=Limits!#REF!,"B",0))</f>
        <v>#REF!</v>
      </c>
      <c r="AA258" s="76" t="e">
        <f>IF(Z258="A",IF(P258=30,HLOOKUP(N258,Limits!#REF!,2),IF(P258=40,HLOOKUP(N258,Limits!#REF!,3),IF(P258=50,HLOOKUP(N258,Limits!#REF!,4),IF(P258=80,HLOOKUP(N258,Limits!#REF!,5))))))</f>
        <v>#REF!</v>
      </c>
      <c r="AB258" s="76" t="e">
        <f>IF(Z258="B",IF(P258=30,HLOOKUP(N258,Limits!#REF!,2),IF(P258=40,HLOOKUP(N258,Limits!#REF!,3),IF(P258=50,HLOOKUP(N258,Limits!#REF!,4),IF(P258=80,HLOOKUP(N258,Limits!#REF!,5))))))</f>
        <v>#REF!</v>
      </c>
      <c r="AC258" s="122"/>
      <c r="AD258" s="123" t="e">
        <f t="shared" si="15"/>
        <v>#REF!</v>
      </c>
      <c r="AE258" s="76" t="e">
        <f>IF(Z258="A",IF(X258&lt;=HLOOKUP(N258,Limits!#REF!,2),30,IF(X258&lt;=HLOOKUP(N258,Limits!#REF!,3),40,IF(X258&lt;=HLOOKUP(N258,Limits!#REF!,4),50,IF(X258&lt;=HLOOKUP(N258,Limits!#REF!,5),80,"Over 80%")))))</f>
        <v>#REF!</v>
      </c>
      <c r="AF258" s="76" t="e">
        <f>IF(Z258="B",IF(X258&lt;=HLOOKUP(N258,Limits!#REF!,2),30,IF(X258&lt;=HLOOKUP(N258,Limits!#REF!,3),40,IF(X258&lt;=HLOOKUP(N258,Limits!#REF!,4),50,IF(X258&lt;=HLOOKUP(N258,Limits!#REF!,5),80,"Over 80%")))))</f>
        <v>#REF!</v>
      </c>
      <c r="AG258" s="122"/>
      <c r="AH258" s="122"/>
      <c r="AI258" s="85" t="e">
        <f>IF(J258&lt;=HLOOKUP(F258,Limits!#REF!,2),30,IF(J258&lt;=HLOOKUP(F258,Limits!#REF!,3),40,IF(J258&lt;=HLOOKUP(F258,Limits!#REF!,4),50,IF(J258&lt;=HLOOKUP(F258,Limits!#REF!,5),60,IF(J258&lt;=HLOOKUP(F258,Limits!#REF!,6),80,"Over 80%")))))</f>
        <v>#REF!</v>
      </c>
      <c r="AJ258" s="123" t="e">
        <f t="shared" si="12"/>
        <v>#REF!</v>
      </c>
      <c r="AK258" s="2"/>
      <c r="AL258" s="85" t="e">
        <f t="shared" si="13"/>
        <v>#REF!</v>
      </c>
    </row>
    <row r="259" spans="1:38">
      <c r="A259" s="117" t="e">
        <f>+USR!#REF!</f>
        <v>#REF!</v>
      </c>
      <c r="B259" s="117"/>
      <c r="C259" s="117" t="e">
        <f>+USR!#REF!</f>
        <v>#REF!</v>
      </c>
      <c r="D259" s="151" t="e">
        <f>DATEVALUE(TEXT(USR!#REF!,"mm/dd/yyyy"))</f>
        <v>#REF!</v>
      </c>
      <c r="E259" s="117"/>
      <c r="F259" s="121" t="e">
        <f>+USR!#REF!</f>
        <v>#REF!</v>
      </c>
      <c r="G259" s="122"/>
      <c r="H259" s="122" t="e">
        <f>+USR!#REF!</f>
        <v>#REF!</v>
      </c>
      <c r="I259" s="122"/>
      <c r="J259" s="146" t="e">
        <f>+USR!#REF!</f>
        <v>#REF!</v>
      </c>
      <c r="K259" s="122"/>
      <c r="L259" s="147" t="e">
        <f>IF(H259=30,HLOOKUP(F259,Limits!#REF!,2),IF(H259=40,HLOOKUP(F259,Limits!#REF!,3),IF(H259=50,HLOOKUP(F259,Limits!#REF!,4),IF(H259=60,HLOOKUP(F259,Limits!#REF!,5),IF(H259=80,HLOOKUP(F259,Limits!#REF!,6))))))</f>
        <v>#REF!</v>
      </c>
      <c r="M259" s="148"/>
      <c r="N259" s="121" t="e">
        <f>+USR!#REF!</f>
        <v>#REF!</v>
      </c>
      <c r="O259" s="122"/>
      <c r="P259" s="122" t="e">
        <f>+USR!#REF!</f>
        <v>#REF!</v>
      </c>
      <c r="Q259" s="122"/>
      <c r="R259" s="122" t="e">
        <f>+USR!#REF!</f>
        <v>#REF!</v>
      </c>
      <c r="S259" s="122"/>
      <c r="T259" s="122" t="e">
        <f>+USR!#REF!</f>
        <v>#REF!</v>
      </c>
      <c r="U259" s="122"/>
      <c r="V259" s="122" t="e">
        <f>IF(N259=0,Limits!$D$8,IF(N259=1,Limits!$E$8,IF(N259=2,Limits!$F$8,IF(N259=3,Limits!$G$8,IF(N259=4,Limits!$H$8,IF(N259=5,Limits!$I$8))))))</f>
        <v>#REF!</v>
      </c>
      <c r="W259" s="122"/>
      <c r="X259" s="122" t="e">
        <f t="shared" si="16"/>
        <v>#REF!</v>
      </c>
      <c r="Y259" s="122"/>
      <c r="Z259" s="76" t="e">
        <f>IF(D259&gt;=Limits!#REF!,"A",IF(D259&lt;=Limits!#REF!,"B",0))</f>
        <v>#REF!</v>
      </c>
      <c r="AA259" s="76" t="e">
        <f>IF(Z259="A",IF(P259=30,HLOOKUP(N259,Limits!#REF!,2),IF(P259=40,HLOOKUP(N259,Limits!#REF!,3),IF(P259=50,HLOOKUP(N259,Limits!#REF!,4),IF(P259=80,HLOOKUP(N259,Limits!#REF!,5))))))</f>
        <v>#REF!</v>
      </c>
      <c r="AB259" s="76" t="e">
        <f>IF(Z259="B",IF(P259=30,HLOOKUP(N259,Limits!#REF!,2),IF(P259=40,HLOOKUP(N259,Limits!#REF!,3),IF(P259=50,HLOOKUP(N259,Limits!#REF!,4),IF(P259=80,HLOOKUP(N259,Limits!#REF!,5))))))</f>
        <v>#REF!</v>
      </c>
      <c r="AC259" s="122"/>
      <c r="AD259" s="123" t="e">
        <f t="shared" si="15"/>
        <v>#REF!</v>
      </c>
      <c r="AE259" s="76" t="e">
        <f>IF(Z259="A",IF(X259&lt;=HLOOKUP(N259,Limits!#REF!,2),30,IF(X259&lt;=HLOOKUP(N259,Limits!#REF!,3),40,IF(X259&lt;=HLOOKUP(N259,Limits!#REF!,4),50,IF(X259&lt;=HLOOKUP(N259,Limits!#REF!,5),80,"Over 80%")))))</f>
        <v>#REF!</v>
      </c>
      <c r="AF259" s="76" t="e">
        <f>IF(Z259="B",IF(X259&lt;=HLOOKUP(N259,Limits!#REF!,2),30,IF(X259&lt;=HLOOKUP(N259,Limits!#REF!,3),40,IF(X259&lt;=HLOOKUP(N259,Limits!#REF!,4),50,IF(X259&lt;=HLOOKUP(N259,Limits!#REF!,5),80,"Over 80%")))))</f>
        <v>#REF!</v>
      </c>
      <c r="AG259" s="122"/>
      <c r="AH259" s="122"/>
      <c r="AI259" s="85" t="e">
        <f>IF(J259&lt;=HLOOKUP(F259,Limits!#REF!,2),30,IF(J259&lt;=HLOOKUP(F259,Limits!#REF!,3),40,IF(J259&lt;=HLOOKUP(F259,Limits!#REF!,4),50,IF(J259&lt;=HLOOKUP(F259,Limits!#REF!,5),60,IF(J259&lt;=HLOOKUP(F259,Limits!#REF!,6),80,"Over 80%")))))</f>
        <v>#REF!</v>
      </c>
      <c r="AJ259" s="123" t="e">
        <f t="shared" si="12"/>
        <v>#REF!</v>
      </c>
      <c r="AK259" s="2"/>
      <c r="AL259" s="85" t="e">
        <f t="shared" si="13"/>
        <v>#REF!</v>
      </c>
    </row>
    <row r="260" spans="1:38">
      <c r="A260" s="117" t="e">
        <f>+USR!#REF!</f>
        <v>#REF!</v>
      </c>
      <c r="B260" s="117"/>
      <c r="C260" s="117" t="e">
        <f>+USR!#REF!</f>
        <v>#REF!</v>
      </c>
      <c r="D260" s="151" t="e">
        <f>DATEVALUE(TEXT(USR!#REF!,"mm/dd/yyyy"))</f>
        <v>#REF!</v>
      </c>
      <c r="E260" s="117"/>
      <c r="F260" s="121" t="e">
        <f>+USR!#REF!</f>
        <v>#REF!</v>
      </c>
      <c r="G260" s="122"/>
      <c r="H260" s="122" t="e">
        <f>+USR!#REF!</f>
        <v>#REF!</v>
      </c>
      <c r="I260" s="122"/>
      <c r="J260" s="146" t="e">
        <f>+USR!#REF!</f>
        <v>#REF!</v>
      </c>
      <c r="K260" s="122"/>
      <c r="L260" s="147" t="e">
        <f>IF(H260=30,HLOOKUP(F260,Limits!#REF!,2),IF(H260=40,HLOOKUP(F260,Limits!#REF!,3),IF(H260=50,HLOOKUP(F260,Limits!#REF!,4),IF(H260=60,HLOOKUP(F260,Limits!#REF!,5),IF(H260=80,HLOOKUP(F260,Limits!#REF!,6))))))</f>
        <v>#REF!</v>
      </c>
      <c r="M260" s="148"/>
      <c r="N260" s="121" t="e">
        <f>+USR!#REF!</f>
        <v>#REF!</v>
      </c>
      <c r="O260" s="122"/>
      <c r="P260" s="122" t="e">
        <f>+USR!#REF!</f>
        <v>#REF!</v>
      </c>
      <c r="Q260" s="122"/>
      <c r="R260" s="122" t="e">
        <f>+USR!#REF!</f>
        <v>#REF!</v>
      </c>
      <c r="S260" s="122"/>
      <c r="T260" s="122" t="e">
        <f>+USR!#REF!</f>
        <v>#REF!</v>
      </c>
      <c r="U260" s="122"/>
      <c r="V260" s="122" t="e">
        <f>IF(N260=0,Limits!$D$8,IF(N260=1,Limits!$E$8,IF(N260=2,Limits!$F$8,IF(N260=3,Limits!$G$8,IF(N260=4,Limits!$H$8,IF(N260=5,Limits!$I$8))))))</f>
        <v>#REF!</v>
      </c>
      <c r="W260" s="122"/>
      <c r="X260" s="122" t="e">
        <f t="shared" si="16"/>
        <v>#REF!</v>
      </c>
      <c r="Y260" s="122"/>
      <c r="Z260" s="76" t="e">
        <f>IF(D260&gt;=Limits!#REF!,"A",IF(D260&lt;=Limits!#REF!,"B",0))</f>
        <v>#REF!</v>
      </c>
      <c r="AA260" s="76" t="e">
        <f>IF(Z260="A",IF(P260=30,HLOOKUP(N260,Limits!#REF!,2),IF(P260=40,HLOOKUP(N260,Limits!#REF!,3),IF(P260=50,HLOOKUP(N260,Limits!#REF!,4),IF(P260=80,HLOOKUP(N260,Limits!#REF!,5))))))</f>
        <v>#REF!</v>
      </c>
      <c r="AB260" s="76" t="e">
        <f>IF(Z260="B",IF(P260=30,HLOOKUP(N260,Limits!#REF!,2),IF(P260=40,HLOOKUP(N260,Limits!#REF!,3),IF(P260=50,HLOOKUP(N260,Limits!#REF!,4),IF(P260=80,HLOOKUP(N260,Limits!#REF!,5))))))</f>
        <v>#REF!</v>
      </c>
      <c r="AC260" s="122"/>
      <c r="AD260" s="123" t="e">
        <f t="shared" si="15"/>
        <v>#REF!</v>
      </c>
      <c r="AE260" s="76" t="e">
        <f>IF(Z260="A",IF(X260&lt;=HLOOKUP(N260,Limits!#REF!,2),30,IF(X260&lt;=HLOOKUP(N260,Limits!#REF!,3),40,IF(X260&lt;=HLOOKUP(N260,Limits!#REF!,4),50,IF(X260&lt;=HLOOKUP(N260,Limits!#REF!,5),80,"Over 80%")))))</f>
        <v>#REF!</v>
      </c>
      <c r="AF260" s="76" t="e">
        <f>IF(Z260="B",IF(X260&lt;=HLOOKUP(N260,Limits!#REF!,2),30,IF(X260&lt;=HLOOKUP(N260,Limits!#REF!,3),40,IF(X260&lt;=HLOOKUP(N260,Limits!#REF!,4),50,IF(X260&lt;=HLOOKUP(N260,Limits!#REF!,5),80,"Over 80%")))))</f>
        <v>#REF!</v>
      </c>
      <c r="AG260" s="122"/>
      <c r="AH260" s="122"/>
      <c r="AI260" s="85" t="e">
        <f>IF(J260&lt;=HLOOKUP(F260,Limits!#REF!,2),30,IF(J260&lt;=HLOOKUP(F260,Limits!#REF!,3),40,IF(J260&lt;=HLOOKUP(F260,Limits!#REF!,4),50,IF(J260&lt;=HLOOKUP(F260,Limits!#REF!,5),60,IF(J260&lt;=HLOOKUP(F260,Limits!#REF!,6),80,"Over 80%")))))</f>
        <v>#REF!</v>
      </c>
      <c r="AJ260" s="123" t="e">
        <f t="shared" si="12"/>
        <v>#REF!</v>
      </c>
      <c r="AK260" s="2"/>
      <c r="AL260" s="85" t="e">
        <f t="shared" si="13"/>
        <v>#REF!</v>
      </c>
    </row>
    <row r="261" spans="1:38">
      <c r="A261" s="117" t="e">
        <f>+USR!#REF!</f>
        <v>#REF!</v>
      </c>
      <c r="B261" s="117"/>
      <c r="C261" s="117" t="e">
        <f>+USR!#REF!</f>
        <v>#REF!</v>
      </c>
      <c r="D261" s="151" t="e">
        <f>DATEVALUE(TEXT(USR!#REF!,"mm/dd/yyyy"))</f>
        <v>#REF!</v>
      </c>
      <c r="E261" s="117"/>
      <c r="F261" s="121" t="e">
        <f>+USR!#REF!</f>
        <v>#REF!</v>
      </c>
      <c r="G261" s="122"/>
      <c r="H261" s="122" t="e">
        <f>+USR!#REF!</f>
        <v>#REF!</v>
      </c>
      <c r="I261" s="122"/>
      <c r="J261" s="146" t="e">
        <f>+USR!#REF!</f>
        <v>#REF!</v>
      </c>
      <c r="K261" s="122"/>
      <c r="L261" s="147" t="e">
        <f>IF(H261=30,HLOOKUP(F261,Limits!#REF!,2),IF(H261=40,HLOOKUP(F261,Limits!#REF!,3),IF(H261=50,HLOOKUP(F261,Limits!#REF!,4),IF(H261=60,HLOOKUP(F261,Limits!#REF!,5),IF(H261=80,HLOOKUP(F261,Limits!#REF!,6))))))</f>
        <v>#REF!</v>
      </c>
      <c r="M261" s="148"/>
      <c r="N261" s="121" t="e">
        <f>+USR!#REF!</f>
        <v>#REF!</v>
      </c>
      <c r="O261" s="122"/>
      <c r="P261" s="122" t="e">
        <f>+USR!#REF!</f>
        <v>#REF!</v>
      </c>
      <c r="Q261" s="122"/>
      <c r="R261" s="122" t="e">
        <f>+USR!#REF!</f>
        <v>#REF!</v>
      </c>
      <c r="S261" s="122"/>
      <c r="T261" s="122" t="e">
        <f>+USR!#REF!</f>
        <v>#REF!</v>
      </c>
      <c r="U261" s="122"/>
      <c r="V261" s="122" t="e">
        <f>IF(N261=0,Limits!$D$8,IF(N261=1,Limits!$E$8,IF(N261=2,Limits!$F$8,IF(N261=3,Limits!$G$8,IF(N261=4,Limits!$H$8,IF(N261=5,Limits!$I$8))))))</f>
        <v>#REF!</v>
      </c>
      <c r="W261" s="122"/>
      <c r="X261" s="122" t="e">
        <f t="shared" si="16"/>
        <v>#REF!</v>
      </c>
      <c r="Y261" s="122"/>
      <c r="Z261" s="76" t="e">
        <f>IF(D261&gt;=Limits!#REF!,"A",IF(D261&lt;=Limits!#REF!,"B",0))</f>
        <v>#REF!</v>
      </c>
      <c r="AA261" s="76" t="e">
        <f>IF(Z261="A",IF(P261=30,HLOOKUP(N261,Limits!#REF!,2),IF(P261=40,HLOOKUP(N261,Limits!#REF!,3),IF(P261=50,HLOOKUP(N261,Limits!#REF!,4),IF(P261=80,HLOOKUP(N261,Limits!#REF!,5))))))</f>
        <v>#REF!</v>
      </c>
      <c r="AB261" s="76" t="e">
        <f>IF(Z261="B",IF(P261=30,HLOOKUP(N261,Limits!#REF!,2),IF(P261=40,HLOOKUP(N261,Limits!#REF!,3),IF(P261=50,HLOOKUP(N261,Limits!#REF!,4),IF(P261=80,HLOOKUP(N261,Limits!#REF!,5))))))</f>
        <v>#REF!</v>
      </c>
      <c r="AC261" s="122"/>
      <c r="AD261" s="123" t="e">
        <f t="shared" si="15"/>
        <v>#REF!</v>
      </c>
      <c r="AE261" s="76" t="e">
        <f>IF(Z261="A",IF(X261&lt;=HLOOKUP(N261,Limits!#REF!,2),30,IF(X261&lt;=HLOOKUP(N261,Limits!#REF!,3),40,IF(X261&lt;=HLOOKUP(N261,Limits!#REF!,4),50,IF(X261&lt;=HLOOKUP(N261,Limits!#REF!,5),80,"Over 80%")))))</f>
        <v>#REF!</v>
      </c>
      <c r="AF261" s="76" t="e">
        <f>IF(Z261="B",IF(X261&lt;=HLOOKUP(N261,Limits!#REF!,2),30,IF(X261&lt;=HLOOKUP(N261,Limits!#REF!,3),40,IF(X261&lt;=HLOOKUP(N261,Limits!#REF!,4),50,IF(X261&lt;=HLOOKUP(N261,Limits!#REF!,5),80,"Over 80%")))))</f>
        <v>#REF!</v>
      </c>
      <c r="AG261" s="122"/>
      <c r="AH261" s="122"/>
      <c r="AI261" s="85" t="e">
        <f>IF(J261&lt;=HLOOKUP(F261,Limits!#REF!,2),30,IF(J261&lt;=HLOOKUP(F261,Limits!#REF!,3),40,IF(J261&lt;=HLOOKUP(F261,Limits!#REF!,4),50,IF(J261&lt;=HLOOKUP(F261,Limits!#REF!,5),60,IF(J261&lt;=HLOOKUP(F261,Limits!#REF!,6),80,"Over 80%")))))</f>
        <v>#REF!</v>
      </c>
      <c r="AJ261" s="123" t="e">
        <f t="shared" si="12"/>
        <v>#REF!</v>
      </c>
      <c r="AK261" s="2"/>
      <c r="AL261" s="85" t="e">
        <f t="shared" si="13"/>
        <v>#REF!</v>
      </c>
    </row>
    <row r="262" spans="1:38">
      <c r="A262" s="117" t="e">
        <f>+USR!#REF!</f>
        <v>#REF!</v>
      </c>
      <c r="B262" s="117"/>
      <c r="C262" s="117" t="e">
        <f>+USR!#REF!</f>
        <v>#REF!</v>
      </c>
      <c r="D262" s="151" t="e">
        <f>DATEVALUE(TEXT(USR!#REF!,"mm/dd/yyyy"))</f>
        <v>#REF!</v>
      </c>
      <c r="E262" s="117"/>
      <c r="F262" s="121" t="e">
        <f>+USR!#REF!</f>
        <v>#REF!</v>
      </c>
      <c r="G262" s="122"/>
      <c r="H262" s="122" t="e">
        <f>+USR!#REF!</f>
        <v>#REF!</v>
      </c>
      <c r="I262" s="122"/>
      <c r="J262" s="146" t="e">
        <f>+USR!#REF!</f>
        <v>#REF!</v>
      </c>
      <c r="K262" s="122"/>
      <c r="L262" s="147" t="e">
        <f>IF(H262=30,HLOOKUP(F262,Limits!#REF!,2),IF(H262=40,HLOOKUP(F262,Limits!#REF!,3),IF(H262=50,HLOOKUP(F262,Limits!#REF!,4),IF(H262=60,HLOOKUP(F262,Limits!#REF!,5),IF(H262=80,HLOOKUP(F262,Limits!#REF!,6))))))</f>
        <v>#REF!</v>
      </c>
      <c r="M262" s="148"/>
      <c r="N262" s="121" t="e">
        <f>+USR!#REF!</f>
        <v>#REF!</v>
      </c>
      <c r="O262" s="122"/>
      <c r="P262" s="122" t="e">
        <f>+USR!#REF!</f>
        <v>#REF!</v>
      </c>
      <c r="Q262" s="122"/>
      <c r="R262" s="122" t="e">
        <f>+USR!#REF!</f>
        <v>#REF!</v>
      </c>
      <c r="S262" s="122"/>
      <c r="T262" s="122" t="e">
        <f>+USR!#REF!</f>
        <v>#REF!</v>
      </c>
      <c r="U262" s="122"/>
      <c r="V262" s="122" t="e">
        <f>IF(N262=0,Limits!$D$8,IF(N262=1,Limits!$E$8,IF(N262=2,Limits!$F$8,IF(N262=3,Limits!$G$8,IF(N262=4,Limits!$H$8,IF(N262=5,Limits!$I$8))))))</f>
        <v>#REF!</v>
      </c>
      <c r="W262" s="122"/>
      <c r="X262" s="122" t="e">
        <f t="shared" si="16"/>
        <v>#REF!</v>
      </c>
      <c r="Y262" s="122"/>
      <c r="Z262" s="76" t="e">
        <f>IF(D262&gt;=Limits!#REF!,"A",IF(D262&lt;=Limits!#REF!,"B",0))</f>
        <v>#REF!</v>
      </c>
      <c r="AA262" s="76" t="e">
        <f>IF(Z262="A",IF(P262=30,HLOOKUP(N262,Limits!#REF!,2),IF(P262=40,HLOOKUP(N262,Limits!#REF!,3),IF(P262=50,HLOOKUP(N262,Limits!#REF!,4),IF(P262=80,HLOOKUP(N262,Limits!#REF!,5))))))</f>
        <v>#REF!</v>
      </c>
      <c r="AB262" s="76" t="e">
        <f>IF(Z262="B",IF(P262=30,HLOOKUP(N262,Limits!#REF!,2),IF(P262=40,HLOOKUP(N262,Limits!#REF!,3),IF(P262=50,HLOOKUP(N262,Limits!#REF!,4),IF(P262=80,HLOOKUP(N262,Limits!#REF!,5))))))</f>
        <v>#REF!</v>
      </c>
      <c r="AC262" s="122"/>
      <c r="AD262" s="123" t="e">
        <f t="shared" si="15"/>
        <v>#REF!</v>
      </c>
      <c r="AE262" s="76" t="e">
        <f>IF(Z262="A",IF(X262&lt;=HLOOKUP(N262,Limits!#REF!,2),30,IF(X262&lt;=HLOOKUP(N262,Limits!#REF!,3),40,IF(X262&lt;=HLOOKUP(N262,Limits!#REF!,4),50,IF(X262&lt;=HLOOKUP(N262,Limits!#REF!,5),80,"Over 80%")))))</f>
        <v>#REF!</v>
      </c>
      <c r="AF262" s="76" t="e">
        <f>IF(Z262="B",IF(X262&lt;=HLOOKUP(N262,Limits!#REF!,2),30,IF(X262&lt;=HLOOKUP(N262,Limits!#REF!,3),40,IF(X262&lt;=HLOOKUP(N262,Limits!#REF!,4),50,IF(X262&lt;=HLOOKUP(N262,Limits!#REF!,5),80,"Over 80%")))))</f>
        <v>#REF!</v>
      </c>
      <c r="AG262" s="122"/>
      <c r="AH262" s="122"/>
      <c r="AI262" s="85" t="e">
        <f>IF(J262&lt;=HLOOKUP(F262,Limits!#REF!,2),30,IF(J262&lt;=HLOOKUP(F262,Limits!#REF!,3),40,IF(J262&lt;=HLOOKUP(F262,Limits!#REF!,4),50,IF(J262&lt;=HLOOKUP(F262,Limits!#REF!,5),60,IF(J262&lt;=HLOOKUP(F262,Limits!#REF!,6),80,"Over 80%")))))</f>
        <v>#REF!</v>
      </c>
      <c r="AJ262" s="123" t="e">
        <f t="shared" si="12"/>
        <v>#REF!</v>
      </c>
      <c r="AK262" s="2"/>
      <c r="AL262" s="85" t="e">
        <f t="shared" si="13"/>
        <v>#REF!</v>
      </c>
    </row>
    <row r="263" spans="1:38">
      <c r="A263" s="117" t="e">
        <f>+USR!#REF!</f>
        <v>#REF!</v>
      </c>
      <c r="B263" s="117"/>
      <c r="C263" s="117" t="e">
        <f>+USR!#REF!</f>
        <v>#REF!</v>
      </c>
      <c r="D263" s="151" t="e">
        <f>DATEVALUE(TEXT(USR!#REF!,"mm/dd/yyyy"))</f>
        <v>#REF!</v>
      </c>
      <c r="E263" s="117"/>
      <c r="F263" s="121" t="e">
        <f>+USR!#REF!</f>
        <v>#REF!</v>
      </c>
      <c r="G263" s="122"/>
      <c r="H263" s="122" t="e">
        <f>+USR!#REF!</f>
        <v>#REF!</v>
      </c>
      <c r="I263" s="122"/>
      <c r="J263" s="146" t="e">
        <f>+USR!#REF!</f>
        <v>#REF!</v>
      </c>
      <c r="K263" s="122"/>
      <c r="L263" s="147" t="e">
        <f>IF(H263=30,HLOOKUP(F263,Limits!#REF!,2),IF(H263=40,HLOOKUP(F263,Limits!#REF!,3),IF(H263=50,HLOOKUP(F263,Limits!#REF!,4),IF(H263=60,HLOOKUP(F263,Limits!#REF!,5),IF(H263=80,HLOOKUP(F263,Limits!#REF!,6))))))</f>
        <v>#REF!</v>
      </c>
      <c r="M263" s="148"/>
      <c r="N263" s="121" t="e">
        <f>+USR!#REF!</f>
        <v>#REF!</v>
      </c>
      <c r="O263" s="122"/>
      <c r="P263" s="122" t="e">
        <f>+USR!#REF!</f>
        <v>#REF!</v>
      </c>
      <c r="Q263" s="122"/>
      <c r="R263" s="122" t="e">
        <f>+USR!#REF!</f>
        <v>#REF!</v>
      </c>
      <c r="S263" s="122"/>
      <c r="T263" s="122" t="e">
        <f>+USR!#REF!</f>
        <v>#REF!</v>
      </c>
      <c r="U263" s="122"/>
      <c r="V263" s="122" t="e">
        <f>IF(N263=0,Limits!$D$8,IF(N263=1,Limits!$E$8,IF(N263=2,Limits!$F$8,IF(N263=3,Limits!$G$8,IF(N263=4,Limits!$H$8,IF(N263=5,Limits!$I$8))))))</f>
        <v>#REF!</v>
      </c>
      <c r="W263" s="122"/>
      <c r="X263" s="122" t="e">
        <f t="shared" si="16"/>
        <v>#REF!</v>
      </c>
      <c r="Y263" s="122"/>
      <c r="Z263" s="76" t="e">
        <f>IF(D263&gt;=Limits!#REF!,"A",IF(D263&lt;=Limits!#REF!,"B",0))</f>
        <v>#REF!</v>
      </c>
      <c r="AA263" s="76" t="e">
        <f>IF(Z263="A",IF(P263=30,HLOOKUP(N263,Limits!#REF!,2),IF(P263=40,HLOOKUP(N263,Limits!#REF!,3),IF(P263=50,HLOOKUP(N263,Limits!#REF!,4),IF(P263=80,HLOOKUP(N263,Limits!#REF!,5))))))</f>
        <v>#REF!</v>
      </c>
      <c r="AB263" s="76" t="e">
        <f>IF(Z263="B",IF(P263=30,HLOOKUP(N263,Limits!#REF!,2),IF(P263=40,HLOOKUP(N263,Limits!#REF!,3),IF(P263=50,HLOOKUP(N263,Limits!#REF!,4),IF(P263=80,HLOOKUP(N263,Limits!#REF!,5))))))</f>
        <v>#REF!</v>
      </c>
      <c r="AC263" s="122"/>
      <c r="AD263" s="123" t="e">
        <f t="shared" si="15"/>
        <v>#REF!</v>
      </c>
      <c r="AE263" s="76" t="e">
        <f>IF(Z263="A",IF(X263&lt;=HLOOKUP(N263,Limits!#REF!,2),30,IF(X263&lt;=HLOOKUP(N263,Limits!#REF!,3),40,IF(X263&lt;=HLOOKUP(N263,Limits!#REF!,4),50,IF(X263&lt;=HLOOKUP(N263,Limits!#REF!,5),80,"Over 80%")))))</f>
        <v>#REF!</v>
      </c>
      <c r="AF263" s="76" t="e">
        <f>IF(Z263="B",IF(X263&lt;=HLOOKUP(N263,Limits!#REF!,2),30,IF(X263&lt;=HLOOKUP(N263,Limits!#REF!,3),40,IF(X263&lt;=HLOOKUP(N263,Limits!#REF!,4),50,IF(X263&lt;=HLOOKUP(N263,Limits!#REF!,5),80,"Over 80%")))))</f>
        <v>#REF!</v>
      </c>
      <c r="AG263" s="122"/>
      <c r="AH263" s="122"/>
      <c r="AI263" s="85" t="e">
        <f>IF(J263&lt;=HLOOKUP(F263,Limits!#REF!,2),30,IF(J263&lt;=HLOOKUP(F263,Limits!#REF!,3),40,IF(J263&lt;=HLOOKUP(F263,Limits!#REF!,4),50,IF(J263&lt;=HLOOKUP(F263,Limits!#REF!,5),60,IF(J263&lt;=HLOOKUP(F263,Limits!#REF!,6),80,"Over 80%")))))</f>
        <v>#REF!</v>
      </c>
      <c r="AJ263" s="123" t="e">
        <f t="shared" si="12"/>
        <v>#REF!</v>
      </c>
      <c r="AK263" s="2"/>
      <c r="AL263" s="85" t="e">
        <f t="shared" si="13"/>
        <v>#REF!</v>
      </c>
    </row>
    <row r="264" spans="1:38">
      <c r="A264" s="117" t="e">
        <f>+USR!#REF!</f>
        <v>#REF!</v>
      </c>
      <c r="B264" s="117"/>
      <c r="C264" s="117" t="e">
        <f>+USR!#REF!</f>
        <v>#REF!</v>
      </c>
      <c r="D264" s="151" t="e">
        <f>DATEVALUE(TEXT(USR!#REF!,"mm/dd/yyyy"))</f>
        <v>#REF!</v>
      </c>
      <c r="E264" s="117"/>
      <c r="F264" s="121" t="e">
        <f>+USR!#REF!</f>
        <v>#REF!</v>
      </c>
      <c r="G264" s="122"/>
      <c r="H264" s="122" t="e">
        <f>+USR!#REF!</f>
        <v>#REF!</v>
      </c>
      <c r="I264" s="122"/>
      <c r="J264" s="146" t="e">
        <f>+USR!#REF!</f>
        <v>#REF!</v>
      </c>
      <c r="K264" s="122"/>
      <c r="L264" s="147" t="e">
        <f>IF(H264=30,HLOOKUP(F264,Limits!#REF!,2),IF(H264=40,HLOOKUP(F264,Limits!#REF!,3),IF(H264=50,HLOOKUP(F264,Limits!#REF!,4),IF(H264=60,HLOOKUP(F264,Limits!#REF!,5),IF(H264=80,HLOOKUP(F264,Limits!#REF!,6))))))</f>
        <v>#REF!</v>
      </c>
      <c r="M264" s="148"/>
      <c r="N264" s="121" t="e">
        <f>+USR!#REF!</f>
        <v>#REF!</v>
      </c>
      <c r="O264" s="122"/>
      <c r="P264" s="122" t="e">
        <f>+USR!#REF!</f>
        <v>#REF!</v>
      </c>
      <c r="Q264" s="122"/>
      <c r="R264" s="122" t="e">
        <f>+USR!#REF!</f>
        <v>#REF!</v>
      </c>
      <c r="S264" s="122"/>
      <c r="T264" s="122" t="e">
        <f>+USR!#REF!</f>
        <v>#REF!</v>
      </c>
      <c r="U264" s="122"/>
      <c r="V264" s="122" t="e">
        <f>IF(N264=0,Limits!$D$8,IF(N264=1,Limits!$E$8,IF(N264=2,Limits!$F$8,IF(N264=3,Limits!$G$8,IF(N264=4,Limits!$H$8,IF(N264=5,Limits!$I$8))))))</f>
        <v>#REF!</v>
      </c>
      <c r="W264" s="122"/>
      <c r="X264" s="122" t="e">
        <f t="shared" si="16"/>
        <v>#REF!</v>
      </c>
      <c r="Y264" s="122"/>
      <c r="Z264" s="76" t="e">
        <f>IF(D264&gt;=Limits!#REF!,"A",IF(D264&lt;=Limits!#REF!,"B",0))</f>
        <v>#REF!</v>
      </c>
      <c r="AA264" s="76" t="e">
        <f>IF(Z264="A",IF(P264=30,HLOOKUP(N264,Limits!#REF!,2),IF(P264=40,HLOOKUP(N264,Limits!#REF!,3),IF(P264=50,HLOOKUP(N264,Limits!#REF!,4),IF(P264=80,HLOOKUP(N264,Limits!#REF!,5))))))</f>
        <v>#REF!</v>
      </c>
      <c r="AB264" s="76" t="e">
        <f>IF(Z264="B",IF(P264=30,HLOOKUP(N264,Limits!#REF!,2),IF(P264=40,HLOOKUP(N264,Limits!#REF!,3),IF(P264=50,HLOOKUP(N264,Limits!#REF!,4),IF(P264=80,HLOOKUP(N264,Limits!#REF!,5))))))</f>
        <v>#REF!</v>
      </c>
      <c r="AC264" s="122"/>
      <c r="AD264" s="123" t="e">
        <f t="shared" si="15"/>
        <v>#REF!</v>
      </c>
      <c r="AE264" s="76" t="e">
        <f>IF(Z264="A",IF(X264&lt;=HLOOKUP(N264,Limits!#REF!,2),30,IF(X264&lt;=HLOOKUP(N264,Limits!#REF!,3),40,IF(X264&lt;=HLOOKUP(N264,Limits!#REF!,4),50,IF(X264&lt;=HLOOKUP(N264,Limits!#REF!,5),80,"Over 80%")))))</f>
        <v>#REF!</v>
      </c>
      <c r="AF264" s="76" t="e">
        <f>IF(Z264="B",IF(X264&lt;=HLOOKUP(N264,Limits!#REF!,2),30,IF(X264&lt;=HLOOKUP(N264,Limits!#REF!,3),40,IF(X264&lt;=HLOOKUP(N264,Limits!#REF!,4),50,IF(X264&lt;=HLOOKUP(N264,Limits!#REF!,5),80,"Over 80%")))))</f>
        <v>#REF!</v>
      </c>
      <c r="AG264" s="122"/>
      <c r="AH264" s="122"/>
      <c r="AI264" s="85" t="e">
        <f>IF(J264&lt;=HLOOKUP(F264,Limits!#REF!,2),30,IF(J264&lt;=HLOOKUP(F264,Limits!#REF!,3),40,IF(J264&lt;=HLOOKUP(F264,Limits!#REF!,4),50,IF(J264&lt;=HLOOKUP(F264,Limits!#REF!,5),60,IF(J264&lt;=HLOOKUP(F264,Limits!#REF!,6),80,"Over 80%")))))</f>
        <v>#REF!</v>
      </c>
      <c r="AJ264" s="123" t="e">
        <f t="shared" ref="AJ264:AJ307" si="17">IF(Z264="A",AE264,IF(Z264="B",AF264,0))</f>
        <v>#REF!</v>
      </c>
      <c r="AK264" s="2"/>
      <c r="AL264" s="85" t="e">
        <f t="shared" ref="AL264:AL307" si="18">IF(AI264&lt;AJ264,AI264,AJ264)</f>
        <v>#REF!</v>
      </c>
    </row>
    <row r="265" spans="1:38">
      <c r="A265" s="117" t="e">
        <f>+USR!#REF!</f>
        <v>#REF!</v>
      </c>
      <c r="B265" s="117"/>
      <c r="C265" s="117" t="e">
        <f>+USR!#REF!</f>
        <v>#REF!</v>
      </c>
      <c r="D265" s="151" t="e">
        <f>DATEVALUE(TEXT(USR!#REF!,"mm/dd/yyyy"))</f>
        <v>#REF!</v>
      </c>
      <c r="E265" s="117"/>
      <c r="F265" s="121" t="e">
        <f>+USR!#REF!</f>
        <v>#REF!</v>
      </c>
      <c r="G265" s="122"/>
      <c r="H265" s="122" t="e">
        <f>+USR!#REF!</f>
        <v>#REF!</v>
      </c>
      <c r="I265" s="122"/>
      <c r="J265" s="146" t="e">
        <f>+USR!#REF!</f>
        <v>#REF!</v>
      </c>
      <c r="K265" s="122"/>
      <c r="L265" s="147" t="e">
        <f>IF(H265=30,HLOOKUP(F265,Limits!#REF!,2),IF(H265=40,HLOOKUP(F265,Limits!#REF!,3),IF(H265=50,HLOOKUP(F265,Limits!#REF!,4),IF(H265=60,HLOOKUP(F265,Limits!#REF!,5),IF(H265=80,HLOOKUP(F265,Limits!#REF!,6))))))</f>
        <v>#REF!</v>
      </c>
      <c r="M265" s="148"/>
      <c r="N265" s="121" t="e">
        <f>+USR!#REF!</f>
        <v>#REF!</v>
      </c>
      <c r="O265" s="122"/>
      <c r="P265" s="122" t="e">
        <f>+USR!#REF!</f>
        <v>#REF!</v>
      </c>
      <c r="Q265" s="122"/>
      <c r="R265" s="122" t="e">
        <f>+USR!#REF!</f>
        <v>#REF!</v>
      </c>
      <c r="S265" s="122"/>
      <c r="T265" s="122" t="e">
        <f>+USR!#REF!</f>
        <v>#REF!</v>
      </c>
      <c r="U265" s="122"/>
      <c r="V265" s="122" t="e">
        <f>IF(N265=0,Limits!$D$8,IF(N265=1,Limits!$E$8,IF(N265=2,Limits!$F$8,IF(N265=3,Limits!$G$8,IF(N265=4,Limits!$H$8,IF(N265=5,Limits!$I$8))))))</f>
        <v>#REF!</v>
      </c>
      <c r="W265" s="122"/>
      <c r="X265" s="122" t="e">
        <f t="shared" si="16"/>
        <v>#REF!</v>
      </c>
      <c r="Y265" s="122"/>
      <c r="Z265" s="76" t="e">
        <f>IF(D265&gt;=Limits!#REF!,"A",IF(D265&lt;=Limits!#REF!,"B",0))</f>
        <v>#REF!</v>
      </c>
      <c r="AA265" s="76" t="e">
        <f>IF(Z265="A",IF(P265=30,HLOOKUP(N265,Limits!#REF!,2),IF(P265=40,HLOOKUP(N265,Limits!#REF!,3),IF(P265=50,HLOOKUP(N265,Limits!#REF!,4),IF(P265=80,HLOOKUP(N265,Limits!#REF!,5))))))</f>
        <v>#REF!</v>
      </c>
      <c r="AB265" s="76" t="e">
        <f>IF(Z265="B",IF(P265=30,HLOOKUP(N265,Limits!#REF!,2),IF(P265=40,HLOOKUP(N265,Limits!#REF!,3),IF(P265=50,HLOOKUP(N265,Limits!#REF!,4),IF(P265=80,HLOOKUP(N265,Limits!#REF!,5))))))</f>
        <v>#REF!</v>
      </c>
      <c r="AC265" s="122"/>
      <c r="AD265" s="123" t="e">
        <f t="shared" ref="AD265:AD307" si="19">IF(Z265="A",AA265,IF(Z265="B",AB265,0))</f>
        <v>#REF!</v>
      </c>
      <c r="AE265" s="76" t="e">
        <f>IF(Z265="A",IF(X265&lt;=HLOOKUP(N265,Limits!#REF!,2),30,IF(X265&lt;=HLOOKUP(N265,Limits!#REF!,3),40,IF(X265&lt;=HLOOKUP(N265,Limits!#REF!,4),50,IF(X265&lt;=HLOOKUP(N265,Limits!#REF!,5),80,"Over 80%")))))</f>
        <v>#REF!</v>
      </c>
      <c r="AF265" s="76" t="e">
        <f>IF(Z265="B",IF(X265&lt;=HLOOKUP(N265,Limits!#REF!,2),30,IF(X265&lt;=HLOOKUP(N265,Limits!#REF!,3),40,IF(X265&lt;=HLOOKUP(N265,Limits!#REF!,4),50,IF(X265&lt;=HLOOKUP(N265,Limits!#REF!,5),80,"Over 80%")))))</f>
        <v>#REF!</v>
      </c>
      <c r="AG265" s="122"/>
      <c r="AH265" s="122"/>
      <c r="AI265" s="85" t="e">
        <f>IF(J265&lt;=HLOOKUP(F265,Limits!#REF!,2),30,IF(J265&lt;=HLOOKUP(F265,Limits!#REF!,3),40,IF(J265&lt;=HLOOKUP(F265,Limits!#REF!,4),50,IF(J265&lt;=HLOOKUP(F265,Limits!#REF!,5),60,IF(J265&lt;=HLOOKUP(F265,Limits!#REF!,6),80,"Over 80%")))))</f>
        <v>#REF!</v>
      </c>
      <c r="AJ265" s="123" t="e">
        <f t="shared" si="17"/>
        <v>#REF!</v>
      </c>
      <c r="AK265" s="2"/>
      <c r="AL265" s="85" t="e">
        <f t="shared" si="18"/>
        <v>#REF!</v>
      </c>
    </row>
    <row r="266" spans="1:38">
      <c r="A266" s="117" t="e">
        <f>+USR!#REF!</f>
        <v>#REF!</v>
      </c>
      <c r="B266" s="117"/>
      <c r="C266" s="117" t="e">
        <f>+USR!#REF!</f>
        <v>#REF!</v>
      </c>
      <c r="D266" s="151" t="e">
        <f>DATEVALUE(TEXT(USR!#REF!,"mm/dd/yyyy"))</f>
        <v>#REF!</v>
      </c>
      <c r="E266" s="117"/>
      <c r="F266" s="121" t="e">
        <f>+USR!#REF!</f>
        <v>#REF!</v>
      </c>
      <c r="G266" s="122"/>
      <c r="H266" s="122" t="e">
        <f>+USR!#REF!</f>
        <v>#REF!</v>
      </c>
      <c r="I266" s="122"/>
      <c r="J266" s="146" t="e">
        <f>+USR!#REF!</f>
        <v>#REF!</v>
      </c>
      <c r="K266" s="122"/>
      <c r="L266" s="147" t="e">
        <f>IF(H266=30,HLOOKUP(F266,Limits!#REF!,2),IF(H266=40,HLOOKUP(F266,Limits!#REF!,3),IF(H266=50,HLOOKUP(F266,Limits!#REF!,4),IF(H266=60,HLOOKUP(F266,Limits!#REF!,5),IF(H266=80,HLOOKUP(F266,Limits!#REF!,6))))))</f>
        <v>#REF!</v>
      </c>
      <c r="M266" s="148"/>
      <c r="N266" s="121" t="e">
        <f>+USR!#REF!</f>
        <v>#REF!</v>
      </c>
      <c r="O266" s="122"/>
      <c r="P266" s="122" t="e">
        <f>+USR!#REF!</f>
        <v>#REF!</v>
      </c>
      <c r="Q266" s="122"/>
      <c r="R266" s="122" t="e">
        <f>+USR!#REF!</f>
        <v>#REF!</v>
      </c>
      <c r="S266" s="122"/>
      <c r="T266" s="122" t="e">
        <f>+USR!#REF!</f>
        <v>#REF!</v>
      </c>
      <c r="U266" s="122"/>
      <c r="V266" s="122" t="e">
        <f>IF(N266=0,Limits!$D$8,IF(N266=1,Limits!$E$8,IF(N266=2,Limits!$F$8,IF(N266=3,Limits!$G$8,IF(N266=4,Limits!$H$8,IF(N266=5,Limits!$I$8))))))</f>
        <v>#REF!</v>
      </c>
      <c r="W266" s="122"/>
      <c r="X266" s="122" t="e">
        <f t="shared" si="16"/>
        <v>#REF!</v>
      </c>
      <c r="Y266" s="122"/>
      <c r="Z266" s="76" t="e">
        <f>IF(D266&gt;=Limits!#REF!,"A",IF(D266&lt;=Limits!#REF!,"B",0))</f>
        <v>#REF!</v>
      </c>
      <c r="AA266" s="76" t="e">
        <f>IF(Z266="A",IF(P266=30,HLOOKUP(N266,Limits!#REF!,2),IF(P266=40,HLOOKUP(N266,Limits!#REF!,3),IF(P266=50,HLOOKUP(N266,Limits!#REF!,4),IF(P266=80,HLOOKUP(N266,Limits!#REF!,5))))))</f>
        <v>#REF!</v>
      </c>
      <c r="AB266" s="76" t="e">
        <f>IF(Z266="B",IF(P266=30,HLOOKUP(N266,Limits!#REF!,2),IF(P266=40,HLOOKUP(N266,Limits!#REF!,3),IF(P266=50,HLOOKUP(N266,Limits!#REF!,4),IF(P266=80,HLOOKUP(N266,Limits!#REF!,5))))))</f>
        <v>#REF!</v>
      </c>
      <c r="AC266" s="122"/>
      <c r="AD266" s="123" t="e">
        <f t="shared" si="19"/>
        <v>#REF!</v>
      </c>
      <c r="AE266" s="76" t="e">
        <f>IF(Z266="A",IF(X266&lt;=HLOOKUP(N266,Limits!#REF!,2),30,IF(X266&lt;=HLOOKUP(N266,Limits!#REF!,3),40,IF(X266&lt;=HLOOKUP(N266,Limits!#REF!,4),50,IF(X266&lt;=HLOOKUP(N266,Limits!#REF!,5),80,"Over 80%")))))</f>
        <v>#REF!</v>
      </c>
      <c r="AF266" s="76" t="e">
        <f>IF(Z266="B",IF(X266&lt;=HLOOKUP(N266,Limits!#REF!,2),30,IF(X266&lt;=HLOOKUP(N266,Limits!#REF!,3),40,IF(X266&lt;=HLOOKUP(N266,Limits!#REF!,4),50,IF(X266&lt;=HLOOKUP(N266,Limits!#REF!,5),80,"Over 80%")))))</f>
        <v>#REF!</v>
      </c>
      <c r="AG266" s="122"/>
      <c r="AH266" s="122"/>
      <c r="AI266" s="85" t="e">
        <f>IF(J266&lt;=HLOOKUP(F266,Limits!#REF!,2),30,IF(J266&lt;=HLOOKUP(F266,Limits!#REF!,3),40,IF(J266&lt;=HLOOKUP(F266,Limits!#REF!,4),50,IF(J266&lt;=HLOOKUP(F266,Limits!#REF!,5),60,IF(J266&lt;=HLOOKUP(F266,Limits!#REF!,6),80,"Over 80%")))))</f>
        <v>#REF!</v>
      </c>
      <c r="AJ266" s="123" t="e">
        <f t="shared" si="17"/>
        <v>#REF!</v>
      </c>
      <c r="AK266" s="2"/>
      <c r="AL266" s="85" t="e">
        <f t="shared" si="18"/>
        <v>#REF!</v>
      </c>
    </row>
    <row r="267" spans="1:38">
      <c r="A267" s="117" t="e">
        <f>+USR!#REF!</f>
        <v>#REF!</v>
      </c>
      <c r="B267" s="117"/>
      <c r="C267" s="117" t="e">
        <f>+USR!#REF!</f>
        <v>#REF!</v>
      </c>
      <c r="D267" s="151" t="e">
        <f>DATEVALUE(TEXT(USR!#REF!,"mm/dd/yyyy"))</f>
        <v>#REF!</v>
      </c>
      <c r="E267" s="117"/>
      <c r="F267" s="121" t="e">
        <f>+USR!#REF!</f>
        <v>#REF!</v>
      </c>
      <c r="G267" s="122"/>
      <c r="H267" s="122" t="e">
        <f>+USR!#REF!</f>
        <v>#REF!</v>
      </c>
      <c r="I267" s="122"/>
      <c r="J267" s="146" t="e">
        <f>+USR!#REF!</f>
        <v>#REF!</v>
      </c>
      <c r="K267" s="122"/>
      <c r="L267" s="147" t="e">
        <f>IF(H267=30,HLOOKUP(F267,Limits!#REF!,2),IF(H267=40,HLOOKUP(F267,Limits!#REF!,3),IF(H267=50,HLOOKUP(F267,Limits!#REF!,4),IF(H267=60,HLOOKUP(F267,Limits!#REF!,5),IF(H267=80,HLOOKUP(F267,Limits!#REF!,6))))))</f>
        <v>#REF!</v>
      </c>
      <c r="M267" s="148"/>
      <c r="N267" s="121" t="e">
        <f>+USR!#REF!</f>
        <v>#REF!</v>
      </c>
      <c r="O267" s="122"/>
      <c r="P267" s="122" t="e">
        <f>+USR!#REF!</f>
        <v>#REF!</v>
      </c>
      <c r="Q267" s="122"/>
      <c r="R267" s="122" t="e">
        <f>+USR!#REF!</f>
        <v>#REF!</v>
      </c>
      <c r="S267" s="122"/>
      <c r="T267" s="122" t="e">
        <f>+USR!#REF!</f>
        <v>#REF!</v>
      </c>
      <c r="U267" s="122"/>
      <c r="V267" s="122" t="e">
        <f>IF(N267=0,Limits!$D$8,IF(N267=1,Limits!$E$8,IF(N267=2,Limits!$F$8,IF(N267=3,Limits!$G$8,IF(N267=4,Limits!$H$8,IF(N267=5,Limits!$I$8))))))</f>
        <v>#REF!</v>
      </c>
      <c r="W267" s="122"/>
      <c r="X267" s="122" t="e">
        <f t="shared" si="16"/>
        <v>#REF!</v>
      </c>
      <c r="Y267" s="122"/>
      <c r="Z267" s="76" t="e">
        <f>IF(D267&gt;=Limits!#REF!,"A",IF(D267&lt;=Limits!#REF!,"B",0))</f>
        <v>#REF!</v>
      </c>
      <c r="AA267" s="76" t="e">
        <f>IF(Z267="A",IF(P267=30,HLOOKUP(N267,Limits!#REF!,2),IF(P267=40,HLOOKUP(N267,Limits!#REF!,3),IF(P267=50,HLOOKUP(N267,Limits!#REF!,4),IF(P267=80,HLOOKUP(N267,Limits!#REF!,5))))))</f>
        <v>#REF!</v>
      </c>
      <c r="AB267" s="76" t="e">
        <f>IF(Z267="B",IF(P267=30,HLOOKUP(N267,Limits!#REF!,2),IF(P267=40,HLOOKUP(N267,Limits!#REF!,3),IF(P267=50,HLOOKUP(N267,Limits!#REF!,4),IF(P267=80,HLOOKUP(N267,Limits!#REF!,5))))))</f>
        <v>#REF!</v>
      </c>
      <c r="AC267" s="122"/>
      <c r="AD267" s="123" t="e">
        <f t="shared" si="19"/>
        <v>#REF!</v>
      </c>
      <c r="AE267" s="76" t="e">
        <f>IF(Z267="A",IF(X267&lt;=HLOOKUP(N267,Limits!#REF!,2),30,IF(X267&lt;=HLOOKUP(N267,Limits!#REF!,3),40,IF(X267&lt;=HLOOKUP(N267,Limits!#REF!,4),50,IF(X267&lt;=HLOOKUP(N267,Limits!#REF!,5),80,"Over 80%")))))</f>
        <v>#REF!</v>
      </c>
      <c r="AF267" s="76" t="e">
        <f>IF(Z267="B",IF(X267&lt;=HLOOKUP(N267,Limits!#REF!,2),30,IF(X267&lt;=HLOOKUP(N267,Limits!#REF!,3),40,IF(X267&lt;=HLOOKUP(N267,Limits!#REF!,4),50,IF(X267&lt;=HLOOKUP(N267,Limits!#REF!,5),80,"Over 80%")))))</f>
        <v>#REF!</v>
      </c>
      <c r="AG267" s="122"/>
      <c r="AH267" s="122"/>
      <c r="AI267" s="85" t="e">
        <f>IF(J267&lt;=HLOOKUP(F267,Limits!#REF!,2),30,IF(J267&lt;=HLOOKUP(F267,Limits!#REF!,3),40,IF(J267&lt;=HLOOKUP(F267,Limits!#REF!,4),50,IF(J267&lt;=HLOOKUP(F267,Limits!#REF!,5),60,IF(J267&lt;=HLOOKUP(F267,Limits!#REF!,6),80,"Over 80%")))))</f>
        <v>#REF!</v>
      </c>
      <c r="AJ267" s="123" t="e">
        <f t="shared" si="17"/>
        <v>#REF!</v>
      </c>
      <c r="AK267" s="2"/>
      <c r="AL267" s="85" t="e">
        <f t="shared" si="18"/>
        <v>#REF!</v>
      </c>
    </row>
    <row r="268" spans="1:38">
      <c r="A268" s="117" t="e">
        <f>+USR!#REF!</f>
        <v>#REF!</v>
      </c>
      <c r="B268" s="117"/>
      <c r="C268" s="117" t="e">
        <f>+USR!#REF!</f>
        <v>#REF!</v>
      </c>
      <c r="D268" s="151" t="e">
        <f>DATEVALUE(TEXT(USR!#REF!,"mm/dd/yyyy"))</f>
        <v>#REF!</v>
      </c>
      <c r="E268" s="117"/>
      <c r="F268" s="121" t="e">
        <f>+USR!#REF!</f>
        <v>#REF!</v>
      </c>
      <c r="G268" s="122"/>
      <c r="H268" s="122" t="e">
        <f>+USR!#REF!</f>
        <v>#REF!</v>
      </c>
      <c r="I268" s="122"/>
      <c r="J268" s="146" t="e">
        <f>+USR!#REF!</f>
        <v>#REF!</v>
      </c>
      <c r="K268" s="122"/>
      <c r="L268" s="147" t="e">
        <f>IF(H268=30,HLOOKUP(F268,Limits!#REF!,2),IF(H268=40,HLOOKUP(F268,Limits!#REF!,3),IF(H268=50,HLOOKUP(F268,Limits!#REF!,4),IF(H268=60,HLOOKUP(F268,Limits!#REF!,5),IF(H268=80,HLOOKUP(F268,Limits!#REF!,6))))))</f>
        <v>#REF!</v>
      </c>
      <c r="M268" s="148"/>
      <c r="N268" s="121" t="e">
        <f>+USR!#REF!</f>
        <v>#REF!</v>
      </c>
      <c r="O268" s="122"/>
      <c r="P268" s="122" t="e">
        <f>+USR!#REF!</f>
        <v>#REF!</v>
      </c>
      <c r="Q268" s="122"/>
      <c r="R268" s="122" t="e">
        <f>+USR!#REF!</f>
        <v>#REF!</v>
      </c>
      <c r="S268" s="122"/>
      <c r="T268" s="122" t="e">
        <f>+USR!#REF!</f>
        <v>#REF!</v>
      </c>
      <c r="U268" s="122"/>
      <c r="V268" s="122" t="e">
        <f>IF(N268=0,Limits!$D$8,IF(N268=1,Limits!$E$8,IF(N268=2,Limits!$F$8,IF(N268=3,Limits!$G$8,IF(N268=4,Limits!$H$8,IF(N268=5,Limits!$I$8))))))</f>
        <v>#REF!</v>
      </c>
      <c r="W268" s="122"/>
      <c r="X268" s="122" t="e">
        <f t="shared" si="16"/>
        <v>#REF!</v>
      </c>
      <c r="Y268" s="122"/>
      <c r="Z268" s="76" t="e">
        <f>IF(D268&gt;=Limits!#REF!,"A",IF(D268&lt;=Limits!#REF!,"B",0))</f>
        <v>#REF!</v>
      </c>
      <c r="AA268" s="76" t="e">
        <f>IF(Z268="A",IF(P268=30,HLOOKUP(N268,Limits!#REF!,2),IF(P268=40,HLOOKUP(N268,Limits!#REF!,3),IF(P268=50,HLOOKUP(N268,Limits!#REF!,4),IF(P268=80,HLOOKUP(N268,Limits!#REF!,5))))))</f>
        <v>#REF!</v>
      </c>
      <c r="AB268" s="76" t="e">
        <f>IF(Z268="B",IF(P268=30,HLOOKUP(N268,Limits!#REF!,2),IF(P268=40,HLOOKUP(N268,Limits!#REF!,3),IF(P268=50,HLOOKUP(N268,Limits!#REF!,4),IF(P268=80,HLOOKUP(N268,Limits!#REF!,5))))))</f>
        <v>#REF!</v>
      </c>
      <c r="AC268" s="122"/>
      <c r="AD268" s="123" t="e">
        <f t="shared" si="19"/>
        <v>#REF!</v>
      </c>
      <c r="AE268" s="76" t="e">
        <f>IF(Z268="A",IF(X268&lt;=HLOOKUP(N268,Limits!#REF!,2),30,IF(X268&lt;=HLOOKUP(N268,Limits!#REF!,3),40,IF(X268&lt;=HLOOKUP(N268,Limits!#REF!,4),50,IF(X268&lt;=HLOOKUP(N268,Limits!#REF!,5),80,"Over 80%")))))</f>
        <v>#REF!</v>
      </c>
      <c r="AF268" s="76" t="e">
        <f>IF(Z268="B",IF(X268&lt;=HLOOKUP(N268,Limits!#REF!,2),30,IF(X268&lt;=HLOOKUP(N268,Limits!#REF!,3),40,IF(X268&lt;=HLOOKUP(N268,Limits!#REF!,4),50,IF(X268&lt;=HLOOKUP(N268,Limits!#REF!,5),80,"Over 80%")))))</f>
        <v>#REF!</v>
      </c>
      <c r="AG268" s="122"/>
      <c r="AH268" s="122"/>
      <c r="AI268" s="85" t="e">
        <f>IF(J268&lt;=HLOOKUP(F268,Limits!#REF!,2),30,IF(J268&lt;=HLOOKUP(F268,Limits!#REF!,3),40,IF(J268&lt;=HLOOKUP(F268,Limits!#REF!,4),50,IF(J268&lt;=HLOOKUP(F268,Limits!#REF!,5),60,IF(J268&lt;=HLOOKUP(F268,Limits!#REF!,6),80,"Over 80%")))))</f>
        <v>#REF!</v>
      </c>
      <c r="AJ268" s="123" t="e">
        <f t="shared" si="17"/>
        <v>#REF!</v>
      </c>
      <c r="AK268" s="2"/>
      <c r="AL268" s="85" t="e">
        <f t="shared" si="18"/>
        <v>#REF!</v>
      </c>
    </row>
    <row r="269" spans="1:38">
      <c r="A269" s="117" t="e">
        <f>+USR!#REF!</f>
        <v>#REF!</v>
      </c>
      <c r="B269" s="117"/>
      <c r="C269" s="117" t="e">
        <f>+USR!#REF!</f>
        <v>#REF!</v>
      </c>
      <c r="D269" s="151" t="e">
        <f>DATEVALUE(TEXT(USR!#REF!,"mm/dd/yyyy"))</f>
        <v>#REF!</v>
      </c>
      <c r="E269" s="117"/>
      <c r="F269" s="121" t="e">
        <f>+USR!#REF!</f>
        <v>#REF!</v>
      </c>
      <c r="G269" s="122"/>
      <c r="H269" s="122" t="e">
        <f>+USR!#REF!</f>
        <v>#REF!</v>
      </c>
      <c r="I269" s="122"/>
      <c r="J269" s="146" t="e">
        <f>+USR!#REF!</f>
        <v>#REF!</v>
      </c>
      <c r="K269" s="122"/>
      <c r="L269" s="147" t="e">
        <f>IF(H269=30,HLOOKUP(F269,Limits!#REF!,2),IF(H269=40,HLOOKUP(F269,Limits!#REF!,3),IF(H269=50,HLOOKUP(F269,Limits!#REF!,4),IF(H269=60,HLOOKUP(F269,Limits!#REF!,5),IF(H269=80,HLOOKUP(F269,Limits!#REF!,6))))))</f>
        <v>#REF!</v>
      </c>
      <c r="M269" s="148"/>
      <c r="N269" s="121" t="e">
        <f>+USR!#REF!</f>
        <v>#REF!</v>
      </c>
      <c r="O269" s="122"/>
      <c r="P269" s="122" t="e">
        <f>+USR!#REF!</f>
        <v>#REF!</v>
      </c>
      <c r="Q269" s="122"/>
      <c r="R269" s="122" t="e">
        <f>+USR!#REF!</f>
        <v>#REF!</v>
      </c>
      <c r="S269" s="122"/>
      <c r="T269" s="122" t="e">
        <f>+USR!#REF!</f>
        <v>#REF!</v>
      </c>
      <c r="U269" s="122"/>
      <c r="V269" s="122" t="e">
        <f>IF(N269=0,Limits!$D$8,IF(N269=1,Limits!$E$8,IF(N269=2,Limits!$F$8,IF(N269=3,Limits!$G$8,IF(N269=4,Limits!$H$8,IF(N269=5,Limits!$I$8))))))</f>
        <v>#REF!</v>
      </c>
      <c r="W269" s="122"/>
      <c r="X269" s="122" t="e">
        <f t="shared" si="16"/>
        <v>#REF!</v>
      </c>
      <c r="Y269" s="122"/>
      <c r="Z269" s="76" t="e">
        <f>IF(D269&gt;=Limits!#REF!,"A",IF(D269&lt;=Limits!#REF!,"B",0))</f>
        <v>#REF!</v>
      </c>
      <c r="AA269" s="76" t="e">
        <f>IF(Z269="A",IF(P269=30,HLOOKUP(N269,Limits!#REF!,2),IF(P269=40,HLOOKUP(N269,Limits!#REF!,3),IF(P269=50,HLOOKUP(N269,Limits!#REF!,4),IF(P269=80,HLOOKUP(N269,Limits!#REF!,5))))))</f>
        <v>#REF!</v>
      </c>
      <c r="AB269" s="76" t="e">
        <f>IF(Z269="B",IF(P269=30,HLOOKUP(N269,Limits!#REF!,2),IF(P269=40,HLOOKUP(N269,Limits!#REF!,3),IF(P269=50,HLOOKUP(N269,Limits!#REF!,4),IF(P269=80,HLOOKUP(N269,Limits!#REF!,5))))))</f>
        <v>#REF!</v>
      </c>
      <c r="AC269" s="122"/>
      <c r="AD269" s="123" t="e">
        <f t="shared" si="19"/>
        <v>#REF!</v>
      </c>
      <c r="AE269" s="76" t="e">
        <f>IF(Z269="A",IF(X269&lt;=HLOOKUP(N269,Limits!#REF!,2),30,IF(X269&lt;=HLOOKUP(N269,Limits!#REF!,3),40,IF(X269&lt;=HLOOKUP(N269,Limits!#REF!,4),50,IF(X269&lt;=HLOOKUP(N269,Limits!#REF!,5),80,"Over 80%")))))</f>
        <v>#REF!</v>
      </c>
      <c r="AF269" s="76" t="e">
        <f>IF(Z269="B",IF(X269&lt;=HLOOKUP(N269,Limits!#REF!,2),30,IF(X269&lt;=HLOOKUP(N269,Limits!#REF!,3),40,IF(X269&lt;=HLOOKUP(N269,Limits!#REF!,4),50,IF(X269&lt;=HLOOKUP(N269,Limits!#REF!,5),80,"Over 80%")))))</f>
        <v>#REF!</v>
      </c>
      <c r="AG269" s="122"/>
      <c r="AH269" s="122"/>
      <c r="AI269" s="85" t="e">
        <f>IF(J269&lt;=HLOOKUP(F269,Limits!#REF!,2),30,IF(J269&lt;=HLOOKUP(F269,Limits!#REF!,3),40,IF(J269&lt;=HLOOKUP(F269,Limits!#REF!,4),50,IF(J269&lt;=HLOOKUP(F269,Limits!#REF!,5),60,IF(J269&lt;=HLOOKUP(F269,Limits!#REF!,6),80,"Over 80%")))))</f>
        <v>#REF!</v>
      </c>
      <c r="AJ269" s="123" t="e">
        <f t="shared" si="17"/>
        <v>#REF!</v>
      </c>
      <c r="AK269" s="2"/>
      <c r="AL269" s="85" t="e">
        <f t="shared" si="18"/>
        <v>#REF!</v>
      </c>
    </row>
    <row r="270" spans="1:38">
      <c r="A270" s="117" t="e">
        <f>+USR!#REF!</f>
        <v>#REF!</v>
      </c>
      <c r="B270" s="117"/>
      <c r="C270" s="117" t="e">
        <f>+USR!#REF!</f>
        <v>#REF!</v>
      </c>
      <c r="D270" s="151" t="e">
        <f>DATEVALUE(TEXT(USR!#REF!,"mm/dd/yyyy"))</f>
        <v>#REF!</v>
      </c>
      <c r="E270" s="117"/>
      <c r="F270" s="121" t="e">
        <f>+USR!#REF!</f>
        <v>#REF!</v>
      </c>
      <c r="G270" s="122"/>
      <c r="H270" s="122" t="e">
        <f>+USR!#REF!</f>
        <v>#REF!</v>
      </c>
      <c r="I270" s="122"/>
      <c r="J270" s="146" t="e">
        <f>+USR!#REF!</f>
        <v>#REF!</v>
      </c>
      <c r="K270" s="122"/>
      <c r="L270" s="147" t="e">
        <f>IF(H270=30,HLOOKUP(F270,Limits!#REF!,2),IF(H270=40,HLOOKUP(F270,Limits!#REF!,3),IF(H270=50,HLOOKUP(F270,Limits!#REF!,4),IF(H270=60,HLOOKUP(F270,Limits!#REF!,5),IF(H270=80,HLOOKUP(F270,Limits!#REF!,6))))))</f>
        <v>#REF!</v>
      </c>
      <c r="M270" s="148"/>
      <c r="N270" s="121" t="e">
        <f>+USR!#REF!</f>
        <v>#REF!</v>
      </c>
      <c r="O270" s="122"/>
      <c r="P270" s="122" t="e">
        <f>+USR!#REF!</f>
        <v>#REF!</v>
      </c>
      <c r="Q270" s="122"/>
      <c r="R270" s="122" t="e">
        <f>+USR!#REF!</f>
        <v>#REF!</v>
      </c>
      <c r="S270" s="122"/>
      <c r="T270" s="122" t="e">
        <f>+USR!#REF!</f>
        <v>#REF!</v>
      </c>
      <c r="U270" s="122"/>
      <c r="V270" s="122" t="e">
        <f>IF(N270=0,Limits!$D$8,IF(N270=1,Limits!$E$8,IF(N270=2,Limits!$F$8,IF(N270=3,Limits!$G$8,IF(N270=4,Limits!$H$8,IF(N270=5,Limits!$I$8))))))</f>
        <v>#REF!</v>
      </c>
      <c r="W270" s="122"/>
      <c r="X270" s="122" t="e">
        <f t="shared" si="16"/>
        <v>#REF!</v>
      </c>
      <c r="Y270" s="122"/>
      <c r="Z270" s="76" t="e">
        <f>IF(D270&gt;=Limits!#REF!,"A",IF(D270&lt;=Limits!#REF!,"B",0))</f>
        <v>#REF!</v>
      </c>
      <c r="AA270" s="76" t="e">
        <f>IF(Z270="A",IF(P270=30,HLOOKUP(N270,Limits!#REF!,2),IF(P270=40,HLOOKUP(N270,Limits!#REF!,3),IF(P270=50,HLOOKUP(N270,Limits!#REF!,4),IF(P270=80,HLOOKUP(N270,Limits!#REF!,5))))))</f>
        <v>#REF!</v>
      </c>
      <c r="AB270" s="76" t="e">
        <f>IF(Z270="B",IF(P270=30,HLOOKUP(N270,Limits!#REF!,2),IF(P270=40,HLOOKUP(N270,Limits!#REF!,3),IF(P270=50,HLOOKUP(N270,Limits!#REF!,4),IF(P270=80,HLOOKUP(N270,Limits!#REF!,5))))))</f>
        <v>#REF!</v>
      </c>
      <c r="AC270" s="122"/>
      <c r="AD270" s="123" t="e">
        <f t="shared" si="19"/>
        <v>#REF!</v>
      </c>
      <c r="AE270" s="76" t="e">
        <f>IF(Z270="A",IF(X270&lt;=HLOOKUP(N270,Limits!#REF!,2),30,IF(X270&lt;=HLOOKUP(N270,Limits!#REF!,3),40,IF(X270&lt;=HLOOKUP(N270,Limits!#REF!,4),50,IF(X270&lt;=HLOOKUP(N270,Limits!#REF!,5),80,"Over 80%")))))</f>
        <v>#REF!</v>
      </c>
      <c r="AF270" s="76" t="e">
        <f>IF(Z270="B",IF(X270&lt;=HLOOKUP(N270,Limits!#REF!,2),30,IF(X270&lt;=HLOOKUP(N270,Limits!#REF!,3),40,IF(X270&lt;=HLOOKUP(N270,Limits!#REF!,4),50,IF(X270&lt;=HLOOKUP(N270,Limits!#REF!,5),80,"Over 80%")))))</f>
        <v>#REF!</v>
      </c>
      <c r="AG270" s="122"/>
      <c r="AH270" s="122"/>
      <c r="AI270" s="85" t="e">
        <f>IF(J270&lt;=HLOOKUP(F270,Limits!#REF!,2),30,IF(J270&lt;=HLOOKUP(F270,Limits!#REF!,3),40,IF(J270&lt;=HLOOKUP(F270,Limits!#REF!,4),50,IF(J270&lt;=HLOOKUP(F270,Limits!#REF!,5),60,IF(J270&lt;=HLOOKUP(F270,Limits!#REF!,6),80,"Over 80%")))))</f>
        <v>#REF!</v>
      </c>
      <c r="AJ270" s="123" t="e">
        <f t="shared" si="17"/>
        <v>#REF!</v>
      </c>
      <c r="AK270" s="2"/>
      <c r="AL270" s="85" t="e">
        <f t="shared" si="18"/>
        <v>#REF!</v>
      </c>
    </row>
    <row r="271" spans="1:38">
      <c r="A271" s="117" t="e">
        <f>+USR!#REF!</f>
        <v>#REF!</v>
      </c>
      <c r="B271" s="117"/>
      <c r="C271" s="117" t="e">
        <f>+USR!#REF!</f>
        <v>#REF!</v>
      </c>
      <c r="D271" s="151" t="e">
        <f>DATEVALUE(TEXT(USR!#REF!,"mm/dd/yyyy"))</f>
        <v>#REF!</v>
      </c>
      <c r="E271" s="117"/>
      <c r="F271" s="121" t="e">
        <f>+USR!#REF!</f>
        <v>#REF!</v>
      </c>
      <c r="G271" s="122"/>
      <c r="H271" s="122" t="e">
        <f>+USR!#REF!</f>
        <v>#REF!</v>
      </c>
      <c r="I271" s="122"/>
      <c r="J271" s="146" t="e">
        <f>+USR!#REF!</f>
        <v>#REF!</v>
      </c>
      <c r="K271" s="122"/>
      <c r="L271" s="147" t="e">
        <f>IF(H271=30,HLOOKUP(F271,Limits!#REF!,2),IF(H271=40,HLOOKUP(F271,Limits!#REF!,3),IF(H271=50,HLOOKUP(F271,Limits!#REF!,4),IF(H271=60,HLOOKUP(F271,Limits!#REF!,5),IF(H271=80,HLOOKUP(F271,Limits!#REF!,6))))))</f>
        <v>#REF!</v>
      </c>
      <c r="M271" s="148"/>
      <c r="N271" s="121" t="e">
        <f>+USR!#REF!</f>
        <v>#REF!</v>
      </c>
      <c r="O271" s="122"/>
      <c r="P271" s="122" t="e">
        <f>+USR!#REF!</f>
        <v>#REF!</v>
      </c>
      <c r="Q271" s="122"/>
      <c r="R271" s="122" t="e">
        <f>+USR!#REF!</f>
        <v>#REF!</v>
      </c>
      <c r="S271" s="122"/>
      <c r="T271" s="122" t="e">
        <f>+USR!#REF!</f>
        <v>#REF!</v>
      </c>
      <c r="U271" s="122"/>
      <c r="V271" s="122" t="e">
        <f>IF(N271=0,Limits!$D$8,IF(N271=1,Limits!$E$8,IF(N271=2,Limits!$F$8,IF(N271=3,Limits!$G$8,IF(N271=4,Limits!$H$8,IF(N271=5,Limits!$I$8))))))</f>
        <v>#REF!</v>
      </c>
      <c r="W271" s="122"/>
      <c r="X271" s="122" t="e">
        <f t="shared" si="16"/>
        <v>#REF!</v>
      </c>
      <c r="Y271" s="122"/>
      <c r="Z271" s="76" t="e">
        <f>IF(D271&gt;=Limits!#REF!,"A",IF(D271&lt;=Limits!#REF!,"B",0))</f>
        <v>#REF!</v>
      </c>
      <c r="AA271" s="76" t="e">
        <f>IF(Z271="A",IF(P271=30,HLOOKUP(N271,Limits!#REF!,2),IF(P271=40,HLOOKUP(N271,Limits!#REF!,3),IF(P271=50,HLOOKUP(N271,Limits!#REF!,4),IF(P271=80,HLOOKUP(N271,Limits!#REF!,5))))))</f>
        <v>#REF!</v>
      </c>
      <c r="AB271" s="76" t="e">
        <f>IF(Z271="B",IF(P271=30,HLOOKUP(N271,Limits!#REF!,2),IF(P271=40,HLOOKUP(N271,Limits!#REF!,3),IF(P271=50,HLOOKUP(N271,Limits!#REF!,4),IF(P271=80,HLOOKUP(N271,Limits!#REF!,5))))))</f>
        <v>#REF!</v>
      </c>
      <c r="AC271" s="122"/>
      <c r="AD271" s="123" t="e">
        <f t="shared" si="19"/>
        <v>#REF!</v>
      </c>
      <c r="AE271" s="76" t="e">
        <f>IF(Z271="A",IF(X271&lt;=HLOOKUP(N271,Limits!#REF!,2),30,IF(X271&lt;=HLOOKUP(N271,Limits!#REF!,3),40,IF(X271&lt;=HLOOKUP(N271,Limits!#REF!,4),50,IF(X271&lt;=HLOOKUP(N271,Limits!#REF!,5),80,"Over 80%")))))</f>
        <v>#REF!</v>
      </c>
      <c r="AF271" s="76" t="e">
        <f>IF(Z271="B",IF(X271&lt;=HLOOKUP(N271,Limits!#REF!,2),30,IF(X271&lt;=HLOOKUP(N271,Limits!#REF!,3),40,IF(X271&lt;=HLOOKUP(N271,Limits!#REF!,4),50,IF(X271&lt;=HLOOKUP(N271,Limits!#REF!,5),80,"Over 80%")))))</f>
        <v>#REF!</v>
      </c>
      <c r="AG271" s="122"/>
      <c r="AH271" s="122"/>
      <c r="AI271" s="85" t="e">
        <f>IF(J271&lt;=HLOOKUP(F271,Limits!#REF!,2),30,IF(J271&lt;=HLOOKUP(F271,Limits!#REF!,3),40,IF(J271&lt;=HLOOKUP(F271,Limits!#REF!,4),50,IF(J271&lt;=HLOOKUP(F271,Limits!#REF!,5),60,IF(J271&lt;=HLOOKUP(F271,Limits!#REF!,6),80,"Over 80%")))))</f>
        <v>#REF!</v>
      </c>
      <c r="AJ271" s="123" t="e">
        <f t="shared" si="17"/>
        <v>#REF!</v>
      </c>
      <c r="AK271" s="2"/>
      <c r="AL271" s="85" t="e">
        <f t="shared" si="18"/>
        <v>#REF!</v>
      </c>
    </row>
    <row r="272" spans="1:38">
      <c r="A272" s="117" t="e">
        <f>+USR!#REF!</f>
        <v>#REF!</v>
      </c>
      <c r="B272" s="117"/>
      <c r="C272" s="117" t="e">
        <f>+USR!#REF!</f>
        <v>#REF!</v>
      </c>
      <c r="D272" s="151" t="e">
        <f>DATEVALUE(TEXT(USR!#REF!,"mm/dd/yyyy"))</f>
        <v>#REF!</v>
      </c>
      <c r="E272" s="117"/>
      <c r="F272" s="121" t="e">
        <f>+USR!#REF!</f>
        <v>#REF!</v>
      </c>
      <c r="G272" s="122"/>
      <c r="H272" s="122" t="e">
        <f>+USR!#REF!</f>
        <v>#REF!</v>
      </c>
      <c r="I272" s="122"/>
      <c r="J272" s="146" t="e">
        <f>+USR!#REF!</f>
        <v>#REF!</v>
      </c>
      <c r="K272" s="122"/>
      <c r="L272" s="147" t="e">
        <f>IF(H272=30,HLOOKUP(F272,Limits!#REF!,2),IF(H272=40,HLOOKUP(F272,Limits!#REF!,3),IF(H272=50,HLOOKUP(F272,Limits!#REF!,4),IF(H272=60,HLOOKUP(F272,Limits!#REF!,5),IF(H272=80,HLOOKUP(F272,Limits!#REF!,6))))))</f>
        <v>#REF!</v>
      </c>
      <c r="M272" s="148"/>
      <c r="N272" s="121" t="e">
        <f>+USR!#REF!</f>
        <v>#REF!</v>
      </c>
      <c r="O272" s="122"/>
      <c r="P272" s="122" t="e">
        <f>+USR!#REF!</f>
        <v>#REF!</v>
      </c>
      <c r="Q272" s="122"/>
      <c r="R272" s="122" t="e">
        <f>+USR!#REF!</f>
        <v>#REF!</v>
      </c>
      <c r="S272" s="122"/>
      <c r="T272" s="122" t="e">
        <f>+USR!#REF!</f>
        <v>#REF!</v>
      </c>
      <c r="U272" s="122"/>
      <c r="V272" s="122" t="e">
        <f>IF(N272=0,Limits!$D$8,IF(N272=1,Limits!$E$8,IF(N272=2,Limits!$F$8,IF(N272=3,Limits!$G$8,IF(N272=4,Limits!$H$8,IF(N272=5,Limits!$I$8))))))</f>
        <v>#REF!</v>
      </c>
      <c r="W272" s="122"/>
      <c r="X272" s="122" t="e">
        <f t="shared" si="16"/>
        <v>#REF!</v>
      </c>
      <c r="Y272" s="122"/>
      <c r="Z272" s="76" t="e">
        <f>IF(D272&gt;=Limits!#REF!,"A",IF(D272&lt;=Limits!#REF!,"B",0))</f>
        <v>#REF!</v>
      </c>
      <c r="AA272" s="76" t="e">
        <f>IF(Z272="A",IF(P272=30,HLOOKUP(N272,Limits!#REF!,2),IF(P272=40,HLOOKUP(N272,Limits!#REF!,3),IF(P272=50,HLOOKUP(N272,Limits!#REF!,4),IF(P272=80,HLOOKUP(N272,Limits!#REF!,5))))))</f>
        <v>#REF!</v>
      </c>
      <c r="AB272" s="76" t="e">
        <f>IF(Z272="B",IF(P272=30,HLOOKUP(N272,Limits!#REF!,2),IF(P272=40,HLOOKUP(N272,Limits!#REF!,3),IF(P272=50,HLOOKUP(N272,Limits!#REF!,4),IF(P272=80,HLOOKUP(N272,Limits!#REF!,5))))))</f>
        <v>#REF!</v>
      </c>
      <c r="AC272" s="122"/>
      <c r="AD272" s="123" t="e">
        <f t="shared" si="19"/>
        <v>#REF!</v>
      </c>
      <c r="AE272" s="76" t="e">
        <f>IF(Z272="A",IF(X272&lt;=HLOOKUP(N272,Limits!#REF!,2),30,IF(X272&lt;=HLOOKUP(N272,Limits!#REF!,3),40,IF(X272&lt;=HLOOKUP(N272,Limits!#REF!,4),50,IF(X272&lt;=HLOOKUP(N272,Limits!#REF!,5),80,"Over 80%")))))</f>
        <v>#REF!</v>
      </c>
      <c r="AF272" s="76" t="e">
        <f>IF(Z272="B",IF(X272&lt;=HLOOKUP(N272,Limits!#REF!,2),30,IF(X272&lt;=HLOOKUP(N272,Limits!#REF!,3),40,IF(X272&lt;=HLOOKUP(N272,Limits!#REF!,4),50,IF(X272&lt;=HLOOKUP(N272,Limits!#REF!,5),80,"Over 80%")))))</f>
        <v>#REF!</v>
      </c>
      <c r="AG272" s="122"/>
      <c r="AH272" s="122"/>
      <c r="AI272" s="85" t="e">
        <f>IF(J272&lt;=HLOOKUP(F272,Limits!#REF!,2),30,IF(J272&lt;=HLOOKUP(F272,Limits!#REF!,3),40,IF(J272&lt;=HLOOKUP(F272,Limits!#REF!,4),50,IF(J272&lt;=HLOOKUP(F272,Limits!#REF!,5),60,IF(J272&lt;=HLOOKUP(F272,Limits!#REF!,6),80,"Over 80%")))))</f>
        <v>#REF!</v>
      </c>
      <c r="AJ272" s="123" t="e">
        <f t="shared" si="17"/>
        <v>#REF!</v>
      </c>
      <c r="AK272" s="2"/>
      <c r="AL272" s="85" t="e">
        <f t="shared" si="18"/>
        <v>#REF!</v>
      </c>
    </row>
    <row r="273" spans="1:38">
      <c r="A273" s="117" t="e">
        <f>+USR!#REF!</f>
        <v>#REF!</v>
      </c>
      <c r="B273" s="117"/>
      <c r="C273" s="117" t="e">
        <f>+USR!#REF!</f>
        <v>#REF!</v>
      </c>
      <c r="D273" s="151" t="e">
        <f>DATEVALUE(TEXT(USR!#REF!,"mm/dd/yyyy"))</f>
        <v>#REF!</v>
      </c>
      <c r="E273" s="117"/>
      <c r="F273" s="121" t="e">
        <f>+USR!#REF!</f>
        <v>#REF!</v>
      </c>
      <c r="G273" s="122"/>
      <c r="H273" s="122" t="e">
        <f>+USR!#REF!</f>
        <v>#REF!</v>
      </c>
      <c r="I273" s="122"/>
      <c r="J273" s="146" t="e">
        <f>+USR!#REF!</f>
        <v>#REF!</v>
      </c>
      <c r="K273" s="122"/>
      <c r="L273" s="147" t="e">
        <f>IF(H273=30,HLOOKUP(F273,Limits!#REF!,2),IF(H273=40,HLOOKUP(F273,Limits!#REF!,3),IF(H273=50,HLOOKUP(F273,Limits!#REF!,4),IF(H273=60,HLOOKUP(F273,Limits!#REF!,5),IF(H273=80,HLOOKUP(F273,Limits!#REF!,6))))))</f>
        <v>#REF!</v>
      </c>
      <c r="M273" s="148"/>
      <c r="N273" s="121" t="e">
        <f>+USR!#REF!</f>
        <v>#REF!</v>
      </c>
      <c r="O273" s="122"/>
      <c r="P273" s="122" t="e">
        <f>+USR!#REF!</f>
        <v>#REF!</v>
      </c>
      <c r="Q273" s="122"/>
      <c r="R273" s="122" t="e">
        <f>+USR!#REF!</f>
        <v>#REF!</v>
      </c>
      <c r="S273" s="122"/>
      <c r="T273" s="122" t="e">
        <f>+USR!#REF!</f>
        <v>#REF!</v>
      </c>
      <c r="U273" s="122"/>
      <c r="V273" s="122" t="e">
        <f>IF(N273=0,Limits!$D$8,IF(N273=1,Limits!$E$8,IF(N273=2,Limits!$F$8,IF(N273=3,Limits!$G$8,IF(N273=4,Limits!$H$8,IF(N273=5,Limits!$I$8))))))</f>
        <v>#REF!</v>
      </c>
      <c r="W273" s="122"/>
      <c r="X273" s="122" t="e">
        <f t="shared" si="16"/>
        <v>#REF!</v>
      </c>
      <c r="Y273" s="122"/>
      <c r="Z273" s="76" t="e">
        <f>IF(D273&gt;=Limits!#REF!,"A",IF(D273&lt;=Limits!#REF!,"B",0))</f>
        <v>#REF!</v>
      </c>
      <c r="AA273" s="76" t="e">
        <f>IF(Z273="A",IF(P273=30,HLOOKUP(N273,Limits!#REF!,2),IF(P273=40,HLOOKUP(N273,Limits!#REF!,3),IF(P273=50,HLOOKUP(N273,Limits!#REF!,4),IF(P273=80,HLOOKUP(N273,Limits!#REF!,5))))))</f>
        <v>#REF!</v>
      </c>
      <c r="AB273" s="76" t="e">
        <f>IF(Z273="B",IF(P273=30,HLOOKUP(N273,Limits!#REF!,2),IF(P273=40,HLOOKUP(N273,Limits!#REF!,3),IF(P273=50,HLOOKUP(N273,Limits!#REF!,4),IF(P273=80,HLOOKUP(N273,Limits!#REF!,5))))))</f>
        <v>#REF!</v>
      </c>
      <c r="AC273" s="122"/>
      <c r="AD273" s="123" t="e">
        <f t="shared" si="19"/>
        <v>#REF!</v>
      </c>
      <c r="AE273" s="76" t="e">
        <f>IF(Z273="A",IF(X273&lt;=HLOOKUP(N273,Limits!#REF!,2),30,IF(X273&lt;=HLOOKUP(N273,Limits!#REF!,3),40,IF(X273&lt;=HLOOKUP(N273,Limits!#REF!,4),50,IF(X273&lt;=HLOOKUP(N273,Limits!#REF!,5),80,"Over 80%")))))</f>
        <v>#REF!</v>
      </c>
      <c r="AF273" s="76" t="e">
        <f>IF(Z273="B",IF(X273&lt;=HLOOKUP(N273,Limits!#REF!,2),30,IF(X273&lt;=HLOOKUP(N273,Limits!#REF!,3),40,IF(X273&lt;=HLOOKUP(N273,Limits!#REF!,4),50,IF(X273&lt;=HLOOKUP(N273,Limits!#REF!,5),80,"Over 80%")))))</f>
        <v>#REF!</v>
      </c>
      <c r="AG273" s="122"/>
      <c r="AH273" s="122"/>
      <c r="AI273" s="85" t="e">
        <f>IF(J273&lt;=HLOOKUP(F273,Limits!#REF!,2),30,IF(J273&lt;=HLOOKUP(F273,Limits!#REF!,3),40,IF(J273&lt;=HLOOKUP(F273,Limits!#REF!,4),50,IF(J273&lt;=HLOOKUP(F273,Limits!#REF!,5),60,IF(J273&lt;=HLOOKUP(F273,Limits!#REF!,6),80,"Over 80%")))))</f>
        <v>#REF!</v>
      </c>
      <c r="AJ273" s="123" t="e">
        <f t="shared" si="17"/>
        <v>#REF!</v>
      </c>
      <c r="AK273" s="2"/>
      <c r="AL273" s="85" t="e">
        <f t="shared" si="18"/>
        <v>#REF!</v>
      </c>
    </row>
    <row r="274" spans="1:38">
      <c r="A274" s="117" t="e">
        <f>+USR!#REF!</f>
        <v>#REF!</v>
      </c>
      <c r="B274" s="117"/>
      <c r="C274" s="117" t="e">
        <f>+USR!#REF!</f>
        <v>#REF!</v>
      </c>
      <c r="D274" s="151" t="e">
        <f>DATEVALUE(TEXT(USR!#REF!,"mm/dd/yyyy"))</f>
        <v>#REF!</v>
      </c>
      <c r="E274" s="117"/>
      <c r="F274" s="121" t="e">
        <f>+USR!#REF!</f>
        <v>#REF!</v>
      </c>
      <c r="G274" s="122"/>
      <c r="H274" s="122" t="e">
        <f>+USR!#REF!</f>
        <v>#REF!</v>
      </c>
      <c r="I274" s="122"/>
      <c r="J274" s="146" t="e">
        <f>+USR!#REF!</f>
        <v>#REF!</v>
      </c>
      <c r="K274" s="122"/>
      <c r="L274" s="147" t="e">
        <f>IF(H274=30,HLOOKUP(F274,Limits!#REF!,2),IF(H274=40,HLOOKUP(F274,Limits!#REF!,3),IF(H274=50,HLOOKUP(F274,Limits!#REF!,4),IF(H274=60,HLOOKUP(F274,Limits!#REF!,5),IF(H274=80,HLOOKUP(F274,Limits!#REF!,6))))))</f>
        <v>#REF!</v>
      </c>
      <c r="M274" s="148"/>
      <c r="N274" s="121" t="e">
        <f>+USR!#REF!</f>
        <v>#REF!</v>
      </c>
      <c r="O274" s="122"/>
      <c r="P274" s="122" t="e">
        <f>+USR!#REF!</f>
        <v>#REF!</v>
      </c>
      <c r="Q274" s="122"/>
      <c r="R274" s="122" t="e">
        <f>+USR!#REF!</f>
        <v>#REF!</v>
      </c>
      <c r="S274" s="122"/>
      <c r="T274" s="122" t="e">
        <f>+USR!#REF!</f>
        <v>#REF!</v>
      </c>
      <c r="U274" s="122"/>
      <c r="V274" s="122" t="e">
        <f>IF(N274=0,Limits!$D$8,IF(N274=1,Limits!$E$8,IF(N274=2,Limits!$F$8,IF(N274=3,Limits!$G$8,IF(N274=4,Limits!$H$8,IF(N274=5,Limits!$I$8))))))</f>
        <v>#REF!</v>
      </c>
      <c r="W274" s="122"/>
      <c r="X274" s="122" t="e">
        <f t="shared" si="16"/>
        <v>#REF!</v>
      </c>
      <c r="Y274" s="122"/>
      <c r="Z274" s="76" t="e">
        <f>IF(D274&gt;=Limits!#REF!,"A",IF(D274&lt;=Limits!#REF!,"B",0))</f>
        <v>#REF!</v>
      </c>
      <c r="AA274" s="76" t="e">
        <f>IF(Z274="A",IF(P274=30,HLOOKUP(N274,Limits!#REF!,2),IF(P274=40,HLOOKUP(N274,Limits!#REF!,3),IF(P274=50,HLOOKUP(N274,Limits!#REF!,4),IF(P274=80,HLOOKUP(N274,Limits!#REF!,5))))))</f>
        <v>#REF!</v>
      </c>
      <c r="AB274" s="76" t="e">
        <f>IF(Z274="B",IF(P274=30,HLOOKUP(N274,Limits!#REF!,2),IF(P274=40,HLOOKUP(N274,Limits!#REF!,3),IF(P274=50,HLOOKUP(N274,Limits!#REF!,4),IF(P274=80,HLOOKUP(N274,Limits!#REF!,5))))))</f>
        <v>#REF!</v>
      </c>
      <c r="AC274" s="122"/>
      <c r="AD274" s="123" t="e">
        <f t="shared" si="19"/>
        <v>#REF!</v>
      </c>
      <c r="AE274" s="76" t="e">
        <f>IF(Z274="A",IF(X274&lt;=HLOOKUP(N274,Limits!#REF!,2),30,IF(X274&lt;=HLOOKUP(N274,Limits!#REF!,3),40,IF(X274&lt;=HLOOKUP(N274,Limits!#REF!,4),50,IF(X274&lt;=HLOOKUP(N274,Limits!#REF!,5),80,"Over 80%")))))</f>
        <v>#REF!</v>
      </c>
      <c r="AF274" s="76" t="e">
        <f>IF(Z274="B",IF(X274&lt;=HLOOKUP(N274,Limits!#REF!,2),30,IF(X274&lt;=HLOOKUP(N274,Limits!#REF!,3),40,IF(X274&lt;=HLOOKUP(N274,Limits!#REF!,4),50,IF(X274&lt;=HLOOKUP(N274,Limits!#REF!,5),80,"Over 80%")))))</f>
        <v>#REF!</v>
      </c>
      <c r="AG274" s="122"/>
      <c r="AH274" s="122"/>
      <c r="AI274" s="85" t="e">
        <f>IF(J274&lt;=HLOOKUP(F274,Limits!#REF!,2),30,IF(J274&lt;=HLOOKUP(F274,Limits!#REF!,3),40,IF(J274&lt;=HLOOKUP(F274,Limits!#REF!,4),50,IF(J274&lt;=HLOOKUP(F274,Limits!#REF!,5),60,IF(J274&lt;=HLOOKUP(F274,Limits!#REF!,6),80,"Over 80%")))))</f>
        <v>#REF!</v>
      </c>
      <c r="AJ274" s="123" t="e">
        <f t="shared" si="17"/>
        <v>#REF!</v>
      </c>
      <c r="AK274" s="2"/>
      <c r="AL274" s="85" t="e">
        <f t="shared" si="18"/>
        <v>#REF!</v>
      </c>
    </row>
    <row r="275" spans="1:38">
      <c r="A275" s="117" t="e">
        <f>+USR!#REF!</f>
        <v>#REF!</v>
      </c>
      <c r="B275" s="117"/>
      <c r="C275" s="117" t="e">
        <f>+USR!#REF!</f>
        <v>#REF!</v>
      </c>
      <c r="D275" s="151" t="e">
        <f>DATEVALUE(TEXT(USR!#REF!,"mm/dd/yyyy"))</f>
        <v>#REF!</v>
      </c>
      <c r="E275" s="117"/>
      <c r="F275" s="121" t="e">
        <f>+USR!#REF!</f>
        <v>#REF!</v>
      </c>
      <c r="G275" s="122"/>
      <c r="H275" s="122" t="e">
        <f>+USR!#REF!</f>
        <v>#REF!</v>
      </c>
      <c r="I275" s="122"/>
      <c r="J275" s="146" t="e">
        <f>+USR!#REF!</f>
        <v>#REF!</v>
      </c>
      <c r="K275" s="122"/>
      <c r="L275" s="147" t="e">
        <f>IF(H275=30,HLOOKUP(F275,Limits!#REF!,2),IF(H275=40,HLOOKUP(F275,Limits!#REF!,3),IF(H275=50,HLOOKUP(F275,Limits!#REF!,4),IF(H275=60,HLOOKUP(F275,Limits!#REF!,5),IF(H275=80,HLOOKUP(F275,Limits!#REF!,6))))))</f>
        <v>#REF!</v>
      </c>
      <c r="M275" s="148"/>
      <c r="N275" s="121" t="e">
        <f>+USR!#REF!</f>
        <v>#REF!</v>
      </c>
      <c r="O275" s="122"/>
      <c r="P275" s="122" t="e">
        <f>+USR!#REF!</f>
        <v>#REF!</v>
      </c>
      <c r="Q275" s="122"/>
      <c r="R275" s="122" t="e">
        <f>+USR!#REF!</f>
        <v>#REF!</v>
      </c>
      <c r="S275" s="122"/>
      <c r="T275" s="122" t="e">
        <f>+USR!#REF!</f>
        <v>#REF!</v>
      </c>
      <c r="U275" s="122"/>
      <c r="V275" s="122" t="e">
        <f>IF(N275=0,Limits!$D$8,IF(N275=1,Limits!$E$8,IF(N275=2,Limits!$F$8,IF(N275=3,Limits!$G$8,IF(N275=4,Limits!$H$8,IF(N275=5,Limits!$I$8))))))</f>
        <v>#REF!</v>
      </c>
      <c r="W275" s="122"/>
      <c r="X275" s="122" t="e">
        <f t="shared" si="16"/>
        <v>#REF!</v>
      </c>
      <c r="Y275" s="122"/>
      <c r="Z275" s="76" t="e">
        <f>IF(D275&gt;=Limits!#REF!,"A",IF(D275&lt;=Limits!#REF!,"B",0))</f>
        <v>#REF!</v>
      </c>
      <c r="AA275" s="76" t="e">
        <f>IF(Z275="A",IF(P275=30,HLOOKUP(N275,Limits!#REF!,2),IF(P275=40,HLOOKUP(N275,Limits!#REF!,3),IF(P275=50,HLOOKUP(N275,Limits!#REF!,4),IF(P275=80,HLOOKUP(N275,Limits!#REF!,5))))))</f>
        <v>#REF!</v>
      </c>
      <c r="AB275" s="76" t="e">
        <f>IF(Z275="B",IF(P275=30,HLOOKUP(N275,Limits!#REF!,2),IF(P275=40,HLOOKUP(N275,Limits!#REF!,3),IF(P275=50,HLOOKUP(N275,Limits!#REF!,4),IF(P275=80,HLOOKUP(N275,Limits!#REF!,5))))))</f>
        <v>#REF!</v>
      </c>
      <c r="AC275" s="122"/>
      <c r="AD275" s="123" t="e">
        <f t="shared" si="19"/>
        <v>#REF!</v>
      </c>
      <c r="AE275" s="76" t="e">
        <f>IF(Z275="A",IF(X275&lt;=HLOOKUP(N275,Limits!#REF!,2),30,IF(X275&lt;=HLOOKUP(N275,Limits!#REF!,3),40,IF(X275&lt;=HLOOKUP(N275,Limits!#REF!,4),50,IF(X275&lt;=HLOOKUP(N275,Limits!#REF!,5),80,"Over 80%")))))</f>
        <v>#REF!</v>
      </c>
      <c r="AF275" s="76" t="e">
        <f>IF(Z275="B",IF(X275&lt;=HLOOKUP(N275,Limits!#REF!,2),30,IF(X275&lt;=HLOOKUP(N275,Limits!#REF!,3),40,IF(X275&lt;=HLOOKUP(N275,Limits!#REF!,4),50,IF(X275&lt;=HLOOKUP(N275,Limits!#REF!,5),80,"Over 80%")))))</f>
        <v>#REF!</v>
      </c>
      <c r="AG275" s="122"/>
      <c r="AH275" s="122"/>
      <c r="AI275" s="85" t="e">
        <f>IF(J275&lt;=HLOOKUP(F275,Limits!#REF!,2),30,IF(J275&lt;=HLOOKUP(F275,Limits!#REF!,3),40,IF(J275&lt;=HLOOKUP(F275,Limits!#REF!,4),50,IF(J275&lt;=HLOOKUP(F275,Limits!#REF!,5),60,IF(J275&lt;=HLOOKUP(F275,Limits!#REF!,6),80,"Over 80%")))))</f>
        <v>#REF!</v>
      </c>
      <c r="AJ275" s="123" t="e">
        <f t="shared" si="17"/>
        <v>#REF!</v>
      </c>
      <c r="AK275" s="2"/>
      <c r="AL275" s="85" t="e">
        <f t="shared" si="18"/>
        <v>#REF!</v>
      </c>
    </row>
    <row r="276" spans="1:38">
      <c r="A276" s="117" t="e">
        <f>+USR!#REF!</f>
        <v>#REF!</v>
      </c>
      <c r="B276" s="117"/>
      <c r="C276" s="117" t="e">
        <f>+USR!#REF!</f>
        <v>#REF!</v>
      </c>
      <c r="D276" s="151" t="e">
        <f>DATEVALUE(TEXT(USR!#REF!,"mm/dd/yyyy"))</f>
        <v>#REF!</v>
      </c>
      <c r="E276" s="117"/>
      <c r="F276" s="121" t="e">
        <f>+USR!#REF!</f>
        <v>#REF!</v>
      </c>
      <c r="G276" s="122"/>
      <c r="H276" s="122" t="e">
        <f>+USR!#REF!</f>
        <v>#REF!</v>
      </c>
      <c r="I276" s="122"/>
      <c r="J276" s="146" t="e">
        <f>+USR!#REF!</f>
        <v>#REF!</v>
      </c>
      <c r="K276" s="122"/>
      <c r="L276" s="147" t="e">
        <f>IF(H276=30,HLOOKUP(F276,Limits!#REF!,2),IF(H276=40,HLOOKUP(F276,Limits!#REF!,3),IF(H276=50,HLOOKUP(F276,Limits!#REF!,4),IF(H276=60,HLOOKUP(F276,Limits!#REF!,5),IF(H276=80,HLOOKUP(F276,Limits!#REF!,6))))))</f>
        <v>#REF!</v>
      </c>
      <c r="M276" s="148"/>
      <c r="N276" s="121" t="e">
        <f>+USR!#REF!</f>
        <v>#REF!</v>
      </c>
      <c r="O276" s="122"/>
      <c r="P276" s="122" t="e">
        <f>+USR!#REF!</f>
        <v>#REF!</v>
      </c>
      <c r="Q276" s="122"/>
      <c r="R276" s="122" t="e">
        <f>+USR!#REF!</f>
        <v>#REF!</v>
      </c>
      <c r="S276" s="122"/>
      <c r="T276" s="122" t="e">
        <f>+USR!#REF!</f>
        <v>#REF!</v>
      </c>
      <c r="U276" s="122"/>
      <c r="V276" s="122" t="e">
        <f>IF(N276=0,Limits!$D$8,IF(N276=1,Limits!$E$8,IF(N276=2,Limits!$F$8,IF(N276=3,Limits!$G$8,IF(N276=4,Limits!$H$8,IF(N276=5,Limits!$I$8))))))</f>
        <v>#REF!</v>
      </c>
      <c r="W276" s="122"/>
      <c r="X276" s="122" t="e">
        <f t="shared" si="16"/>
        <v>#REF!</v>
      </c>
      <c r="Y276" s="122"/>
      <c r="Z276" s="76" t="e">
        <f>IF(D276&gt;=Limits!#REF!,"A",IF(D276&lt;=Limits!#REF!,"B",0))</f>
        <v>#REF!</v>
      </c>
      <c r="AA276" s="76" t="e">
        <f>IF(Z276="A",IF(P276=30,HLOOKUP(N276,Limits!#REF!,2),IF(P276=40,HLOOKUP(N276,Limits!#REF!,3),IF(P276=50,HLOOKUP(N276,Limits!#REF!,4),IF(P276=80,HLOOKUP(N276,Limits!#REF!,5))))))</f>
        <v>#REF!</v>
      </c>
      <c r="AB276" s="76" t="e">
        <f>IF(Z276="B",IF(P276=30,HLOOKUP(N276,Limits!#REF!,2),IF(P276=40,HLOOKUP(N276,Limits!#REF!,3),IF(P276=50,HLOOKUP(N276,Limits!#REF!,4),IF(P276=80,HLOOKUP(N276,Limits!#REF!,5))))))</f>
        <v>#REF!</v>
      </c>
      <c r="AC276" s="122"/>
      <c r="AD276" s="123" t="e">
        <f t="shared" si="19"/>
        <v>#REF!</v>
      </c>
      <c r="AE276" s="76" t="e">
        <f>IF(Z276="A",IF(X276&lt;=HLOOKUP(N276,Limits!#REF!,2),30,IF(X276&lt;=HLOOKUP(N276,Limits!#REF!,3),40,IF(X276&lt;=HLOOKUP(N276,Limits!#REF!,4),50,IF(X276&lt;=HLOOKUP(N276,Limits!#REF!,5),80,"Over 80%")))))</f>
        <v>#REF!</v>
      </c>
      <c r="AF276" s="76" t="e">
        <f>IF(Z276="B",IF(X276&lt;=HLOOKUP(N276,Limits!#REF!,2),30,IF(X276&lt;=HLOOKUP(N276,Limits!#REF!,3),40,IF(X276&lt;=HLOOKUP(N276,Limits!#REF!,4),50,IF(X276&lt;=HLOOKUP(N276,Limits!#REF!,5),80,"Over 80%")))))</f>
        <v>#REF!</v>
      </c>
      <c r="AG276" s="122"/>
      <c r="AH276" s="122"/>
      <c r="AI276" s="85" t="e">
        <f>IF(J276&lt;=HLOOKUP(F276,Limits!#REF!,2),30,IF(J276&lt;=HLOOKUP(F276,Limits!#REF!,3),40,IF(J276&lt;=HLOOKUP(F276,Limits!#REF!,4),50,IF(J276&lt;=HLOOKUP(F276,Limits!#REF!,5),60,IF(J276&lt;=HLOOKUP(F276,Limits!#REF!,6),80,"Over 80%")))))</f>
        <v>#REF!</v>
      </c>
      <c r="AJ276" s="123" t="e">
        <f t="shared" si="17"/>
        <v>#REF!</v>
      </c>
      <c r="AK276" s="2"/>
      <c r="AL276" s="85" t="e">
        <f t="shared" si="18"/>
        <v>#REF!</v>
      </c>
    </row>
    <row r="277" spans="1:38">
      <c r="A277" s="117" t="e">
        <f>+USR!#REF!</f>
        <v>#REF!</v>
      </c>
      <c r="B277" s="117"/>
      <c r="C277" s="117" t="e">
        <f>+USR!#REF!</f>
        <v>#REF!</v>
      </c>
      <c r="D277" s="151" t="e">
        <f>DATEVALUE(TEXT(USR!#REF!,"mm/dd/yyyy"))</f>
        <v>#REF!</v>
      </c>
      <c r="E277" s="117"/>
      <c r="F277" s="121" t="e">
        <f>+USR!#REF!</f>
        <v>#REF!</v>
      </c>
      <c r="G277" s="122"/>
      <c r="H277" s="122" t="e">
        <f>+USR!#REF!</f>
        <v>#REF!</v>
      </c>
      <c r="I277" s="122"/>
      <c r="J277" s="146" t="e">
        <f>+USR!#REF!</f>
        <v>#REF!</v>
      </c>
      <c r="K277" s="122"/>
      <c r="L277" s="147" t="e">
        <f>IF(H277=30,HLOOKUP(F277,Limits!#REF!,2),IF(H277=40,HLOOKUP(F277,Limits!#REF!,3),IF(H277=50,HLOOKUP(F277,Limits!#REF!,4),IF(H277=60,HLOOKUP(F277,Limits!#REF!,5),IF(H277=80,HLOOKUP(F277,Limits!#REF!,6))))))</f>
        <v>#REF!</v>
      </c>
      <c r="M277" s="148"/>
      <c r="N277" s="121" t="e">
        <f>+USR!#REF!</f>
        <v>#REF!</v>
      </c>
      <c r="O277" s="122"/>
      <c r="P277" s="122" t="e">
        <f>+USR!#REF!</f>
        <v>#REF!</v>
      </c>
      <c r="Q277" s="122"/>
      <c r="R277" s="122" t="e">
        <f>+USR!#REF!</f>
        <v>#REF!</v>
      </c>
      <c r="S277" s="122"/>
      <c r="T277" s="122" t="e">
        <f>+USR!#REF!</f>
        <v>#REF!</v>
      </c>
      <c r="U277" s="122"/>
      <c r="V277" s="122" t="e">
        <f>IF(N277=0,Limits!$D$8,IF(N277=1,Limits!$E$8,IF(N277=2,Limits!$F$8,IF(N277=3,Limits!$G$8,IF(N277=4,Limits!$H$8,IF(N277=5,Limits!$I$8))))))</f>
        <v>#REF!</v>
      </c>
      <c r="W277" s="122"/>
      <c r="X277" s="122" t="e">
        <f t="shared" si="16"/>
        <v>#REF!</v>
      </c>
      <c r="Y277" s="122"/>
      <c r="Z277" s="76" t="e">
        <f>IF(D277&gt;=Limits!#REF!,"A",IF(D277&lt;=Limits!#REF!,"B",0))</f>
        <v>#REF!</v>
      </c>
      <c r="AA277" s="76" t="e">
        <f>IF(Z277="A",IF(P277=30,HLOOKUP(N277,Limits!#REF!,2),IF(P277=40,HLOOKUP(N277,Limits!#REF!,3),IF(P277=50,HLOOKUP(N277,Limits!#REF!,4),IF(P277=80,HLOOKUP(N277,Limits!#REF!,5))))))</f>
        <v>#REF!</v>
      </c>
      <c r="AB277" s="76" t="e">
        <f>IF(Z277="B",IF(P277=30,HLOOKUP(N277,Limits!#REF!,2),IF(P277=40,HLOOKUP(N277,Limits!#REF!,3),IF(P277=50,HLOOKUP(N277,Limits!#REF!,4),IF(P277=80,HLOOKUP(N277,Limits!#REF!,5))))))</f>
        <v>#REF!</v>
      </c>
      <c r="AC277" s="122"/>
      <c r="AD277" s="123" t="e">
        <f t="shared" si="19"/>
        <v>#REF!</v>
      </c>
      <c r="AE277" s="76" t="e">
        <f>IF(Z277="A",IF(X277&lt;=HLOOKUP(N277,Limits!#REF!,2),30,IF(X277&lt;=HLOOKUP(N277,Limits!#REF!,3),40,IF(X277&lt;=HLOOKUP(N277,Limits!#REF!,4),50,IF(X277&lt;=HLOOKUP(N277,Limits!#REF!,5),80,"Over 80%")))))</f>
        <v>#REF!</v>
      </c>
      <c r="AF277" s="76" t="e">
        <f>IF(Z277="B",IF(X277&lt;=HLOOKUP(N277,Limits!#REF!,2),30,IF(X277&lt;=HLOOKUP(N277,Limits!#REF!,3),40,IF(X277&lt;=HLOOKUP(N277,Limits!#REF!,4),50,IF(X277&lt;=HLOOKUP(N277,Limits!#REF!,5),80,"Over 80%")))))</f>
        <v>#REF!</v>
      </c>
      <c r="AG277" s="122"/>
      <c r="AH277" s="122"/>
      <c r="AI277" s="85" t="e">
        <f>IF(J277&lt;=HLOOKUP(F277,Limits!#REF!,2),30,IF(J277&lt;=HLOOKUP(F277,Limits!#REF!,3),40,IF(J277&lt;=HLOOKUP(F277,Limits!#REF!,4),50,IF(J277&lt;=HLOOKUP(F277,Limits!#REF!,5),60,IF(J277&lt;=HLOOKUP(F277,Limits!#REF!,6),80,"Over 80%")))))</f>
        <v>#REF!</v>
      </c>
      <c r="AJ277" s="123" t="e">
        <f t="shared" si="17"/>
        <v>#REF!</v>
      </c>
      <c r="AK277" s="2"/>
      <c r="AL277" s="85" t="e">
        <f t="shared" si="18"/>
        <v>#REF!</v>
      </c>
    </row>
    <row r="278" spans="1:38">
      <c r="A278" s="117" t="e">
        <f>+USR!#REF!</f>
        <v>#REF!</v>
      </c>
      <c r="B278" s="117"/>
      <c r="C278" s="117" t="e">
        <f>+USR!#REF!</f>
        <v>#REF!</v>
      </c>
      <c r="D278" s="151" t="e">
        <f>DATEVALUE(TEXT(USR!#REF!,"mm/dd/yyyy"))</f>
        <v>#REF!</v>
      </c>
      <c r="E278" s="117"/>
      <c r="F278" s="121" t="e">
        <f>+USR!#REF!</f>
        <v>#REF!</v>
      </c>
      <c r="G278" s="122"/>
      <c r="H278" s="122" t="e">
        <f>+USR!#REF!</f>
        <v>#REF!</v>
      </c>
      <c r="I278" s="122"/>
      <c r="J278" s="146" t="e">
        <f>+USR!#REF!</f>
        <v>#REF!</v>
      </c>
      <c r="K278" s="122"/>
      <c r="L278" s="147" t="e">
        <f>IF(H278=30,HLOOKUP(F278,Limits!#REF!,2),IF(H278=40,HLOOKUP(F278,Limits!#REF!,3),IF(H278=50,HLOOKUP(F278,Limits!#REF!,4),IF(H278=60,HLOOKUP(F278,Limits!#REF!,5),IF(H278=80,HLOOKUP(F278,Limits!#REF!,6))))))</f>
        <v>#REF!</v>
      </c>
      <c r="M278" s="148"/>
      <c r="N278" s="121" t="e">
        <f>+USR!#REF!</f>
        <v>#REF!</v>
      </c>
      <c r="O278" s="122"/>
      <c r="P278" s="122" t="e">
        <f>+USR!#REF!</f>
        <v>#REF!</v>
      </c>
      <c r="Q278" s="122"/>
      <c r="R278" s="122" t="e">
        <f>+USR!#REF!</f>
        <v>#REF!</v>
      </c>
      <c r="S278" s="122"/>
      <c r="T278" s="122" t="e">
        <f>+USR!#REF!</f>
        <v>#REF!</v>
      </c>
      <c r="U278" s="122"/>
      <c r="V278" s="122" t="e">
        <f>IF(N278=0,Limits!$D$8,IF(N278=1,Limits!$E$8,IF(N278=2,Limits!$F$8,IF(N278=3,Limits!$G$8,IF(N278=4,Limits!$H$8,IF(N278=5,Limits!$I$8))))))</f>
        <v>#REF!</v>
      </c>
      <c r="W278" s="122"/>
      <c r="X278" s="122" t="e">
        <f t="shared" si="16"/>
        <v>#REF!</v>
      </c>
      <c r="Y278" s="122"/>
      <c r="Z278" s="76" t="e">
        <f>IF(D278&gt;=Limits!#REF!,"A",IF(D278&lt;=Limits!#REF!,"B",0))</f>
        <v>#REF!</v>
      </c>
      <c r="AA278" s="76" t="e">
        <f>IF(Z278="A",IF(P278=30,HLOOKUP(N278,Limits!#REF!,2),IF(P278=40,HLOOKUP(N278,Limits!#REF!,3),IF(P278=50,HLOOKUP(N278,Limits!#REF!,4),IF(P278=80,HLOOKUP(N278,Limits!#REF!,5))))))</f>
        <v>#REF!</v>
      </c>
      <c r="AB278" s="76" t="e">
        <f>IF(Z278="B",IF(P278=30,HLOOKUP(N278,Limits!#REF!,2),IF(P278=40,HLOOKUP(N278,Limits!#REF!,3),IF(P278=50,HLOOKUP(N278,Limits!#REF!,4),IF(P278=80,HLOOKUP(N278,Limits!#REF!,5))))))</f>
        <v>#REF!</v>
      </c>
      <c r="AC278" s="122"/>
      <c r="AD278" s="123" t="e">
        <f t="shared" si="19"/>
        <v>#REF!</v>
      </c>
      <c r="AE278" s="76" t="e">
        <f>IF(Z278="A",IF(X278&lt;=HLOOKUP(N278,Limits!#REF!,2),30,IF(X278&lt;=HLOOKUP(N278,Limits!#REF!,3),40,IF(X278&lt;=HLOOKUP(N278,Limits!#REF!,4),50,IF(X278&lt;=HLOOKUP(N278,Limits!#REF!,5),80,"Over 80%")))))</f>
        <v>#REF!</v>
      </c>
      <c r="AF278" s="76" t="e">
        <f>IF(Z278="B",IF(X278&lt;=HLOOKUP(N278,Limits!#REF!,2),30,IF(X278&lt;=HLOOKUP(N278,Limits!#REF!,3),40,IF(X278&lt;=HLOOKUP(N278,Limits!#REF!,4),50,IF(X278&lt;=HLOOKUP(N278,Limits!#REF!,5),80,"Over 80%")))))</f>
        <v>#REF!</v>
      </c>
      <c r="AG278" s="122"/>
      <c r="AH278" s="122"/>
      <c r="AI278" s="85" t="e">
        <f>IF(J278&lt;=HLOOKUP(F278,Limits!#REF!,2),30,IF(J278&lt;=HLOOKUP(F278,Limits!#REF!,3),40,IF(J278&lt;=HLOOKUP(F278,Limits!#REF!,4),50,IF(J278&lt;=HLOOKUP(F278,Limits!#REF!,5),60,IF(J278&lt;=HLOOKUP(F278,Limits!#REF!,6),80,"Over 80%")))))</f>
        <v>#REF!</v>
      </c>
      <c r="AJ278" s="123" t="e">
        <f t="shared" si="17"/>
        <v>#REF!</v>
      </c>
      <c r="AK278" s="2"/>
      <c r="AL278" s="85" t="e">
        <f t="shared" si="18"/>
        <v>#REF!</v>
      </c>
    </row>
    <row r="279" spans="1:38">
      <c r="A279" s="117" t="e">
        <f>+USR!#REF!</f>
        <v>#REF!</v>
      </c>
      <c r="B279" s="117"/>
      <c r="C279" s="117" t="e">
        <f>+USR!#REF!</f>
        <v>#REF!</v>
      </c>
      <c r="D279" s="151" t="e">
        <f>DATEVALUE(TEXT(USR!#REF!,"mm/dd/yyyy"))</f>
        <v>#REF!</v>
      </c>
      <c r="E279" s="117"/>
      <c r="F279" s="121" t="e">
        <f>+USR!#REF!</f>
        <v>#REF!</v>
      </c>
      <c r="G279" s="122"/>
      <c r="H279" s="122" t="e">
        <f>+USR!#REF!</f>
        <v>#REF!</v>
      </c>
      <c r="I279" s="122"/>
      <c r="J279" s="146" t="e">
        <f>+USR!#REF!</f>
        <v>#REF!</v>
      </c>
      <c r="K279" s="122"/>
      <c r="L279" s="147" t="e">
        <f>IF(H279=30,HLOOKUP(F279,Limits!#REF!,2),IF(H279=40,HLOOKUP(F279,Limits!#REF!,3),IF(H279=50,HLOOKUP(F279,Limits!#REF!,4),IF(H279=60,HLOOKUP(F279,Limits!#REF!,5),IF(H279=80,HLOOKUP(F279,Limits!#REF!,6))))))</f>
        <v>#REF!</v>
      </c>
      <c r="M279" s="148"/>
      <c r="N279" s="121" t="e">
        <f>+USR!#REF!</f>
        <v>#REF!</v>
      </c>
      <c r="O279" s="122"/>
      <c r="P279" s="122" t="e">
        <f>+USR!#REF!</f>
        <v>#REF!</v>
      </c>
      <c r="Q279" s="122"/>
      <c r="R279" s="122" t="e">
        <f>+USR!#REF!</f>
        <v>#REF!</v>
      </c>
      <c r="S279" s="122"/>
      <c r="T279" s="122" t="e">
        <f>+USR!#REF!</f>
        <v>#REF!</v>
      </c>
      <c r="U279" s="122"/>
      <c r="V279" s="122" t="e">
        <f>IF(N279=0,Limits!$D$8,IF(N279=1,Limits!$E$8,IF(N279=2,Limits!$F$8,IF(N279=3,Limits!$G$8,IF(N279=4,Limits!$H$8,IF(N279=5,Limits!$I$8))))))</f>
        <v>#REF!</v>
      </c>
      <c r="W279" s="122"/>
      <c r="X279" s="122" t="e">
        <f t="shared" si="16"/>
        <v>#REF!</v>
      </c>
      <c r="Y279" s="122"/>
      <c r="Z279" s="76" t="e">
        <f>IF(D279&gt;=Limits!#REF!,"A",IF(D279&lt;=Limits!#REF!,"B",0))</f>
        <v>#REF!</v>
      </c>
      <c r="AA279" s="76" t="e">
        <f>IF(Z279="A",IF(P279=30,HLOOKUP(N279,Limits!#REF!,2),IF(P279=40,HLOOKUP(N279,Limits!#REF!,3),IF(P279=50,HLOOKUP(N279,Limits!#REF!,4),IF(P279=80,HLOOKUP(N279,Limits!#REF!,5))))))</f>
        <v>#REF!</v>
      </c>
      <c r="AB279" s="76" t="e">
        <f>IF(Z279="B",IF(P279=30,HLOOKUP(N279,Limits!#REF!,2),IF(P279=40,HLOOKUP(N279,Limits!#REF!,3),IF(P279=50,HLOOKUP(N279,Limits!#REF!,4),IF(P279=80,HLOOKUP(N279,Limits!#REF!,5))))))</f>
        <v>#REF!</v>
      </c>
      <c r="AC279" s="122"/>
      <c r="AD279" s="123" t="e">
        <f t="shared" si="19"/>
        <v>#REF!</v>
      </c>
      <c r="AE279" s="76" t="e">
        <f>IF(Z279="A",IF(X279&lt;=HLOOKUP(N279,Limits!#REF!,2),30,IF(X279&lt;=HLOOKUP(N279,Limits!#REF!,3),40,IF(X279&lt;=HLOOKUP(N279,Limits!#REF!,4),50,IF(X279&lt;=HLOOKUP(N279,Limits!#REF!,5),80,"Over 80%")))))</f>
        <v>#REF!</v>
      </c>
      <c r="AF279" s="76" t="e">
        <f>IF(Z279="B",IF(X279&lt;=HLOOKUP(N279,Limits!#REF!,2),30,IF(X279&lt;=HLOOKUP(N279,Limits!#REF!,3),40,IF(X279&lt;=HLOOKUP(N279,Limits!#REF!,4),50,IF(X279&lt;=HLOOKUP(N279,Limits!#REF!,5),80,"Over 80%")))))</f>
        <v>#REF!</v>
      </c>
      <c r="AG279" s="122"/>
      <c r="AH279" s="122"/>
      <c r="AI279" s="85" t="e">
        <f>IF(J279&lt;=HLOOKUP(F279,Limits!#REF!,2),30,IF(J279&lt;=HLOOKUP(F279,Limits!#REF!,3),40,IF(J279&lt;=HLOOKUP(F279,Limits!#REF!,4),50,IF(J279&lt;=HLOOKUP(F279,Limits!#REF!,5),60,IF(J279&lt;=HLOOKUP(F279,Limits!#REF!,6),80,"Over 80%")))))</f>
        <v>#REF!</v>
      </c>
      <c r="AJ279" s="123" t="e">
        <f t="shared" si="17"/>
        <v>#REF!</v>
      </c>
      <c r="AK279" s="2"/>
      <c r="AL279" s="85" t="e">
        <f t="shared" si="18"/>
        <v>#REF!</v>
      </c>
    </row>
    <row r="280" spans="1:38">
      <c r="A280" s="117" t="e">
        <f>+USR!#REF!</f>
        <v>#REF!</v>
      </c>
      <c r="B280" s="117"/>
      <c r="C280" s="117" t="e">
        <f>+USR!#REF!</f>
        <v>#REF!</v>
      </c>
      <c r="D280" s="151" t="e">
        <f>DATEVALUE(TEXT(USR!#REF!,"mm/dd/yyyy"))</f>
        <v>#REF!</v>
      </c>
      <c r="E280" s="117"/>
      <c r="F280" s="121" t="e">
        <f>+USR!#REF!</f>
        <v>#REF!</v>
      </c>
      <c r="G280" s="122"/>
      <c r="H280" s="122" t="e">
        <f>+USR!#REF!</f>
        <v>#REF!</v>
      </c>
      <c r="I280" s="122"/>
      <c r="J280" s="146" t="e">
        <f>+USR!#REF!</f>
        <v>#REF!</v>
      </c>
      <c r="K280" s="122"/>
      <c r="L280" s="147" t="e">
        <f>IF(H280=30,HLOOKUP(F280,Limits!#REF!,2),IF(H280=40,HLOOKUP(F280,Limits!#REF!,3),IF(H280=50,HLOOKUP(F280,Limits!#REF!,4),IF(H280=60,HLOOKUP(F280,Limits!#REF!,5),IF(H280=80,HLOOKUP(F280,Limits!#REF!,6))))))</f>
        <v>#REF!</v>
      </c>
      <c r="M280" s="148"/>
      <c r="N280" s="121" t="e">
        <f>+USR!#REF!</f>
        <v>#REF!</v>
      </c>
      <c r="O280" s="122"/>
      <c r="P280" s="122" t="e">
        <f>+USR!#REF!</f>
        <v>#REF!</v>
      </c>
      <c r="Q280" s="122"/>
      <c r="R280" s="122" t="e">
        <f>+USR!#REF!</f>
        <v>#REF!</v>
      </c>
      <c r="S280" s="122"/>
      <c r="T280" s="122" t="e">
        <f>+USR!#REF!</f>
        <v>#REF!</v>
      </c>
      <c r="U280" s="122"/>
      <c r="V280" s="122" t="e">
        <f>IF(N280=0,Limits!$D$8,IF(N280=1,Limits!$E$8,IF(N280=2,Limits!$F$8,IF(N280=3,Limits!$G$8,IF(N280=4,Limits!$H$8,IF(N280=5,Limits!$I$8))))))</f>
        <v>#REF!</v>
      </c>
      <c r="W280" s="122"/>
      <c r="X280" s="122" t="e">
        <f t="shared" si="16"/>
        <v>#REF!</v>
      </c>
      <c r="Y280" s="122"/>
      <c r="Z280" s="76" t="e">
        <f>IF(D280&gt;=Limits!#REF!,"A",IF(D280&lt;=Limits!#REF!,"B",0))</f>
        <v>#REF!</v>
      </c>
      <c r="AA280" s="76" t="e">
        <f>IF(Z280="A",IF(P280=30,HLOOKUP(N280,Limits!#REF!,2),IF(P280=40,HLOOKUP(N280,Limits!#REF!,3),IF(P280=50,HLOOKUP(N280,Limits!#REF!,4),IF(P280=80,HLOOKUP(N280,Limits!#REF!,5))))))</f>
        <v>#REF!</v>
      </c>
      <c r="AB280" s="76" t="e">
        <f>IF(Z280="B",IF(P280=30,HLOOKUP(N280,Limits!#REF!,2),IF(P280=40,HLOOKUP(N280,Limits!#REF!,3),IF(P280=50,HLOOKUP(N280,Limits!#REF!,4),IF(P280=80,HLOOKUP(N280,Limits!#REF!,5))))))</f>
        <v>#REF!</v>
      </c>
      <c r="AC280" s="122"/>
      <c r="AD280" s="123" t="e">
        <f t="shared" si="19"/>
        <v>#REF!</v>
      </c>
      <c r="AE280" s="76" t="e">
        <f>IF(Z280="A",IF(X280&lt;=HLOOKUP(N280,Limits!#REF!,2),30,IF(X280&lt;=HLOOKUP(N280,Limits!#REF!,3),40,IF(X280&lt;=HLOOKUP(N280,Limits!#REF!,4),50,IF(X280&lt;=HLOOKUP(N280,Limits!#REF!,5),80,"Over 80%")))))</f>
        <v>#REF!</v>
      </c>
      <c r="AF280" s="76" t="e">
        <f>IF(Z280="B",IF(X280&lt;=HLOOKUP(N280,Limits!#REF!,2),30,IF(X280&lt;=HLOOKUP(N280,Limits!#REF!,3),40,IF(X280&lt;=HLOOKUP(N280,Limits!#REF!,4),50,IF(X280&lt;=HLOOKUP(N280,Limits!#REF!,5),80,"Over 80%")))))</f>
        <v>#REF!</v>
      </c>
      <c r="AG280" s="122"/>
      <c r="AH280" s="122"/>
      <c r="AI280" s="85" t="e">
        <f>IF(J280&lt;=HLOOKUP(F280,Limits!#REF!,2),30,IF(J280&lt;=HLOOKUP(F280,Limits!#REF!,3),40,IF(J280&lt;=HLOOKUP(F280,Limits!#REF!,4),50,IF(J280&lt;=HLOOKUP(F280,Limits!#REF!,5),60,IF(J280&lt;=HLOOKUP(F280,Limits!#REF!,6),80,"Over 80%")))))</f>
        <v>#REF!</v>
      </c>
      <c r="AJ280" s="123" t="e">
        <f t="shared" si="17"/>
        <v>#REF!</v>
      </c>
      <c r="AK280" s="2"/>
      <c r="AL280" s="85" t="e">
        <f t="shared" si="18"/>
        <v>#REF!</v>
      </c>
    </row>
    <row r="281" spans="1:38">
      <c r="A281" s="117" t="e">
        <f>+USR!#REF!</f>
        <v>#REF!</v>
      </c>
      <c r="B281" s="117"/>
      <c r="C281" s="117" t="e">
        <f>+USR!#REF!</f>
        <v>#REF!</v>
      </c>
      <c r="D281" s="151" t="e">
        <f>DATEVALUE(TEXT(USR!#REF!,"mm/dd/yyyy"))</f>
        <v>#REF!</v>
      </c>
      <c r="E281" s="117"/>
      <c r="F281" s="121" t="e">
        <f>+USR!#REF!</f>
        <v>#REF!</v>
      </c>
      <c r="G281" s="122"/>
      <c r="H281" s="122" t="e">
        <f>+USR!#REF!</f>
        <v>#REF!</v>
      </c>
      <c r="I281" s="122"/>
      <c r="J281" s="146" t="e">
        <f>+USR!#REF!</f>
        <v>#REF!</v>
      </c>
      <c r="K281" s="122"/>
      <c r="L281" s="147" t="e">
        <f>IF(H281=30,HLOOKUP(F281,Limits!#REF!,2),IF(H281=40,HLOOKUP(F281,Limits!#REF!,3),IF(H281=50,HLOOKUP(F281,Limits!#REF!,4),IF(H281=60,HLOOKUP(F281,Limits!#REF!,5),IF(H281=80,HLOOKUP(F281,Limits!#REF!,6))))))</f>
        <v>#REF!</v>
      </c>
      <c r="M281" s="148"/>
      <c r="N281" s="121" t="e">
        <f>+USR!#REF!</f>
        <v>#REF!</v>
      </c>
      <c r="O281" s="122"/>
      <c r="P281" s="122" t="e">
        <f>+USR!#REF!</f>
        <v>#REF!</v>
      </c>
      <c r="Q281" s="122"/>
      <c r="R281" s="122" t="e">
        <f>+USR!#REF!</f>
        <v>#REF!</v>
      </c>
      <c r="S281" s="122"/>
      <c r="T281" s="122" t="e">
        <f>+USR!#REF!</f>
        <v>#REF!</v>
      </c>
      <c r="U281" s="122"/>
      <c r="V281" s="122" t="e">
        <f>IF(N281=0,Limits!$D$8,IF(N281=1,Limits!$E$8,IF(N281=2,Limits!$F$8,IF(N281=3,Limits!$G$8,IF(N281=4,Limits!$H$8,IF(N281=5,Limits!$I$8))))))</f>
        <v>#REF!</v>
      </c>
      <c r="W281" s="122"/>
      <c r="X281" s="122" t="e">
        <f t="shared" si="16"/>
        <v>#REF!</v>
      </c>
      <c r="Y281" s="122"/>
      <c r="Z281" s="76" t="e">
        <f>IF(D281&gt;=Limits!#REF!,"A",IF(D281&lt;=Limits!#REF!,"B",0))</f>
        <v>#REF!</v>
      </c>
      <c r="AA281" s="76" t="e">
        <f>IF(Z281="A",IF(P281=30,HLOOKUP(N281,Limits!#REF!,2),IF(P281=40,HLOOKUP(N281,Limits!#REF!,3),IF(P281=50,HLOOKUP(N281,Limits!#REF!,4),IF(P281=80,HLOOKUP(N281,Limits!#REF!,5))))))</f>
        <v>#REF!</v>
      </c>
      <c r="AB281" s="76" t="e">
        <f>IF(Z281="B",IF(P281=30,HLOOKUP(N281,Limits!#REF!,2),IF(P281=40,HLOOKUP(N281,Limits!#REF!,3),IF(P281=50,HLOOKUP(N281,Limits!#REF!,4),IF(P281=80,HLOOKUP(N281,Limits!#REF!,5))))))</f>
        <v>#REF!</v>
      </c>
      <c r="AC281" s="122"/>
      <c r="AD281" s="123" t="e">
        <f t="shared" si="19"/>
        <v>#REF!</v>
      </c>
      <c r="AE281" s="76" t="e">
        <f>IF(Z281="A",IF(X281&lt;=HLOOKUP(N281,Limits!#REF!,2),30,IF(X281&lt;=HLOOKUP(N281,Limits!#REF!,3),40,IF(X281&lt;=HLOOKUP(N281,Limits!#REF!,4),50,IF(X281&lt;=HLOOKUP(N281,Limits!#REF!,5),80,"Over 80%")))))</f>
        <v>#REF!</v>
      </c>
      <c r="AF281" s="76" t="e">
        <f>IF(Z281="B",IF(X281&lt;=HLOOKUP(N281,Limits!#REF!,2),30,IF(X281&lt;=HLOOKUP(N281,Limits!#REF!,3),40,IF(X281&lt;=HLOOKUP(N281,Limits!#REF!,4),50,IF(X281&lt;=HLOOKUP(N281,Limits!#REF!,5),80,"Over 80%")))))</f>
        <v>#REF!</v>
      </c>
      <c r="AG281" s="122"/>
      <c r="AH281" s="122"/>
      <c r="AI281" s="85" t="e">
        <f>IF(J281&lt;=HLOOKUP(F281,Limits!#REF!,2),30,IF(J281&lt;=HLOOKUP(F281,Limits!#REF!,3),40,IF(J281&lt;=HLOOKUP(F281,Limits!#REF!,4),50,IF(J281&lt;=HLOOKUP(F281,Limits!#REF!,5),60,IF(J281&lt;=HLOOKUP(F281,Limits!#REF!,6),80,"Over 80%")))))</f>
        <v>#REF!</v>
      </c>
      <c r="AJ281" s="123" t="e">
        <f t="shared" si="17"/>
        <v>#REF!</v>
      </c>
      <c r="AK281" s="2"/>
      <c r="AL281" s="85" t="e">
        <f t="shared" si="18"/>
        <v>#REF!</v>
      </c>
    </row>
    <row r="282" spans="1:38">
      <c r="A282" s="117" t="e">
        <f>+USR!#REF!</f>
        <v>#REF!</v>
      </c>
      <c r="B282" s="117"/>
      <c r="C282" s="117" t="e">
        <f>+USR!#REF!</f>
        <v>#REF!</v>
      </c>
      <c r="D282" s="151" t="e">
        <f>DATEVALUE(TEXT(USR!#REF!,"mm/dd/yyyy"))</f>
        <v>#REF!</v>
      </c>
      <c r="E282" s="117"/>
      <c r="F282" s="121" t="e">
        <f>+USR!#REF!</f>
        <v>#REF!</v>
      </c>
      <c r="G282" s="122"/>
      <c r="H282" s="122" t="e">
        <f>+USR!#REF!</f>
        <v>#REF!</v>
      </c>
      <c r="I282" s="122"/>
      <c r="J282" s="146" t="e">
        <f>+USR!#REF!</f>
        <v>#REF!</v>
      </c>
      <c r="K282" s="122"/>
      <c r="L282" s="147" t="e">
        <f>IF(H282=30,HLOOKUP(F282,Limits!#REF!,2),IF(H282=40,HLOOKUP(F282,Limits!#REF!,3),IF(H282=50,HLOOKUP(F282,Limits!#REF!,4),IF(H282=60,HLOOKUP(F282,Limits!#REF!,5),IF(H282=80,HLOOKUP(F282,Limits!#REF!,6))))))</f>
        <v>#REF!</v>
      </c>
      <c r="M282" s="148"/>
      <c r="N282" s="121" t="e">
        <f>+USR!#REF!</f>
        <v>#REF!</v>
      </c>
      <c r="O282" s="122"/>
      <c r="P282" s="122" t="e">
        <f>+USR!#REF!</f>
        <v>#REF!</v>
      </c>
      <c r="Q282" s="122"/>
      <c r="R282" s="122" t="e">
        <f>+USR!#REF!</f>
        <v>#REF!</v>
      </c>
      <c r="S282" s="122"/>
      <c r="T282" s="122" t="e">
        <f>+USR!#REF!</f>
        <v>#REF!</v>
      </c>
      <c r="U282" s="122"/>
      <c r="V282" s="122" t="e">
        <f>IF(N282=0,Limits!$D$8,IF(N282=1,Limits!$E$8,IF(N282=2,Limits!$F$8,IF(N282=3,Limits!$G$8,IF(N282=4,Limits!$H$8,IF(N282=5,Limits!$I$8))))))</f>
        <v>#REF!</v>
      </c>
      <c r="W282" s="122"/>
      <c r="X282" s="122" t="e">
        <f t="shared" si="16"/>
        <v>#REF!</v>
      </c>
      <c r="Y282" s="122"/>
      <c r="Z282" s="76" t="e">
        <f>IF(D282&gt;=Limits!#REF!,"A",IF(D282&lt;=Limits!#REF!,"B",0))</f>
        <v>#REF!</v>
      </c>
      <c r="AA282" s="76" t="e">
        <f>IF(Z282="A",IF(P282=30,HLOOKUP(N282,Limits!#REF!,2),IF(P282=40,HLOOKUP(N282,Limits!#REF!,3),IF(P282=50,HLOOKUP(N282,Limits!#REF!,4),IF(P282=80,HLOOKUP(N282,Limits!#REF!,5))))))</f>
        <v>#REF!</v>
      </c>
      <c r="AB282" s="76" t="e">
        <f>IF(Z282="B",IF(P282=30,HLOOKUP(N282,Limits!#REF!,2),IF(P282=40,HLOOKUP(N282,Limits!#REF!,3),IF(P282=50,HLOOKUP(N282,Limits!#REF!,4),IF(P282=80,HLOOKUP(N282,Limits!#REF!,5))))))</f>
        <v>#REF!</v>
      </c>
      <c r="AC282" s="122"/>
      <c r="AD282" s="123" t="e">
        <f t="shared" si="19"/>
        <v>#REF!</v>
      </c>
      <c r="AE282" s="76" t="e">
        <f>IF(Z282="A",IF(X282&lt;=HLOOKUP(N282,Limits!#REF!,2),30,IF(X282&lt;=HLOOKUP(N282,Limits!#REF!,3),40,IF(X282&lt;=HLOOKUP(N282,Limits!#REF!,4),50,IF(X282&lt;=HLOOKUP(N282,Limits!#REF!,5),80,"Over 80%")))))</f>
        <v>#REF!</v>
      </c>
      <c r="AF282" s="76" t="e">
        <f>IF(Z282="B",IF(X282&lt;=HLOOKUP(N282,Limits!#REF!,2),30,IF(X282&lt;=HLOOKUP(N282,Limits!#REF!,3),40,IF(X282&lt;=HLOOKUP(N282,Limits!#REF!,4),50,IF(X282&lt;=HLOOKUP(N282,Limits!#REF!,5),80,"Over 80%")))))</f>
        <v>#REF!</v>
      </c>
      <c r="AG282" s="122"/>
      <c r="AH282" s="122"/>
      <c r="AI282" s="85" t="e">
        <f>IF(J282&lt;=HLOOKUP(F282,Limits!#REF!,2),30,IF(J282&lt;=HLOOKUP(F282,Limits!#REF!,3),40,IF(J282&lt;=HLOOKUP(F282,Limits!#REF!,4),50,IF(J282&lt;=HLOOKUP(F282,Limits!#REF!,5),60,IF(J282&lt;=HLOOKUP(F282,Limits!#REF!,6),80,"Over 80%")))))</f>
        <v>#REF!</v>
      </c>
      <c r="AJ282" s="123" t="e">
        <f t="shared" si="17"/>
        <v>#REF!</v>
      </c>
      <c r="AK282" s="2"/>
      <c r="AL282" s="85" t="e">
        <f t="shared" si="18"/>
        <v>#REF!</v>
      </c>
    </row>
    <row r="283" spans="1:38">
      <c r="A283" s="117" t="e">
        <f>+USR!#REF!</f>
        <v>#REF!</v>
      </c>
      <c r="B283" s="117"/>
      <c r="C283" s="117" t="e">
        <f>+USR!#REF!</f>
        <v>#REF!</v>
      </c>
      <c r="D283" s="151" t="e">
        <f>DATEVALUE(TEXT(USR!#REF!,"mm/dd/yyyy"))</f>
        <v>#REF!</v>
      </c>
      <c r="E283" s="117"/>
      <c r="F283" s="121" t="e">
        <f>+USR!#REF!</f>
        <v>#REF!</v>
      </c>
      <c r="G283" s="122"/>
      <c r="H283" s="122" t="e">
        <f>+USR!#REF!</f>
        <v>#REF!</v>
      </c>
      <c r="I283" s="122"/>
      <c r="J283" s="146" t="e">
        <f>+USR!#REF!</f>
        <v>#REF!</v>
      </c>
      <c r="K283" s="122"/>
      <c r="L283" s="147" t="e">
        <f>IF(H283=30,HLOOKUP(F283,Limits!#REF!,2),IF(H283=40,HLOOKUP(F283,Limits!#REF!,3),IF(H283=50,HLOOKUP(F283,Limits!#REF!,4),IF(H283=60,HLOOKUP(F283,Limits!#REF!,5),IF(H283=80,HLOOKUP(F283,Limits!#REF!,6))))))</f>
        <v>#REF!</v>
      </c>
      <c r="M283" s="148"/>
      <c r="N283" s="121" t="e">
        <f>+USR!#REF!</f>
        <v>#REF!</v>
      </c>
      <c r="O283" s="122"/>
      <c r="P283" s="122" t="e">
        <f>+USR!#REF!</f>
        <v>#REF!</v>
      </c>
      <c r="Q283" s="122"/>
      <c r="R283" s="122" t="e">
        <f>+USR!#REF!</f>
        <v>#REF!</v>
      </c>
      <c r="S283" s="122"/>
      <c r="T283" s="122" t="e">
        <f>+USR!#REF!</f>
        <v>#REF!</v>
      </c>
      <c r="U283" s="122"/>
      <c r="V283" s="122" t="e">
        <f>IF(N283=0,Limits!$D$8,IF(N283=1,Limits!$E$8,IF(N283=2,Limits!$F$8,IF(N283=3,Limits!$G$8,IF(N283=4,Limits!$H$8,IF(N283=5,Limits!$I$8))))))</f>
        <v>#REF!</v>
      </c>
      <c r="W283" s="122"/>
      <c r="X283" s="122" t="e">
        <f t="shared" si="16"/>
        <v>#REF!</v>
      </c>
      <c r="Y283" s="122"/>
      <c r="Z283" s="76" t="e">
        <f>IF(D283&gt;=Limits!#REF!,"A",IF(D283&lt;=Limits!#REF!,"B",0))</f>
        <v>#REF!</v>
      </c>
      <c r="AA283" s="76" t="e">
        <f>IF(Z283="A",IF(P283=30,HLOOKUP(N283,Limits!#REF!,2),IF(P283=40,HLOOKUP(N283,Limits!#REF!,3),IF(P283=50,HLOOKUP(N283,Limits!#REF!,4),IF(P283=80,HLOOKUP(N283,Limits!#REF!,5))))))</f>
        <v>#REF!</v>
      </c>
      <c r="AB283" s="76" t="e">
        <f>IF(Z283="B",IF(P283=30,HLOOKUP(N283,Limits!#REF!,2),IF(P283=40,HLOOKUP(N283,Limits!#REF!,3),IF(P283=50,HLOOKUP(N283,Limits!#REF!,4),IF(P283=80,HLOOKUP(N283,Limits!#REF!,5))))))</f>
        <v>#REF!</v>
      </c>
      <c r="AC283" s="122"/>
      <c r="AD283" s="123" t="e">
        <f t="shared" si="19"/>
        <v>#REF!</v>
      </c>
      <c r="AE283" s="76" t="e">
        <f>IF(Z283="A",IF(X283&lt;=HLOOKUP(N283,Limits!#REF!,2),30,IF(X283&lt;=HLOOKUP(N283,Limits!#REF!,3),40,IF(X283&lt;=HLOOKUP(N283,Limits!#REF!,4),50,IF(X283&lt;=HLOOKUP(N283,Limits!#REF!,5),80,"Over 80%")))))</f>
        <v>#REF!</v>
      </c>
      <c r="AF283" s="76" t="e">
        <f>IF(Z283="B",IF(X283&lt;=HLOOKUP(N283,Limits!#REF!,2),30,IF(X283&lt;=HLOOKUP(N283,Limits!#REF!,3),40,IF(X283&lt;=HLOOKUP(N283,Limits!#REF!,4),50,IF(X283&lt;=HLOOKUP(N283,Limits!#REF!,5),80,"Over 80%")))))</f>
        <v>#REF!</v>
      </c>
      <c r="AG283" s="122"/>
      <c r="AH283" s="122"/>
      <c r="AI283" s="85" t="e">
        <f>IF(J283&lt;=HLOOKUP(F283,Limits!#REF!,2),30,IF(J283&lt;=HLOOKUP(F283,Limits!#REF!,3),40,IF(J283&lt;=HLOOKUP(F283,Limits!#REF!,4),50,IF(J283&lt;=HLOOKUP(F283,Limits!#REF!,5),60,IF(J283&lt;=HLOOKUP(F283,Limits!#REF!,6),80,"Over 80%")))))</f>
        <v>#REF!</v>
      </c>
      <c r="AJ283" s="123" t="e">
        <f t="shared" si="17"/>
        <v>#REF!</v>
      </c>
      <c r="AK283" s="2"/>
      <c r="AL283" s="85" t="e">
        <f t="shared" si="18"/>
        <v>#REF!</v>
      </c>
    </row>
    <row r="284" spans="1:38">
      <c r="A284" s="117" t="e">
        <f>+USR!#REF!</f>
        <v>#REF!</v>
      </c>
      <c r="B284" s="117"/>
      <c r="C284" s="117" t="e">
        <f>+USR!#REF!</f>
        <v>#REF!</v>
      </c>
      <c r="D284" s="151" t="e">
        <f>DATEVALUE(TEXT(USR!#REF!,"mm/dd/yyyy"))</f>
        <v>#REF!</v>
      </c>
      <c r="E284" s="117"/>
      <c r="F284" s="121" t="e">
        <f>+USR!#REF!</f>
        <v>#REF!</v>
      </c>
      <c r="G284" s="122"/>
      <c r="H284" s="122" t="e">
        <f>+USR!#REF!</f>
        <v>#REF!</v>
      </c>
      <c r="I284" s="122"/>
      <c r="J284" s="146" t="e">
        <f>+USR!#REF!</f>
        <v>#REF!</v>
      </c>
      <c r="K284" s="122"/>
      <c r="L284" s="147" t="e">
        <f>IF(H284=30,HLOOKUP(F284,Limits!#REF!,2),IF(H284=40,HLOOKUP(F284,Limits!#REF!,3),IF(H284=50,HLOOKUP(F284,Limits!#REF!,4),IF(H284=60,HLOOKUP(F284,Limits!#REF!,5),IF(H284=80,HLOOKUP(F284,Limits!#REF!,6))))))</f>
        <v>#REF!</v>
      </c>
      <c r="M284" s="148"/>
      <c r="N284" s="121" t="e">
        <f>+USR!#REF!</f>
        <v>#REF!</v>
      </c>
      <c r="O284" s="122"/>
      <c r="P284" s="122" t="e">
        <f>+USR!#REF!</f>
        <v>#REF!</v>
      </c>
      <c r="Q284" s="122"/>
      <c r="R284" s="122" t="e">
        <f>+USR!#REF!</f>
        <v>#REF!</v>
      </c>
      <c r="S284" s="122"/>
      <c r="T284" s="122" t="e">
        <f>+USR!#REF!</f>
        <v>#REF!</v>
      </c>
      <c r="U284" s="122"/>
      <c r="V284" s="122" t="e">
        <f>IF(N284=0,Limits!$D$8,IF(N284=1,Limits!$E$8,IF(N284=2,Limits!$F$8,IF(N284=3,Limits!$G$8,IF(N284=4,Limits!$H$8,IF(N284=5,Limits!$I$8))))))</f>
        <v>#REF!</v>
      </c>
      <c r="W284" s="122"/>
      <c r="X284" s="122" t="e">
        <f t="shared" si="16"/>
        <v>#REF!</v>
      </c>
      <c r="Y284" s="122"/>
      <c r="Z284" s="76" t="e">
        <f>IF(D284&gt;=Limits!#REF!,"A",IF(D284&lt;=Limits!#REF!,"B",0))</f>
        <v>#REF!</v>
      </c>
      <c r="AA284" s="76" t="e">
        <f>IF(Z284="A",IF(P284=30,HLOOKUP(N284,Limits!#REF!,2),IF(P284=40,HLOOKUP(N284,Limits!#REF!,3),IF(P284=50,HLOOKUP(N284,Limits!#REF!,4),IF(P284=80,HLOOKUP(N284,Limits!#REF!,5))))))</f>
        <v>#REF!</v>
      </c>
      <c r="AB284" s="76" t="e">
        <f>IF(Z284="B",IF(P284=30,HLOOKUP(N284,Limits!#REF!,2),IF(P284=40,HLOOKUP(N284,Limits!#REF!,3),IF(P284=50,HLOOKUP(N284,Limits!#REF!,4),IF(P284=80,HLOOKUP(N284,Limits!#REF!,5))))))</f>
        <v>#REF!</v>
      </c>
      <c r="AC284" s="122"/>
      <c r="AD284" s="123" t="e">
        <f t="shared" si="19"/>
        <v>#REF!</v>
      </c>
      <c r="AE284" s="76" t="e">
        <f>IF(Z284="A",IF(X284&lt;=HLOOKUP(N284,Limits!#REF!,2),30,IF(X284&lt;=HLOOKUP(N284,Limits!#REF!,3),40,IF(X284&lt;=HLOOKUP(N284,Limits!#REF!,4),50,IF(X284&lt;=HLOOKUP(N284,Limits!#REF!,5),80,"Over 80%")))))</f>
        <v>#REF!</v>
      </c>
      <c r="AF284" s="76" t="e">
        <f>IF(Z284="B",IF(X284&lt;=HLOOKUP(N284,Limits!#REF!,2),30,IF(X284&lt;=HLOOKUP(N284,Limits!#REF!,3),40,IF(X284&lt;=HLOOKUP(N284,Limits!#REF!,4),50,IF(X284&lt;=HLOOKUP(N284,Limits!#REF!,5),80,"Over 80%")))))</f>
        <v>#REF!</v>
      </c>
      <c r="AG284" s="122"/>
      <c r="AH284" s="122"/>
      <c r="AI284" s="85" t="e">
        <f>IF(J284&lt;=HLOOKUP(F284,Limits!#REF!,2),30,IF(J284&lt;=HLOOKUP(F284,Limits!#REF!,3),40,IF(J284&lt;=HLOOKUP(F284,Limits!#REF!,4),50,IF(J284&lt;=HLOOKUP(F284,Limits!#REF!,5),60,IF(J284&lt;=HLOOKUP(F284,Limits!#REF!,6),80,"Over 80%")))))</f>
        <v>#REF!</v>
      </c>
      <c r="AJ284" s="123" t="e">
        <f t="shared" si="17"/>
        <v>#REF!</v>
      </c>
      <c r="AK284" s="2"/>
      <c r="AL284" s="85" t="e">
        <f t="shared" si="18"/>
        <v>#REF!</v>
      </c>
    </row>
    <row r="285" spans="1:38">
      <c r="A285" s="117" t="e">
        <f>+USR!#REF!</f>
        <v>#REF!</v>
      </c>
      <c r="B285" s="117"/>
      <c r="C285" s="117" t="e">
        <f>+USR!#REF!</f>
        <v>#REF!</v>
      </c>
      <c r="D285" s="151" t="e">
        <f>DATEVALUE(TEXT(USR!#REF!,"mm/dd/yyyy"))</f>
        <v>#REF!</v>
      </c>
      <c r="E285" s="117"/>
      <c r="F285" s="121" t="e">
        <f>+USR!#REF!</f>
        <v>#REF!</v>
      </c>
      <c r="G285" s="122"/>
      <c r="H285" s="122" t="e">
        <f>+USR!#REF!</f>
        <v>#REF!</v>
      </c>
      <c r="I285" s="122"/>
      <c r="J285" s="146" t="e">
        <f>+USR!#REF!</f>
        <v>#REF!</v>
      </c>
      <c r="K285" s="122"/>
      <c r="L285" s="147" t="e">
        <f>IF(H285=30,HLOOKUP(F285,Limits!#REF!,2),IF(H285=40,HLOOKUP(F285,Limits!#REF!,3),IF(H285=50,HLOOKUP(F285,Limits!#REF!,4),IF(H285=60,HLOOKUP(F285,Limits!#REF!,5),IF(H285=80,HLOOKUP(F285,Limits!#REF!,6))))))</f>
        <v>#REF!</v>
      </c>
      <c r="M285" s="148"/>
      <c r="N285" s="121" t="e">
        <f>+USR!#REF!</f>
        <v>#REF!</v>
      </c>
      <c r="O285" s="122"/>
      <c r="P285" s="122" t="e">
        <f>+USR!#REF!</f>
        <v>#REF!</v>
      </c>
      <c r="Q285" s="122"/>
      <c r="R285" s="122" t="e">
        <f>+USR!#REF!</f>
        <v>#REF!</v>
      </c>
      <c r="S285" s="122"/>
      <c r="T285" s="122" t="e">
        <f>+USR!#REF!</f>
        <v>#REF!</v>
      </c>
      <c r="U285" s="122"/>
      <c r="V285" s="122" t="e">
        <f>IF(N285=0,Limits!$D$8,IF(N285=1,Limits!$E$8,IF(N285=2,Limits!$F$8,IF(N285=3,Limits!$G$8,IF(N285=4,Limits!$H$8,IF(N285=5,Limits!$I$8))))))</f>
        <v>#REF!</v>
      </c>
      <c r="W285" s="122"/>
      <c r="X285" s="122" t="e">
        <f t="shared" si="16"/>
        <v>#REF!</v>
      </c>
      <c r="Y285" s="122"/>
      <c r="Z285" s="76" t="e">
        <f>IF(D285&gt;=Limits!#REF!,"A",IF(D285&lt;=Limits!#REF!,"B",0))</f>
        <v>#REF!</v>
      </c>
      <c r="AA285" s="76" t="e">
        <f>IF(Z285="A",IF(P285=30,HLOOKUP(N285,Limits!#REF!,2),IF(P285=40,HLOOKUP(N285,Limits!#REF!,3),IF(P285=50,HLOOKUP(N285,Limits!#REF!,4),IF(P285=80,HLOOKUP(N285,Limits!#REF!,5))))))</f>
        <v>#REF!</v>
      </c>
      <c r="AB285" s="76" t="e">
        <f>IF(Z285="B",IF(P285=30,HLOOKUP(N285,Limits!#REF!,2),IF(P285=40,HLOOKUP(N285,Limits!#REF!,3),IF(P285=50,HLOOKUP(N285,Limits!#REF!,4),IF(P285=80,HLOOKUP(N285,Limits!#REF!,5))))))</f>
        <v>#REF!</v>
      </c>
      <c r="AC285" s="122"/>
      <c r="AD285" s="123" t="e">
        <f t="shared" si="19"/>
        <v>#REF!</v>
      </c>
      <c r="AE285" s="76" t="e">
        <f>IF(Z285="A",IF(X285&lt;=HLOOKUP(N285,Limits!#REF!,2),30,IF(X285&lt;=HLOOKUP(N285,Limits!#REF!,3),40,IF(X285&lt;=HLOOKUP(N285,Limits!#REF!,4),50,IF(X285&lt;=HLOOKUP(N285,Limits!#REF!,5),80,"Over 80%")))))</f>
        <v>#REF!</v>
      </c>
      <c r="AF285" s="76" t="e">
        <f>IF(Z285="B",IF(X285&lt;=HLOOKUP(N285,Limits!#REF!,2),30,IF(X285&lt;=HLOOKUP(N285,Limits!#REF!,3),40,IF(X285&lt;=HLOOKUP(N285,Limits!#REF!,4),50,IF(X285&lt;=HLOOKUP(N285,Limits!#REF!,5),80,"Over 80%")))))</f>
        <v>#REF!</v>
      </c>
      <c r="AG285" s="122"/>
      <c r="AH285" s="122"/>
      <c r="AI285" s="85" t="e">
        <f>IF(J285&lt;=HLOOKUP(F285,Limits!#REF!,2),30,IF(J285&lt;=HLOOKUP(F285,Limits!#REF!,3),40,IF(J285&lt;=HLOOKUP(F285,Limits!#REF!,4),50,IF(J285&lt;=HLOOKUP(F285,Limits!#REF!,5),60,IF(J285&lt;=HLOOKUP(F285,Limits!#REF!,6),80,"Over 80%")))))</f>
        <v>#REF!</v>
      </c>
      <c r="AJ285" s="123" t="e">
        <f t="shared" si="17"/>
        <v>#REF!</v>
      </c>
      <c r="AK285" s="2"/>
      <c r="AL285" s="85" t="e">
        <f t="shared" si="18"/>
        <v>#REF!</v>
      </c>
    </row>
    <row r="286" spans="1:38">
      <c r="A286" s="117" t="e">
        <f>+USR!#REF!</f>
        <v>#REF!</v>
      </c>
      <c r="B286" s="117"/>
      <c r="C286" s="117" t="e">
        <f>+USR!#REF!</f>
        <v>#REF!</v>
      </c>
      <c r="D286" s="151" t="e">
        <f>DATEVALUE(TEXT(USR!#REF!,"mm/dd/yyyy"))</f>
        <v>#REF!</v>
      </c>
      <c r="E286" s="117"/>
      <c r="F286" s="121" t="e">
        <f>+USR!#REF!</f>
        <v>#REF!</v>
      </c>
      <c r="G286" s="122"/>
      <c r="H286" s="122" t="e">
        <f>+USR!#REF!</f>
        <v>#REF!</v>
      </c>
      <c r="I286" s="122"/>
      <c r="J286" s="146" t="e">
        <f>+USR!#REF!</f>
        <v>#REF!</v>
      </c>
      <c r="K286" s="122"/>
      <c r="L286" s="147" t="e">
        <f>IF(H286=30,HLOOKUP(F286,Limits!#REF!,2),IF(H286=40,HLOOKUP(F286,Limits!#REF!,3),IF(H286=50,HLOOKUP(F286,Limits!#REF!,4),IF(H286=60,HLOOKUP(F286,Limits!#REF!,5),IF(H286=80,HLOOKUP(F286,Limits!#REF!,6))))))</f>
        <v>#REF!</v>
      </c>
      <c r="M286" s="148"/>
      <c r="N286" s="121" t="e">
        <f>+USR!#REF!</f>
        <v>#REF!</v>
      </c>
      <c r="O286" s="122"/>
      <c r="P286" s="122" t="e">
        <f>+USR!#REF!</f>
        <v>#REF!</v>
      </c>
      <c r="Q286" s="122"/>
      <c r="R286" s="122" t="e">
        <f>+USR!#REF!</f>
        <v>#REF!</v>
      </c>
      <c r="S286" s="122"/>
      <c r="T286" s="122" t="e">
        <f>+USR!#REF!</f>
        <v>#REF!</v>
      </c>
      <c r="U286" s="122"/>
      <c r="V286" s="122" t="e">
        <f>IF(N286=0,Limits!$D$8,IF(N286=1,Limits!$E$8,IF(N286=2,Limits!$F$8,IF(N286=3,Limits!$G$8,IF(N286=4,Limits!$H$8,IF(N286=5,Limits!$I$8))))))</f>
        <v>#REF!</v>
      </c>
      <c r="W286" s="122"/>
      <c r="X286" s="122" t="e">
        <f t="shared" si="16"/>
        <v>#REF!</v>
      </c>
      <c r="Y286" s="122"/>
      <c r="Z286" s="76" t="e">
        <f>IF(D286&gt;=Limits!#REF!,"A",IF(D286&lt;=Limits!#REF!,"B",0))</f>
        <v>#REF!</v>
      </c>
      <c r="AA286" s="76" t="e">
        <f>IF(Z286="A",IF(P286=30,HLOOKUP(N286,Limits!#REF!,2),IF(P286=40,HLOOKUP(N286,Limits!#REF!,3),IF(P286=50,HLOOKUP(N286,Limits!#REF!,4),IF(P286=80,HLOOKUP(N286,Limits!#REF!,5))))))</f>
        <v>#REF!</v>
      </c>
      <c r="AB286" s="76" t="e">
        <f>IF(Z286="B",IF(P286=30,HLOOKUP(N286,Limits!#REF!,2),IF(P286=40,HLOOKUP(N286,Limits!#REF!,3),IF(P286=50,HLOOKUP(N286,Limits!#REF!,4),IF(P286=80,HLOOKUP(N286,Limits!#REF!,5))))))</f>
        <v>#REF!</v>
      </c>
      <c r="AC286" s="122"/>
      <c r="AD286" s="123" t="e">
        <f t="shared" si="19"/>
        <v>#REF!</v>
      </c>
      <c r="AE286" s="76" t="e">
        <f>IF(Z286="A",IF(X286&lt;=HLOOKUP(N286,Limits!#REF!,2),30,IF(X286&lt;=HLOOKUP(N286,Limits!#REF!,3),40,IF(X286&lt;=HLOOKUP(N286,Limits!#REF!,4),50,IF(X286&lt;=HLOOKUP(N286,Limits!#REF!,5),80,"Over 80%")))))</f>
        <v>#REF!</v>
      </c>
      <c r="AF286" s="76" t="e">
        <f>IF(Z286="B",IF(X286&lt;=HLOOKUP(N286,Limits!#REF!,2),30,IF(X286&lt;=HLOOKUP(N286,Limits!#REF!,3),40,IF(X286&lt;=HLOOKUP(N286,Limits!#REF!,4),50,IF(X286&lt;=HLOOKUP(N286,Limits!#REF!,5),80,"Over 80%")))))</f>
        <v>#REF!</v>
      </c>
      <c r="AG286" s="122"/>
      <c r="AH286" s="122"/>
      <c r="AI286" s="85" t="e">
        <f>IF(J286&lt;=HLOOKUP(F286,Limits!#REF!,2),30,IF(J286&lt;=HLOOKUP(F286,Limits!#REF!,3),40,IF(J286&lt;=HLOOKUP(F286,Limits!#REF!,4),50,IF(J286&lt;=HLOOKUP(F286,Limits!#REF!,5),60,IF(J286&lt;=HLOOKUP(F286,Limits!#REF!,6),80,"Over 80%")))))</f>
        <v>#REF!</v>
      </c>
      <c r="AJ286" s="123" t="e">
        <f t="shared" si="17"/>
        <v>#REF!</v>
      </c>
      <c r="AK286" s="2"/>
      <c r="AL286" s="85" t="e">
        <f t="shared" si="18"/>
        <v>#REF!</v>
      </c>
    </row>
    <row r="287" spans="1:38">
      <c r="A287" s="117" t="e">
        <f>+USR!#REF!</f>
        <v>#REF!</v>
      </c>
      <c r="B287" s="117"/>
      <c r="C287" s="117" t="e">
        <f>+USR!#REF!</f>
        <v>#REF!</v>
      </c>
      <c r="D287" s="151" t="e">
        <f>DATEVALUE(TEXT(USR!#REF!,"mm/dd/yyyy"))</f>
        <v>#REF!</v>
      </c>
      <c r="E287" s="117"/>
      <c r="F287" s="121" t="e">
        <f>+USR!#REF!</f>
        <v>#REF!</v>
      </c>
      <c r="G287" s="122"/>
      <c r="H287" s="122" t="e">
        <f>+USR!#REF!</f>
        <v>#REF!</v>
      </c>
      <c r="I287" s="122"/>
      <c r="J287" s="146" t="e">
        <f>+USR!#REF!</f>
        <v>#REF!</v>
      </c>
      <c r="K287" s="122"/>
      <c r="L287" s="147" t="e">
        <f>IF(H287=30,HLOOKUP(F287,Limits!#REF!,2),IF(H287=40,HLOOKUP(F287,Limits!#REF!,3),IF(H287=50,HLOOKUP(F287,Limits!#REF!,4),IF(H287=60,HLOOKUP(F287,Limits!#REF!,5),IF(H287=80,HLOOKUP(F287,Limits!#REF!,6))))))</f>
        <v>#REF!</v>
      </c>
      <c r="M287" s="148"/>
      <c r="N287" s="121" t="e">
        <f>+USR!#REF!</f>
        <v>#REF!</v>
      </c>
      <c r="O287" s="122"/>
      <c r="P287" s="122" t="e">
        <f>+USR!#REF!</f>
        <v>#REF!</v>
      </c>
      <c r="Q287" s="122"/>
      <c r="R287" s="122" t="e">
        <f>+USR!#REF!</f>
        <v>#REF!</v>
      </c>
      <c r="S287" s="122"/>
      <c r="T287" s="122" t="e">
        <f>+USR!#REF!</f>
        <v>#REF!</v>
      </c>
      <c r="U287" s="122"/>
      <c r="V287" s="122" t="e">
        <f>IF(N287=0,Limits!$D$8,IF(N287=1,Limits!$E$8,IF(N287=2,Limits!$F$8,IF(N287=3,Limits!$G$8,IF(N287=4,Limits!$H$8,IF(N287=5,Limits!$I$8))))))</f>
        <v>#REF!</v>
      </c>
      <c r="W287" s="122"/>
      <c r="X287" s="122" t="e">
        <f t="shared" si="16"/>
        <v>#REF!</v>
      </c>
      <c r="Y287" s="122"/>
      <c r="Z287" s="76" t="e">
        <f>IF(D287&gt;=Limits!#REF!,"A",IF(D287&lt;=Limits!#REF!,"B",0))</f>
        <v>#REF!</v>
      </c>
      <c r="AA287" s="76" t="e">
        <f>IF(Z287="A",IF(P287=30,HLOOKUP(N287,Limits!#REF!,2),IF(P287=40,HLOOKUP(N287,Limits!#REF!,3),IF(P287=50,HLOOKUP(N287,Limits!#REF!,4),IF(P287=80,HLOOKUP(N287,Limits!#REF!,5))))))</f>
        <v>#REF!</v>
      </c>
      <c r="AB287" s="76" t="e">
        <f>IF(Z287="B",IF(P287=30,HLOOKUP(N287,Limits!#REF!,2),IF(P287=40,HLOOKUP(N287,Limits!#REF!,3),IF(P287=50,HLOOKUP(N287,Limits!#REF!,4),IF(P287=80,HLOOKUP(N287,Limits!#REF!,5))))))</f>
        <v>#REF!</v>
      </c>
      <c r="AC287" s="122"/>
      <c r="AD287" s="123" t="e">
        <f t="shared" si="19"/>
        <v>#REF!</v>
      </c>
      <c r="AE287" s="76" t="e">
        <f>IF(Z287="A",IF(X287&lt;=HLOOKUP(N287,Limits!#REF!,2),30,IF(X287&lt;=HLOOKUP(N287,Limits!#REF!,3),40,IF(X287&lt;=HLOOKUP(N287,Limits!#REF!,4),50,IF(X287&lt;=HLOOKUP(N287,Limits!#REF!,5),80,"Over 80%")))))</f>
        <v>#REF!</v>
      </c>
      <c r="AF287" s="76" t="e">
        <f>IF(Z287="B",IF(X287&lt;=HLOOKUP(N287,Limits!#REF!,2),30,IF(X287&lt;=HLOOKUP(N287,Limits!#REF!,3),40,IF(X287&lt;=HLOOKUP(N287,Limits!#REF!,4),50,IF(X287&lt;=HLOOKUP(N287,Limits!#REF!,5),80,"Over 80%")))))</f>
        <v>#REF!</v>
      </c>
      <c r="AG287" s="122"/>
      <c r="AH287" s="122"/>
      <c r="AI287" s="85" t="e">
        <f>IF(J287&lt;=HLOOKUP(F287,Limits!#REF!,2),30,IF(J287&lt;=HLOOKUP(F287,Limits!#REF!,3),40,IF(J287&lt;=HLOOKUP(F287,Limits!#REF!,4),50,IF(J287&lt;=HLOOKUP(F287,Limits!#REF!,5),60,IF(J287&lt;=HLOOKUP(F287,Limits!#REF!,6),80,"Over 80%")))))</f>
        <v>#REF!</v>
      </c>
      <c r="AJ287" s="123" t="e">
        <f t="shared" si="17"/>
        <v>#REF!</v>
      </c>
      <c r="AK287" s="2"/>
      <c r="AL287" s="85" t="e">
        <f t="shared" si="18"/>
        <v>#REF!</v>
      </c>
    </row>
    <row r="288" spans="1:38">
      <c r="A288" s="117" t="e">
        <f>+USR!#REF!</f>
        <v>#REF!</v>
      </c>
      <c r="B288" s="117"/>
      <c r="C288" s="117" t="e">
        <f>+USR!#REF!</f>
        <v>#REF!</v>
      </c>
      <c r="D288" s="151" t="e">
        <f>DATEVALUE(TEXT(USR!#REF!,"mm/dd/yyyy"))</f>
        <v>#REF!</v>
      </c>
      <c r="E288" s="117"/>
      <c r="F288" s="121" t="e">
        <f>+USR!#REF!</f>
        <v>#REF!</v>
      </c>
      <c r="G288" s="122"/>
      <c r="H288" s="122" t="e">
        <f>+USR!#REF!</f>
        <v>#REF!</v>
      </c>
      <c r="I288" s="122"/>
      <c r="J288" s="146" t="e">
        <f>+USR!#REF!</f>
        <v>#REF!</v>
      </c>
      <c r="K288" s="122"/>
      <c r="L288" s="147" t="e">
        <f>IF(H288=30,HLOOKUP(F288,Limits!#REF!,2),IF(H288=40,HLOOKUP(F288,Limits!#REF!,3),IF(H288=50,HLOOKUP(F288,Limits!#REF!,4),IF(H288=60,HLOOKUP(F288,Limits!#REF!,5),IF(H288=80,HLOOKUP(F288,Limits!#REF!,6))))))</f>
        <v>#REF!</v>
      </c>
      <c r="M288" s="148"/>
      <c r="N288" s="121" t="e">
        <f>+USR!#REF!</f>
        <v>#REF!</v>
      </c>
      <c r="O288" s="122"/>
      <c r="P288" s="122" t="e">
        <f>+USR!#REF!</f>
        <v>#REF!</v>
      </c>
      <c r="Q288" s="122"/>
      <c r="R288" s="122" t="e">
        <f>+USR!#REF!</f>
        <v>#REF!</v>
      </c>
      <c r="S288" s="122"/>
      <c r="T288" s="122" t="e">
        <f>+USR!#REF!</f>
        <v>#REF!</v>
      </c>
      <c r="U288" s="122"/>
      <c r="V288" s="122" t="e">
        <f>IF(N288=0,Limits!$D$8,IF(N288=1,Limits!$E$8,IF(N288=2,Limits!$F$8,IF(N288=3,Limits!$G$8,IF(N288=4,Limits!$H$8,IF(N288=5,Limits!$I$8))))))</f>
        <v>#REF!</v>
      </c>
      <c r="W288" s="122"/>
      <c r="X288" s="122" t="e">
        <f t="shared" si="16"/>
        <v>#REF!</v>
      </c>
      <c r="Y288" s="122"/>
      <c r="Z288" s="76" t="e">
        <f>IF(D288&gt;=Limits!#REF!,"A",IF(D288&lt;=Limits!#REF!,"B",0))</f>
        <v>#REF!</v>
      </c>
      <c r="AA288" s="76" t="e">
        <f>IF(Z288="A",IF(P288=30,HLOOKUP(N288,Limits!#REF!,2),IF(P288=40,HLOOKUP(N288,Limits!#REF!,3),IF(P288=50,HLOOKUP(N288,Limits!#REF!,4),IF(P288=80,HLOOKUP(N288,Limits!#REF!,5))))))</f>
        <v>#REF!</v>
      </c>
      <c r="AB288" s="76" t="e">
        <f>IF(Z288="B",IF(P288=30,HLOOKUP(N288,Limits!#REF!,2),IF(P288=40,HLOOKUP(N288,Limits!#REF!,3),IF(P288=50,HLOOKUP(N288,Limits!#REF!,4),IF(P288=80,HLOOKUP(N288,Limits!#REF!,5))))))</f>
        <v>#REF!</v>
      </c>
      <c r="AC288" s="122"/>
      <c r="AD288" s="123" t="e">
        <f t="shared" si="19"/>
        <v>#REF!</v>
      </c>
      <c r="AE288" s="76" t="e">
        <f>IF(Z288="A",IF(X288&lt;=HLOOKUP(N288,Limits!#REF!,2),30,IF(X288&lt;=HLOOKUP(N288,Limits!#REF!,3),40,IF(X288&lt;=HLOOKUP(N288,Limits!#REF!,4),50,IF(X288&lt;=HLOOKUP(N288,Limits!#REF!,5),80,"Over 80%")))))</f>
        <v>#REF!</v>
      </c>
      <c r="AF288" s="76" t="e">
        <f>IF(Z288="B",IF(X288&lt;=HLOOKUP(N288,Limits!#REF!,2),30,IF(X288&lt;=HLOOKUP(N288,Limits!#REF!,3),40,IF(X288&lt;=HLOOKUP(N288,Limits!#REF!,4),50,IF(X288&lt;=HLOOKUP(N288,Limits!#REF!,5),80,"Over 80%")))))</f>
        <v>#REF!</v>
      </c>
      <c r="AG288" s="122"/>
      <c r="AH288" s="122"/>
      <c r="AI288" s="85" t="e">
        <f>IF(J288&lt;=HLOOKUP(F288,Limits!#REF!,2),30,IF(J288&lt;=HLOOKUP(F288,Limits!#REF!,3),40,IF(J288&lt;=HLOOKUP(F288,Limits!#REF!,4),50,IF(J288&lt;=HLOOKUP(F288,Limits!#REF!,5),60,IF(J288&lt;=HLOOKUP(F288,Limits!#REF!,6),80,"Over 80%")))))</f>
        <v>#REF!</v>
      </c>
      <c r="AJ288" s="123" t="e">
        <f t="shared" si="17"/>
        <v>#REF!</v>
      </c>
      <c r="AK288" s="2"/>
      <c r="AL288" s="85" t="e">
        <f t="shared" si="18"/>
        <v>#REF!</v>
      </c>
    </row>
    <row r="289" spans="1:38">
      <c r="A289" s="117" t="e">
        <f>+USR!#REF!</f>
        <v>#REF!</v>
      </c>
      <c r="B289" s="117"/>
      <c r="C289" s="117" t="e">
        <f>+USR!#REF!</f>
        <v>#REF!</v>
      </c>
      <c r="D289" s="151" t="e">
        <f>DATEVALUE(TEXT(USR!#REF!,"mm/dd/yyyy"))</f>
        <v>#REF!</v>
      </c>
      <c r="E289" s="117"/>
      <c r="F289" s="121" t="e">
        <f>+USR!#REF!</f>
        <v>#REF!</v>
      </c>
      <c r="G289" s="122"/>
      <c r="H289" s="122" t="e">
        <f>+USR!#REF!</f>
        <v>#REF!</v>
      </c>
      <c r="I289" s="122"/>
      <c r="J289" s="146" t="e">
        <f>+USR!#REF!</f>
        <v>#REF!</v>
      </c>
      <c r="K289" s="122"/>
      <c r="L289" s="147" t="e">
        <f>IF(H289=30,HLOOKUP(F289,Limits!#REF!,2),IF(H289=40,HLOOKUP(F289,Limits!#REF!,3),IF(H289=50,HLOOKUP(F289,Limits!#REF!,4),IF(H289=60,HLOOKUP(F289,Limits!#REF!,5),IF(H289=80,HLOOKUP(F289,Limits!#REF!,6))))))</f>
        <v>#REF!</v>
      </c>
      <c r="M289" s="148"/>
      <c r="N289" s="121" t="e">
        <f>+USR!#REF!</f>
        <v>#REF!</v>
      </c>
      <c r="O289" s="122"/>
      <c r="P289" s="122" t="e">
        <f>+USR!#REF!</f>
        <v>#REF!</v>
      </c>
      <c r="Q289" s="122"/>
      <c r="R289" s="122" t="e">
        <f>+USR!#REF!</f>
        <v>#REF!</v>
      </c>
      <c r="S289" s="122"/>
      <c r="T289" s="122" t="e">
        <f>+USR!#REF!</f>
        <v>#REF!</v>
      </c>
      <c r="U289" s="122"/>
      <c r="V289" s="122" t="e">
        <f>IF(N289=0,Limits!$D$8,IF(N289=1,Limits!$E$8,IF(N289=2,Limits!$F$8,IF(N289=3,Limits!$G$8,IF(N289=4,Limits!$H$8,IF(N289=5,Limits!$I$8))))))</f>
        <v>#REF!</v>
      </c>
      <c r="W289" s="122"/>
      <c r="X289" s="122" t="e">
        <f t="shared" si="16"/>
        <v>#REF!</v>
      </c>
      <c r="Y289" s="122"/>
      <c r="Z289" s="76" t="e">
        <f>IF(D289&gt;=Limits!#REF!,"A",IF(D289&lt;=Limits!#REF!,"B",0))</f>
        <v>#REF!</v>
      </c>
      <c r="AA289" s="76" t="e">
        <f>IF(Z289="A",IF(P289=30,HLOOKUP(N289,Limits!#REF!,2),IF(P289=40,HLOOKUP(N289,Limits!#REF!,3),IF(P289=50,HLOOKUP(N289,Limits!#REF!,4),IF(P289=80,HLOOKUP(N289,Limits!#REF!,5))))))</f>
        <v>#REF!</v>
      </c>
      <c r="AB289" s="76" t="e">
        <f>IF(Z289="B",IF(P289=30,HLOOKUP(N289,Limits!#REF!,2),IF(P289=40,HLOOKUP(N289,Limits!#REF!,3),IF(P289=50,HLOOKUP(N289,Limits!#REF!,4),IF(P289=80,HLOOKUP(N289,Limits!#REF!,5))))))</f>
        <v>#REF!</v>
      </c>
      <c r="AC289" s="122"/>
      <c r="AD289" s="123" t="e">
        <f t="shared" si="19"/>
        <v>#REF!</v>
      </c>
      <c r="AE289" s="76" t="e">
        <f>IF(Z289="A",IF(X289&lt;=HLOOKUP(N289,Limits!#REF!,2),30,IF(X289&lt;=HLOOKUP(N289,Limits!#REF!,3),40,IF(X289&lt;=HLOOKUP(N289,Limits!#REF!,4),50,IF(X289&lt;=HLOOKUP(N289,Limits!#REF!,5),80,"Over 80%")))))</f>
        <v>#REF!</v>
      </c>
      <c r="AF289" s="76" t="e">
        <f>IF(Z289="B",IF(X289&lt;=HLOOKUP(N289,Limits!#REF!,2),30,IF(X289&lt;=HLOOKUP(N289,Limits!#REF!,3),40,IF(X289&lt;=HLOOKUP(N289,Limits!#REF!,4),50,IF(X289&lt;=HLOOKUP(N289,Limits!#REF!,5),80,"Over 80%")))))</f>
        <v>#REF!</v>
      </c>
      <c r="AG289" s="122"/>
      <c r="AH289" s="122"/>
      <c r="AI289" s="85" t="e">
        <f>IF(J289&lt;=HLOOKUP(F289,Limits!#REF!,2),30,IF(J289&lt;=HLOOKUP(F289,Limits!#REF!,3),40,IF(J289&lt;=HLOOKUP(F289,Limits!#REF!,4),50,IF(J289&lt;=HLOOKUP(F289,Limits!#REF!,5),60,IF(J289&lt;=HLOOKUP(F289,Limits!#REF!,6),80,"Over 80%")))))</f>
        <v>#REF!</v>
      </c>
      <c r="AJ289" s="123" t="e">
        <f t="shared" si="17"/>
        <v>#REF!</v>
      </c>
      <c r="AK289" s="2"/>
      <c r="AL289" s="85" t="e">
        <f t="shared" si="18"/>
        <v>#REF!</v>
      </c>
    </row>
    <row r="290" spans="1:38">
      <c r="A290" s="117" t="e">
        <f>+USR!#REF!</f>
        <v>#REF!</v>
      </c>
      <c r="B290" s="117"/>
      <c r="C290" s="117" t="e">
        <f>+USR!#REF!</f>
        <v>#REF!</v>
      </c>
      <c r="D290" s="151" t="e">
        <f>DATEVALUE(TEXT(USR!#REF!,"mm/dd/yyyy"))</f>
        <v>#REF!</v>
      </c>
      <c r="E290" s="117"/>
      <c r="F290" s="121" t="e">
        <f>+USR!#REF!</f>
        <v>#REF!</v>
      </c>
      <c r="G290" s="122"/>
      <c r="H290" s="122" t="e">
        <f>+USR!#REF!</f>
        <v>#REF!</v>
      </c>
      <c r="I290" s="122"/>
      <c r="J290" s="146" t="e">
        <f>+USR!#REF!</f>
        <v>#REF!</v>
      </c>
      <c r="K290" s="122"/>
      <c r="L290" s="147" t="e">
        <f>IF(H290=30,HLOOKUP(F290,Limits!#REF!,2),IF(H290=40,HLOOKUP(F290,Limits!#REF!,3),IF(H290=50,HLOOKUP(F290,Limits!#REF!,4),IF(H290=60,HLOOKUP(F290,Limits!#REF!,5),IF(H290=80,HLOOKUP(F290,Limits!#REF!,6))))))</f>
        <v>#REF!</v>
      </c>
      <c r="M290" s="148"/>
      <c r="N290" s="121" t="e">
        <f>+USR!#REF!</f>
        <v>#REF!</v>
      </c>
      <c r="O290" s="122"/>
      <c r="P290" s="122" t="e">
        <f>+USR!#REF!</f>
        <v>#REF!</v>
      </c>
      <c r="Q290" s="122"/>
      <c r="R290" s="122" t="e">
        <f>+USR!#REF!</f>
        <v>#REF!</v>
      </c>
      <c r="S290" s="122"/>
      <c r="T290" s="122" t="e">
        <f>+USR!#REF!</f>
        <v>#REF!</v>
      </c>
      <c r="U290" s="122"/>
      <c r="V290" s="122" t="e">
        <f>IF(N290=0,Limits!$D$8,IF(N290=1,Limits!$E$8,IF(N290=2,Limits!$F$8,IF(N290=3,Limits!$G$8,IF(N290=4,Limits!$H$8,IF(N290=5,Limits!$I$8))))))</f>
        <v>#REF!</v>
      </c>
      <c r="W290" s="122"/>
      <c r="X290" s="122" t="e">
        <f t="shared" si="16"/>
        <v>#REF!</v>
      </c>
      <c r="Y290" s="122"/>
      <c r="Z290" s="76" t="e">
        <f>IF(D290&gt;=Limits!#REF!,"A",IF(D290&lt;=Limits!#REF!,"B",0))</f>
        <v>#REF!</v>
      </c>
      <c r="AA290" s="76" t="e">
        <f>IF(Z290="A",IF(P290=30,HLOOKUP(N290,Limits!#REF!,2),IF(P290=40,HLOOKUP(N290,Limits!#REF!,3),IF(P290=50,HLOOKUP(N290,Limits!#REF!,4),IF(P290=80,HLOOKUP(N290,Limits!#REF!,5))))))</f>
        <v>#REF!</v>
      </c>
      <c r="AB290" s="76" t="e">
        <f>IF(Z290="B",IF(P290=30,HLOOKUP(N290,Limits!#REF!,2),IF(P290=40,HLOOKUP(N290,Limits!#REF!,3),IF(P290=50,HLOOKUP(N290,Limits!#REF!,4),IF(P290=80,HLOOKUP(N290,Limits!#REF!,5))))))</f>
        <v>#REF!</v>
      </c>
      <c r="AC290" s="122"/>
      <c r="AD290" s="123" t="e">
        <f t="shared" si="19"/>
        <v>#REF!</v>
      </c>
      <c r="AE290" s="76" t="e">
        <f>IF(Z290="A",IF(X290&lt;=HLOOKUP(N290,Limits!#REF!,2),30,IF(X290&lt;=HLOOKUP(N290,Limits!#REF!,3),40,IF(X290&lt;=HLOOKUP(N290,Limits!#REF!,4),50,IF(X290&lt;=HLOOKUP(N290,Limits!#REF!,5),80,"Over 80%")))))</f>
        <v>#REF!</v>
      </c>
      <c r="AF290" s="76" t="e">
        <f>IF(Z290="B",IF(X290&lt;=HLOOKUP(N290,Limits!#REF!,2),30,IF(X290&lt;=HLOOKUP(N290,Limits!#REF!,3),40,IF(X290&lt;=HLOOKUP(N290,Limits!#REF!,4),50,IF(X290&lt;=HLOOKUP(N290,Limits!#REF!,5),80,"Over 80%")))))</f>
        <v>#REF!</v>
      </c>
      <c r="AG290" s="122"/>
      <c r="AH290" s="122"/>
      <c r="AI290" s="85" t="e">
        <f>IF(J290&lt;=HLOOKUP(F290,Limits!#REF!,2),30,IF(J290&lt;=HLOOKUP(F290,Limits!#REF!,3),40,IF(J290&lt;=HLOOKUP(F290,Limits!#REF!,4),50,IF(J290&lt;=HLOOKUP(F290,Limits!#REF!,5),60,IF(J290&lt;=HLOOKUP(F290,Limits!#REF!,6),80,"Over 80%")))))</f>
        <v>#REF!</v>
      </c>
      <c r="AJ290" s="123" t="e">
        <f t="shared" si="17"/>
        <v>#REF!</v>
      </c>
      <c r="AK290" s="2"/>
      <c r="AL290" s="85" t="e">
        <f t="shared" si="18"/>
        <v>#REF!</v>
      </c>
    </row>
    <row r="291" spans="1:38">
      <c r="A291" s="117" t="e">
        <f>+USR!#REF!</f>
        <v>#REF!</v>
      </c>
      <c r="B291" s="117"/>
      <c r="C291" s="117" t="e">
        <f>+USR!#REF!</f>
        <v>#REF!</v>
      </c>
      <c r="D291" s="151" t="e">
        <f>DATEVALUE(TEXT(USR!#REF!,"mm/dd/yyyy"))</f>
        <v>#REF!</v>
      </c>
      <c r="E291" s="117"/>
      <c r="F291" s="121" t="e">
        <f>+USR!#REF!</f>
        <v>#REF!</v>
      </c>
      <c r="G291" s="122"/>
      <c r="H291" s="122" t="e">
        <f>+USR!#REF!</f>
        <v>#REF!</v>
      </c>
      <c r="I291" s="122"/>
      <c r="J291" s="146" t="e">
        <f>+USR!#REF!</f>
        <v>#REF!</v>
      </c>
      <c r="K291" s="122"/>
      <c r="L291" s="147" t="e">
        <f>IF(H291=30,HLOOKUP(F291,Limits!#REF!,2),IF(H291=40,HLOOKUP(F291,Limits!#REF!,3),IF(H291=50,HLOOKUP(F291,Limits!#REF!,4),IF(H291=60,HLOOKUP(F291,Limits!#REF!,5),IF(H291=80,HLOOKUP(F291,Limits!#REF!,6))))))</f>
        <v>#REF!</v>
      </c>
      <c r="M291" s="148"/>
      <c r="N291" s="121" t="e">
        <f>+USR!#REF!</f>
        <v>#REF!</v>
      </c>
      <c r="O291" s="122"/>
      <c r="P291" s="122" t="e">
        <f>+USR!#REF!</f>
        <v>#REF!</v>
      </c>
      <c r="Q291" s="122"/>
      <c r="R291" s="122" t="e">
        <f>+USR!#REF!</f>
        <v>#REF!</v>
      </c>
      <c r="S291" s="122"/>
      <c r="T291" s="122" t="e">
        <f>+USR!#REF!</f>
        <v>#REF!</v>
      </c>
      <c r="U291" s="122"/>
      <c r="V291" s="122" t="e">
        <f>IF(N291=0,Limits!$D$8,IF(N291=1,Limits!$E$8,IF(N291=2,Limits!$F$8,IF(N291=3,Limits!$G$8,IF(N291=4,Limits!$H$8,IF(N291=5,Limits!$I$8))))))</f>
        <v>#REF!</v>
      </c>
      <c r="W291" s="122"/>
      <c r="X291" s="122" t="e">
        <f t="shared" si="16"/>
        <v>#REF!</v>
      </c>
      <c r="Y291" s="122"/>
      <c r="Z291" s="76" t="e">
        <f>IF(D291&gt;=Limits!#REF!,"A",IF(D291&lt;=Limits!#REF!,"B",0))</f>
        <v>#REF!</v>
      </c>
      <c r="AA291" s="76" t="e">
        <f>IF(Z291="A",IF(P291=30,HLOOKUP(N291,Limits!#REF!,2),IF(P291=40,HLOOKUP(N291,Limits!#REF!,3),IF(P291=50,HLOOKUP(N291,Limits!#REF!,4),IF(P291=80,HLOOKUP(N291,Limits!#REF!,5))))))</f>
        <v>#REF!</v>
      </c>
      <c r="AB291" s="76" t="e">
        <f>IF(Z291="B",IF(P291=30,HLOOKUP(N291,Limits!#REF!,2),IF(P291=40,HLOOKUP(N291,Limits!#REF!,3),IF(P291=50,HLOOKUP(N291,Limits!#REF!,4),IF(P291=80,HLOOKUP(N291,Limits!#REF!,5))))))</f>
        <v>#REF!</v>
      </c>
      <c r="AC291" s="122"/>
      <c r="AD291" s="123" t="e">
        <f t="shared" si="19"/>
        <v>#REF!</v>
      </c>
      <c r="AE291" s="76" t="e">
        <f>IF(Z291="A",IF(X291&lt;=HLOOKUP(N291,Limits!#REF!,2),30,IF(X291&lt;=HLOOKUP(N291,Limits!#REF!,3),40,IF(X291&lt;=HLOOKUP(N291,Limits!#REF!,4),50,IF(X291&lt;=HLOOKUP(N291,Limits!#REF!,5),80,"Over 80%")))))</f>
        <v>#REF!</v>
      </c>
      <c r="AF291" s="76" t="e">
        <f>IF(Z291="B",IF(X291&lt;=HLOOKUP(N291,Limits!#REF!,2),30,IF(X291&lt;=HLOOKUP(N291,Limits!#REF!,3),40,IF(X291&lt;=HLOOKUP(N291,Limits!#REF!,4),50,IF(X291&lt;=HLOOKUP(N291,Limits!#REF!,5),80,"Over 80%")))))</f>
        <v>#REF!</v>
      </c>
      <c r="AG291" s="122"/>
      <c r="AH291" s="122"/>
      <c r="AI291" s="85" t="e">
        <f>IF(J291&lt;=HLOOKUP(F291,Limits!#REF!,2),30,IF(J291&lt;=HLOOKUP(F291,Limits!#REF!,3),40,IF(J291&lt;=HLOOKUP(F291,Limits!#REF!,4),50,IF(J291&lt;=HLOOKUP(F291,Limits!#REF!,5),60,IF(J291&lt;=HLOOKUP(F291,Limits!#REF!,6),80,"Over 80%")))))</f>
        <v>#REF!</v>
      </c>
      <c r="AJ291" s="123" t="e">
        <f t="shared" si="17"/>
        <v>#REF!</v>
      </c>
      <c r="AK291" s="2"/>
      <c r="AL291" s="85" t="e">
        <f t="shared" si="18"/>
        <v>#REF!</v>
      </c>
    </row>
    <row r="292" spans="1:38">
      <c r="A292" s="117" t="e">
        <f>+USR!#REF!</f>
        <v>#REF!</v>
      </c>
      <c r="B292" s="117"/>
      <c r="C292" s="117" t="e">
        <f>+USR!#REF!</f>
        <v>#REF!</v>
      </c>
      <c r="D292" s="151" t="e">
        <f>DATEVALUE(TEXT(USR!#REF!,"mm/dd/yyyy"))</f>
        <v>#REF!</v>
      </c>
      <c r="E292" s="117"/>
      <c r="F292" s="121" t="e">
        <f>+USR!#REF!</f>
        <v>#REF!</v>
      </c>
      <c r="G292" s="122"/>
      <c r="H292" s="122" t="e">
        <f>+USR!#REF!</f>
        <v>#REF!</v>
      </c>
      <c r="I292" s="122"/>
      <c r="J292" s="146" t="e">
        <f>+USR!#REF!</f>
        <v>#REF!</v>
      </c>
      <c r="K292" s="122"/>
      <c r="L292" s="147" t="e">
        <f>IF(H292=30,HLOOKUP(F292,Limits!#REF!,2),IF(H292=40,HLOOKUP(F292,Limits!#REF!,3),IF(H292=50,HLOOKUP(F292,Limits!#REF!,4),IF(H292=60,HLOOKUP(F292,Limits!#REF!,5),IF(H292=80,HLOOKUP(F292,Limits!#REF!,6))))))</f>
        <v>#REF!</v>
      </c>
      <c r="M292" s="148"/>
      <c r="N292" s="121" t="e">
        <f>+USR!#REF!</f>
        <v>#REF!</v>
      </c>
      <c r="O292" s="122"/>
      <c r="P292" s="122" t="e">
        <f>+USR!#REF!</f>
        <v>#REF!</v>
      </c>
      <c r="Q292" s="122"/>
      <c r="R292" s="122" t="e">
        <f>+USR!#REF!</f>
        <v>#REF!</v>
      </c>
      <c r="S292" s="122"/>
      <c r="T292" s="122" t="e">
        <f>+USR!#REF!</f>
        <v>#REF!</v>
      </c>
      <c r="U292" s="122"/>
      <c r="V292" s="122" t="e">
        <f>IF(N292=0,Limits!$D$8,IF(N292=1,Limits!$E$8,IF(N292=2,Limits!$F$8,IF(N292=3,Limits!$G$8,IF(N292=4,Limits!$H$8,IF(N292=5,Limits!$I$8))))))</f>
        <v>#REF!</v>
      </c>
      <c r="W292" s="122"/>
      <c r="X292" s="122" t="e">
        <f t="shared" si="16"/>
        <v>#REF!</v>
      </c>
      <c r="Y292" s="122"/>
      <c r="Z292" s="76" t="e">
        <f>IF(D292&gt;=Limits!#REF!,"A",IF(D292&lt;=Limits!#REF!,"B",0))</f>
        <v>#REF!</v>
      </c>
      <c r="AA292" s="76" t="e">
        <f>IF(Z292="A",IF(P292=30,HLOOKUP(N292,Limits!#REF!,2),IF(P292=40,HLOOKUP(N292,Limits!#REF!,3),IF(P292=50,HLOOKUP(N292,Limits!#REF!,4),IF(P292=80,HLOOKUP(N292,Limits!#REF!,5))))))</f>
        <v>#REF!</v>
      </c>
      <c r="AB292" s="76" t="e">
        <f>IF(Z292="B",IF(P292=30,HLOOKUP(N292,Limits!#REF!,2),IF(P292=40,HLOOKUP(N292,Limits!#REF!,3),IF(P292=50,HLOOKUP(N292,Limits!#REF!,4),IF(P292=80,HLOOKUP(N292,Limits!#REF!,5))))))</f>
        <v>#REF!</v>
      </c>
      <c r="AC292" s="122"/>
      <c r="AD292" s="123" t="e">
        <f t="shared" si="19"/>
        <v>#REF!</v>
      </c>
      <c r="AE292" s="76" t="e">
        <f>IF(Z292="A",IF(X292&lt;=HLOOKUP(N292,Limits!#REF!,2),30,IF(X292&lt;=HLOOKUP(N292,Limits!#REF!,3),40,IF(X292&lt;=HLOOKUP(N292,Limits!#REF!,4),50,IF(X292&lt;=HLOOKUP(N292,Limits!#REF!,5),80,"Over 80%")))))</f>
        <v>#REF!</v>
      </c>
      <c r="AF292" s="76" t="e">
        <f>IF(Z292="B",IF(X292&lt;=HLOOKUP(N292,Limits!#REF!,2),30,IF(X292&lt;=HLOOKUP(N292,Limits!#REF!,3),40,IF(X292&lt;=HLOOKUP(N292,Limits!#REF!,4),50,IF(X292&lt;=HLOOKUP(N292,Limits!#REF!,5),80,"Over 80%")))))</f>
        <v>#REF!</v>
      </c>
      <c r="AG292" s="122"/>
      <c r="AH292" s="122"/>
      <c r="AI292" s="85" t="e">
        <f>IF(J292&lt;=HLOOKUP(F292,Limits!#REF!,2),30,IF(J292&lt;=HLOOKUP(F292,Limits!#REF!,3),40,IF(J292&lt;=HLOOKUP(F292,Limits!#REF!,4),50,IF(J292&lt;=HLOOKUP(F292,Limits!#REF!,5),60,IF(J292&lt;=HLOOKUP(F292,Limits!#REF!,6),80,"Over 80%")))))</f>
        <v>#REF!</v>
      </c>
      <c r="AJ292" s="123" t="e">
        <f t="shared" si="17"/>
        <v>#REF!</v>
      </c>
      <c r="AK292" s="2"/>
      <c r="AL292" s="85" t="e">
        <f t="shared" si="18"/>
        <v>#REF!</v>
      </c>
    </row>
    <row r="293" spans="1:38">
      <c r="A293" s="117" t="e">
        <f>+USR!#REF!</f>
        <v>#REF!</v>
      </c>
      <c r="B293" s="117"/>
      <c r="C293" s="117" t="e">
        <f>+USR!#REF!</f>
        <v>#REF!</v>
      </c>
      <c r="D293" s="151" t="e">
        <f>DATEVALUE(TEXT(USR!#REF!,"mm/dd/yyyy"))</f>
        <v>#REF!</v>
      </c>
      <c r="E293" s="117"/>
      <c r="F293" s="121" t="e">
        <f>+USR!#REF!</f>
        <v>#REF!</v>
      </c>
      <c r="G293" s="122"/>
      <c r="H293" s="122" t="e">
        <f>+USR!#REF!</f>
        <v>#REF!</v>
      </c>
      <c r="I293" s="122"/>
      <c r="J293" s="146" t="e">
        <f>+USR!#REF!</f>
        <v>#REF!</v>
      </c>
      <c r="K293" s="122"/>
      <c r="L293" s="147" t="e">
        <f>IF(H293=30,HLOOKUP(F293,Limits!#REF!,2),IF(H293=40,HLOOKUP(F293,Limits!#REF!,3),IF(H293=50,HLOOKUP(F293,Limits!#REF!,4),IF(H293=60,HLOOKUP(F293,Limits!#REF!,5),IF(H293=80,HLOOKUP(F293,Limits!#REF!,6))))))</f>
        <v>#REF!</v>
      </c>
      <c r="M293" s="148"/>
      <c r="N293" s="121" t="e">
        <f>+USR!#REF!</f>
        <v>#REF!</v>
      </c>
      <c r="O293" s="122"/>
      <c r="P293" s="122" t="e">
        <f>+USR!#REF!</f>
        <v>#REF!</v>
      </c>
      <c r="Q293" s="122"/>
      <c r="R293" s="122" t="e">
        <f>+USR!#REF!</f>
        <v>#REF!</v>
      </c>
      <c r="S293" s="122"/>
      <c r="T293" s="122" t="e">
        <f>+USR!#REF!</f>
        <v>#REF!</v>
      </c>
      <c r="U293" s="122"/>
      <c r="V293" s="122" t="e">
        <f>IF(N293=0,Limits!$D$8,IF(N293=1,Limits!$E$8,IF(N293=2,Limits!$F$8,IF(N293=3,Limits!$G$8,IF(N293=4,Limits!$H$8,IF(N293=5,Limits!$I$8))))))</f>
        <v>#REF!</v>
      </c>
      <c r="W293" s="122"/>
      <c r="X293" s="122" t="e">
        <f t="shared" si="16"/>
        <v>#REF!</v>
      </c>
      <c r="Y293" s="122"/>
      <c r="Z293" s="76" t="e">
        <f>IF(D293&gt;=Limits!#REF!,"A",IF(D293&lt;=Limits!#REF!,"B",0))</f>
        <v>#REF!</v>
      </c>
      <c r="AA293" s="76" t="e">
        <f>IF(Z293="A",IF(P293=30,HLOOKUP(N293,Limits!#REF!,2),IF(P293=40,HLOOKUP(N293,Limits!#REF!,3),IF(P293=50,HLOOKUP(N293,Limits!#REF!,4),IF(P293=80,HLOOKUP(N293,Limits!#REF!,5))))))</f>
        <v>#REF!</v>
      </c>
      <c r="AB293" s="76" t="e">
        <f>IF(Z293="B",IF(P293=30,HLOOKUP(N293,Limits!#REF!,2),IF(P293=40,HLOOKUP(N293,Limits!#REF!,3),IF(P293=50,HLOOKUP(N293,Limits!#REF!,4),IF(P293=80,HLOOKUP(N293,Limits!#REF!,5))))))</f>
        <v>#REF!</v>
      </c>
      <c r="AC293" s="122"/>
      <c r="AD293" s="123" t="e">
        <f t="shared" si="19"/>
        <v>#REF!</v>
      </c>
      <c r="AE293" s="76" t="e">
        <f>IF(Z293="A",IF(X293&lt;=HLOOKUP(N293,Limits!#REF!,2),30,IF(X293&lt;=HLOOKUP(N293,Limits!#REF!,3),40,IF(X293&lt;=HLOOKUP(N293,Limits!#REF!,4),50,IF(X293&lt;=HLOOKUP(N293,Limits!#REF!,5),80,"Over 80%")))))</f>
        <v>#REF!</v>
      </c>
      <c r="AF293" s="76" t="e">
        <f>IF(Z293="B",IF(X293&lt;=HLOOKUP(N293,Limits!#REF!,2),30,IF(X293&lt;=HLOOKUP(N293,Limits!#REF!,3),40,IF(X293&lt;=HLOOKUP(N293,Limits!#REF!,4),50,IF(X293&lt;=HLOOKUP(N293,Limits!#REF!,5),80,"Over 80%")))))</f>
        <v>#REF!</v>
      </c>
      <c r="AG293" s="122"/>
      <c r="AH293" s="122"/>
      <c r="AI293" s="85" t="e">
        <f>IF(J293&lt;=HLOOKUP(F293,Limits!#REF!,2),30,IF(J293&lt;=HLOOKUP(F293,Limits!#REF!,3),40,IF(J293&lt;=HLOOKUP(F293,Limits!#REF!,4),50,IF(J293&lt;=HLOOKUP(F293,Limits!#REF!,5),60,IF(J293&lt;=HLOOKUP(F293,Limits!#REF!,6),80,"Over 80%")))))</f>
        <v>#REF!</v>
      </c>
      <c r="AJ293" s="123" t="e">
        <f t="shared" si="17"/>
        <v>#REF!</v>
      </c>
      <c r="AK293" s="2"/>
      <c r="AL293" s="85" t="e">
        <f t="shared" si="18"/>
        <v>#REF!</v>
      </c>
    </row>
    <row r="294" spans="1:38">
      <c r="A294" s="117" t="e">
        <f>+USR!#REF!</f>
        <v>#REF!</v>
      </c>
      <c r="B294" s="117"/>
      <c r="C294" s="117" t="e">
        <f>+USR!#REF!</f>
        <v>#REF!</v>
      </c>
      <c r="D294" s="151" t="e">
        <f>DATEVALUE(TEXT(USR!#REF!,"mm/dd/yyyy"))</f>
        <v>#REF!</v>
      </c>
      <c r="E294" s="117"/>
      <c r="F294" s="121" t="e">
        <f>+USR!#REF!</f>
        <v>#REF!</v>
      </c>
      <c r="G294" s="122"/>
      <c r="H294" s="122" t="e">
        <f>+USR!#REF!</f>
        <v>#REF!</v>
      </c>
      <c r="I294" s="122"/>
      <c r="J294" s="146" t="e">
        <f>+USR!#REF!</f>
        <v>#REF!</v>
      </c>
      <c r="K294" s="122"/>
      <c r="L294" s="147" t="e">
        <f>IF(H294=30,HLOOKUP(F294,Limits!#REF!,2),IF(H294=40,HLOOKUP(F294,Limits!#REF!,3),IF(H294=50,HLOOKUP(F294,Limits!#REF!,4),IF(H294=60,HLOOKUP(F294,Limits!#REF!,5),IF(H294=80,HLOOKUP(F294,Limits!#REF!,6))))))</f>
        <v>#REF!</v>
      </c>
      <c r="M294" s="148"/>
      <c r="N294" s="121" t="e">
        <f>+USR!#REF!</f>
        <v>#REF!</v>
      </c>
      <c r="O294" s="122"/>
      <c r="P294" s="122" t="e">
        <f>+USR!#REF!</f>
        <v>#REF!</v>
      </c>
      <c r="Q294" s="122"/>
      <c r="R294" s="122" t="e">
        <f>+USR!#REF!</f>
        <v>#REF!</v>
      </c>
      <c r="S294" s="122"/>
      <c r="T294" s="122" t="e">
        <f>+USR!#REF!</f>
        <v>#REF!</v>
      </c>
      <c r="U294" s="122"/>
      <c r="V294" s="122" t="e">
        <f>IF(N294=0,Limits!$D$8,IF(N294=1,Limits!$E$8,IF(N294=2,Limits!$F$8,IF(N294=3,Limits!$G$8,IF(N294=4,Limits!$H$8,IF(N294=5,Limits!$I$8))))))</f>
        <v>#REF!</v>
      </c>
      <c r="W294" s="122"/>
      <c r="X294" s="122" t="e">
        <f t="shared" si="16"/>
        <v>#REF!</v>
      </c>
      <c r="Y294" s="122"/>
      <c r="Z294" s="76" t="e">
        <f>IF(D294&gt;=Limits!#REF!,"A",IF(D294&lt;=Limits!#REF!,"B",0))</f>
        <v>#REF!</v>
      </c>
      <c r="AA294" s="76" t="e">
        <f>IF(Z294="A",IF(P294=30,HLOOKUP(N294,Limits!#REF!,2),IF(P294=40,HLOOKUP(N294,Limits!#REF!,3),IF(P294=50,HLOOKUP(N294,Limits!#REF!,4),IF(P294=80,HLOOKUP(N294,Limits!#REF!,5))))))</f>
        <v>#REF!</v>
      </c>
      <c r="AB294" s="76" t="e">
        <f>IF(Z294="B",IF(P294=30,HLOOKUP(N294,Limits!#REF!,2),IF(P294=40,HLOOKUP(N294,Limits!#REF!,3),IF(P294=50,HLOOKUP(N294,Limits!#REF!,4),IF(P294=80,HLOOKUP(N294,Limits!#REF!,5))))))</f>
        <v>#REF!</v>
      </c>
      <c r="AC294" s="122"/>
      <c r="AD294" s="123" t="e">
        <f t="shared" si="19"/>
        <v>#REF!</v>
      </c>
      <c r="AE294" s="76" t="e">
        <f>IF(Z294="A",IF(X294&lt;=HLOOKUP(N294,Limits!#REF!,2),30,IF(X294&lt;=HLOOKUP(N294,Limits!#REF!,3),40,IF(X294&lt;=HLOOKUP(N294,Limits!#REF!,4),50,IF(X294&lt;=HLOOKUP(N294,Limits!#REF!,5),80,"Over 80%")))))</f>
        <v>#REF!</v>
      </c>
      <c r="AF294" s="76" t="e">
        <f>IF(Z294="B",IF(X294&lt;=HLOOKUP(N294,Limits!#REF!,2),30,IF(X294&lt;=HLOOKUP(N294,Limits!#REF!,3),40,IF(X294&lt;=HLOOKUP(N294,Limits!#REF!,4),50,IF(X294&lt;=HLOOKUP(N294,Limits!#REF!,5),80,"Over 80%")))))</f>
        <v>#REF!</v>
      </c>
      <c r="AG294" s="122"/>
      <c r="AH294" s="122"/>
      <c r="AI294" s="85" t="e">
        <f>IF(J294&lt;=HLOOKUP(F294,Limits!#REF!,2),30,IF(J294&lt;=HLOOKUP(F294,Limits!#REF!,3),40,IF(J294&lt;=HLOOKUP(F294,Limits!#REF!,4),50,IF(J294&lt;=HLOOKUP(F294,Limits!#REF!,5),60,IF(J294&lt;=HLOOKUP(F294,Limits!#REF!,6),80,"Over 80%")))))</f>
        <v>#REF!</v>
      </c>
      <c r="AJ294" s="123" t="e">
        <f t="shared" si="17"/>
        <v>#REF!</v>
      </c>
      <c r="AK294" s="2"/>
      <c r="AL294" s="85" t="e">
        <f t="shared" si="18"/>
        <v>#REF!</v>
      </c>
    </row>
    <row r="295" spans="1:38">
      <c r="A295" s="117" t="e">
        <f>+USR!#REF!</f>
        <v>#REF!</v>
      </c>
      <c r="B295" s="117"/>
      <c r="C295" s="117" t="e">
        <f>+USR!#REF!</f>
        <v>#REF!</v>
      </c>
      <c r="D295" s="151" t="e">
        <f>DATEVALUE(TEXT(USR!#REF!,"mm/dd/yyyy"))</f>
        <v>#REF!</v>
      </c>
      <c r="E295" s="117"/>
      <c r="F295" s="121" t="e">
        <f>+USR!#REF!</f>
        <v>#REF!</v>
      </c>
      <c r="G295" s="122"/>
      <c r="H295" s="122" t="e">
        <f>+USR!#REF!</f>
        <v>#REF!</v>
      </c>
      <c r="I295" s="122"/>
      <c r="J295" s="146" t="e">
        <f>+USR!#REF!</f>
        <v>#REF!</v>
      </c>
      <c r="K295" s="122"/>
      <c r="L295" s="147" t="e">
        <f>IF(H295=30,HLOOKUP(F295,Limits!#REF!,2),IF(H295=40,HLOOKUP(F295,Limits!#REF!,3),IF(H295=50,HLOOKUP(F295,Limits!#REF!,4),IF(H295=60,HLOOKUP(F295,Limits!#REF!,5),IF(H295=80,HLOOKUP(F295,Limits!#REF!,6))))))</f>
        <v>#REF!</v>
      </c>
      <c r="M295" s="148"/>
      <c r="N295" s="121" t="e">
        <f>+USR!#REF!</f>
        <v>#REF!</v>
      </c>
      <c r="O295" s="122"/>
      <c r="P295" s="122" t="e">
        <f>+USR!#REF!</f>
        <v>#REF!</v>
      </c>
      <c r="Q295" s="122"/>
      <c r="R295" s="122" t="e">
        <f>+USR!#REF!</f>
        <v>#REF!</v>
      </c>
      <c r="S295" s="122"/>
      <c r="T295" s="122" t="e">
        <f>+USR!#REF!</f>
        <v>#REF!</v>
      </c>
      <c r="U295" s="122"/>
      <c r="V295" s="122" t="e">
        <f>IF(N295=0,Limits!$D$8,IF(N295=1,Limits!$E$8,IF(N295=2,Limits!$F$8,IF(N295=3,Limits!$G$8,IF(N295=4,Limits!$H$8,IF(N295=5,Limits!$I$8))))))</f>
        <v>#REF!</v>
      </c>
      <c r="W295" s="122"/>
      <c r="X295" s="122" t="e">
        <f t="shared" si="16"/>
        <v>#REF!</v>
      </c>
      <c r="Y295" s="122"/>
      <c r="Z295" s="76" t="e">
        <f>IF(D295&gt;=Limits!#REF!,"A",IF(D295&lt;=Limits!#REF!,"B",0))</f>
        <v>#REF!</v>
      </c>
      <c r="AA295" s="76" t="e">
        <f>IF(Z295="A",IF(P295=30,HLOOKUP(N295,Limits!#REF!,2),IF(P295=40,HLOOKUP(N295,Limits!#REF!,3),IF(P295=50,HLOOKUP(N295,Limits!#REF!,4),IF(P295=80,HLOOKUP(N295,Limits!#REF!,5))))))</f>
        <v>#REF!</v>
      </c>
      <c r="AB295" s="76" t="e">
        <f>IF(Z295="B",IF(P295=30,HLOOKUP(N295,Limits!#REF!,2),IF(P295=40,HLOOKUP(N295,Limits!#REF!,3),IF(P295=50,HLOOKUP(N295,Limits!#REF!,4),IF(P295=80,HLOOKUP(N295,Limits!#REF!,5))))))</f>
        <v>#REF!</v>
      </c>
      <c r="AC295" s="122"/>
      <c r="AD295" s="123" t="e">
        <f t="shared" si="19"/>
        <v>#REF!</v>
      </c>
      <c r="AE295" s="76" t="e">
        <f>IF(Z295="A",IF(X295&lt;=HLOOKUP(N295,Limits!#REF!,2),30,IF(X295&lt;=HLOOKUP(N295,Limits!#REF!,3),40,IF(X295&lt;=HLOOKUP(N295,Limits!#REF!,4),50,IF(X295&lt;=HLOOKUP(N295,Limits!#REF!,5),80,"Over 80%")))))</f>
        <v>#REF!</v>
      </c>
      <c r="AF295" s="76" t="e">
        <f>IF(Z295="B",IF(X295&lt;=HLOOKUP(N295,Limits!#REF!,2),30,IF(X295&lt;=HLOOKUP(N295,Limits!#REF!,3),40,IF(X295&lt;=HLOOKUP(N295,Limits!#REF!,4),50,IF(X295&lt;=HLOOKUP(N295,Limits!#REF!,5),80,"Over 80%")))))</f>
        <v>#REF!</v>
      </c>
      <c r="AG295" s="122"/>
      <c r="AH295" s="122"/>
      <c r="AI295" s="85" t="e">
        <f>IF(J295&lt;=HLOOKUP(F295,Limits!#REF!,2),30,IF(J295&lt;=HLOOKUP(F295,Limits!#REF!,3),40,IF(J295&lt;=HLOOKUP(F295,Limits!#REF!,4),50,IF(J295&lt;=HLOOKUP(F295,Limits!#REF!,5),60,IF(J295&lt;=HLOOKUP(F295,Limits!#REF!,6),80,"Over 80%")))))</f>
        <v>#REF!</v>
      </c>
      <c r="AJ295" s="123" t="e">
        <f t="shared" si="17"/>
        <v>#REF!</v>
      </c>
      <c r="AK295" s="2"/>
      <c r="AL295" s="85" t="e">
        <f t="shared" si="18"/>
        <v>#REF!</v>
      </c>
    </row>
    <row r="296" spans="1:38">
      <c r="A296" s="117" t="e">
        <f>+USR!#REF!</f>
        <v>#REF!</v>
      </c>
      <c r="B296" s="117"/>
      <c r="C296" s="117" t="e">
        <f>+USR!#REF!</f>
        <v>#REF!</v>
      </c>
      <c r="D296" s="151" t="e">
        <f>DATEVALUE(TEXT(USR!#REF!,"mm/dd/yyyy"))</f>
        <v>#REF!</v>
      </c>
      <c r="E296" s="117"/>
      <c r="F296" s="121" t="e">
        <f>+USR!#REF!</f>
        <v>#REF!</v>
      </c>
      <c r="G296" s="122"/>
      <c r="H296" s="122" t="e">
        <f>+USR!#REF!</f>
        <v>#REF!</v>
      </c>
      <c r="I296" s="122"/>
      <c r="J296" s="146" t="e">
        <f>+USR!#REF!</f>
        <v>#REF!</v>
      </c>
      <c r="K296" s="122"/>
      <c r="L296" s="147" t="e">
        <f>IF(H296=30,HLOOKUP(F296,Limits!#REF!,2),IF(H296=40,HLOOKUP(F296,Limits!#REF!,3),IF(H296=50,HLOOKUP(F296,Limits!#REF!,4),IF(H296=60,HLOOKUP(F296,Limits!#REF!,5),IF(H296=80,HLOOKUP(F296,Limits!#REF!,6))))))</f>
        <v>#REF!</v>
      </c>
      <c r="M296" s="148"/>
      <c r="N296" s="121" t="e">
        <f>+USR!#REF!</f>
        <v>#REF!</v>
      </c>
      <c r="O296" s="122"/>
      <c r="P296" s="122" t="e">
        <f>+USR!#REF!</f>
        <v>#REF!</v>
      </c>
      <c r="Q296" s="122"/>
      <c r="R296" s="122" t="e">
        <f>+USR!#REF!</f>
        <v>#REF!</v>
      </c>
      <c r="S296" s="122"/>
      <c r="T296" s="122" t="e">
        <f>+USR!#REF!</f>
        <v>#REF!</v>
      </c>
      <c r="U296" s="122"/>
      <c r="V296" s="122" t="e">
        <f>IF(N296=0,Limits!$D$8,IF(N296=1,Limits!$E$8,IF(N296=2,Limits!$F$8,IF(N296=3,Limits!$G$8,IF(N296=4,Limits!$H$8,IF(N296=5,Limits!$I$8))))))</f>
        <v>#REF!</v>
      </c>
      <c r="W296" s="122"/>
      <c r="X296" s="122" t="e">
        <f t="shared" si="16"/>
        <v>#REF!</v>
      </c>
      <c r="Y296" s="122"/>
      <c r="Z296" s="76" t="e">
        <f>IF(D296&gt;=Limits!#REF!,"A",IF(D296&lt;=Limits!#REF!,"B",0))</f>
        <v>#REF!</v>
      </c>
      <c r="AA296" s="76" t="e">
        <f>IF(Z296="A",IF(P296=30,HLOOKUP(N296,Limits!#REF!,2),IF(P296=40,HLOOKUP(N296,Limits!#REF!,3),IF(P296=50,HLOOKUP(N296,Limits!#REF!,4),IF(P296=80,HLOOKUP(N296,Limits!#REF!,5))))))</f>
        <v>#REF!</v>
      </c>
      <c r="AB296" s="76" t="e">
        <f>IF(Z296="B",IF(P296=30,HLOOKUP(N296,Limits!#REF!,2),IF(P296=40,HLOOKUP(N296,Limits!#REF!,3),IF(P296=50,HLOOKUP(N296,Limits!#REF!,4),IF(P296=80,HLOOKUP(N296,Limits!#REF!,5))))))</f>
        <v>#REF!</v>
      </c>
      <c r="AC296" s="122"/>
      <c r="AD296" s="123" t="e">
        <f t="shared" si="19"/>
        <v>#REF!</v>
      </c>
      <c r="AE296" s="76" t="e">
        <f>IF(Z296="A",IF(X296&lt;=HLOOKUP(N296,Limits!#REF!,2),30,IF(X296&lt;=HLOOKUP(N296,Limits!#REF!,3),40,IF(X296&lt;=HLOOKUP(N296,Limits!#REF!,4),50,IF(X296&lt;=HLOOKUP(N296,Limits!#REF!,5),80,"Over 80%")))))</f>
        <v>#REF!</v>
      </c>
      <c r="AF296" s="76" t="e">
        <f>IF(Z296="B",IF(X296&lt;=HLOOKUP(N296,Limits!#REF!,2),30,IF(X296&lt;=HLOOKUP(N296,Limits!#REF!,3),40,IF(X296&lt;=HLOOKUP(N296,Limits!#REF!,4),50,IF(X296&lt;=HLOOKUP(N296,Limits!#REF!,5),80,"Over 80%")))))</f>
        <v>#REF!</v>
      </c>
      <c r="AG296" s="122"/>
      <c r="AH296" s="122"/>
      <c r="AI296" s="85" t="e">
        <f>IF(J296&lt;=HLOOKUP(F296,Limits!#REF!,2),30,IF(J296&lt;=HLOOKUP(F296,Limits!#REF!,3),40,IF(J296&lt;=HLOOKUP(F296,Limits!#REF!,4),50,IF(J296&lt;=HLOOKUP(F296,Limits!#REF!,5),60,IF(J296&lt;=HLOOKUP(F296,Limits!#REF!,6),80,"Over 80%")))))</f>
        <v>#REF!</v>
      </c>
      <c r="AJ296" s="123" t="e">
        <f t="shared" si="17"/>
        <v>#REF!</v>
      </c>
      <c r="AK296" s="2"/>
      <c r="AL296" s="85" t="e">
        <f t="shared" si="18"/>
        <v>#REF!</v>
      </c>
    </row>
    <row r="297" spans="1:38">
      <c r="A297" s="117" t="e">
        <f>+USR!#REF!</f>
        <v>#REF!</v>
      </c>
      <c r="B297" s="117"/>
      <c r="C297" s="117" t="e">
        <f>+USR!#REF!</f>
        <v>#REF!</v>
      </c>
      <c r="D297" s="151" t="e">
        <f>DATEVALUE(TEXT(USR!#REF!,"mm/dd/yyyy"))</f>
        <v>#REF!</v>
      </c>
      <c r="E297" s="117"/>
      <c r="F297" s="121" t="e">
        <f>+USR!#REF!</f>
        <v>#REF!</v>
      </c>
      <c r="G297" s="122"/>
      <c r="H297" s="122" t="e">
        <f>+USR!#REF!</f>
        <v>#REF!</v>
      </c>
      <c r="I297" s="122"/>
      <c r="J297" s="146" t="e">
        <f>+USR!#REF!</f>
        <v>#REF!</v>
      </c>
      <c r="K297" s="122"/>
      <c r="L297" s="147" t="e">
        <f>IF(H297=30,HLOOKUP(F297,Limits!#REF!,2),IF(H297=40,HLOOKUP(F297,Limits!#REF!,3),IF(H297=50,HLOOKUP(F297,Limits!#REF!,4),IF(H297=60,HLOOKUP(F297,Limits!#REF!,5),IF(H297=80,HLOOKUP(F297,Limits!#REF!,6))))))</f>
        <v>#REF!</v>
      </c>
      <c r="M297" s="148"/>
      <c r="N297" s="121" t="e">
        <f>+USR!#REF!</f>
        <v>#REF!</v>
      </c>
      <c r="O297" s="122"/>
      <c r="P297" s="122" t="e">
        <f>+USR!#REF!</f>
        <v>#REF!</v>
      </c>
      <c r="Q297" s="122"/>
      <c r="R297" s="122" t="e">
        <f>+USR!#REF!</f>
        <v>#REF!</v>
      </c>
      <c r="S297" s="122"/>
      <c r="T297" s="122" t="e">
        <f>+USR!#REF!</f>
        <v>#REF!</v>
      </c>
      <c r="U297" s="122"/>
      <c r="V297" s="122" t="e">
        <f>IF(N297=0,Limits!$D$8,IF(N297=1,Limits!$E$8,IF(N297=2,Limits!$F$8,IF(N297=3,Limits!$G$8,IF(N297=4,Limits!$H$8,IF(N297=5,Limits!$I$8))))))</f>
        <v>#REF!</v>
      </c>
      <c r="W297" s="122"/>
      <c r="X297" s="122" t="e">
        <f t="shared" si="16"/>
        <v>#REF!</v>
      </c>
      <c r="Y297" s="122"/>
      <c r="Z297" s="76" t="e">
        <f>IF(D297&gt;=Limits!#REF!,"A",IF(D297&lt;=Limits!#REF!,"B",0))</f>
        <v>#REF!</v>
      </c>
      <c r="AA297" s="76" t="e">
        <f>IF(Z297="A",IF(P297=30,HLOOKUP(N297,Limits!#REF!,2),IF(P297=40,HLOOKUP(N297,Limits!#REF!,3),IF(P297=50,HLOOKUP(N297,Limits!#REF!,4),IF(P297=80,HLOOKUP(N297,Limits!#REF!,5))))))</f>
        <v>#REF!</v>
      </c>
      <c r="AB297" s="76" t="e">
        <f>IF(Z297="B",IF(P297=30,HLOOKUP(N297,Limits!#REF!,2),IF(P297=40,HLOOKUP(N297,Limits!#REF!,3),IF(P297=50,HLOOKUP(N297,Limits!#REF!,4),IF(P297=80,HLOOKUP(N297,Limits!#REF!,5))))))</f>
        <v>#REF!</v>
      </c>
      <c r="AC297" s="122"/>
      <c r="AD297" s="123" t="e">
        <f t="shared" si="19"/>
        <v>#REF!</v>
      </c>
      <c r="AE297" s="76" t="e">
        <f>IF(Z297="A",IF(X297&lt;=HLOOKUP(N297,Limits!#REF!,2),30,IF(X297&lt;=HLOOKUP(N297,Limits!#REF!,3),40,IF(X297&lt;=HLOOKUP(N297,Limits!#REF!,4),50,IF(X297&lt;=HLOOKUP(N297,Limits!#REF!,5),80,"Over 80%")))))</f>
        <v>#REF!</v>
      </c>
      <c r="AF297" s="76" t="e">
        <f>IF(Z297="B",IF(X297&lt;=HLOOKUP(N297,Limits!#REF!,2),30,IF(X297&lt;=HLOOKUP(N297,Limits!#REF!,3),40,IF(X297&lt;=HLOOKUP(N297,Limits!#REF!,4),50,IF(X297&lt;=HLOOKUP(N297,Limits!#REF!,5),80,"Over 80%")))))</f>
        <v>#REF!</v>
      </c>
      <c r="AG297" s="122"/>
      <c r="AH297" s="122"/>
      <c r="AI297" s="85" t="e">
        <f>IF(J297&lt;=HLOOKUP(F297,Limits!#REF!,2),30,IF(J297&lt;=HLOOKUP(F297,Limits!#REF!,3),40,IF(J297&lt;=HLOOKUP(F297,Limits!#REF!,4),50,IF(J297&lt;=HLOOKUP(F297,Limits!#REF!,5),60,IF(J297&lt;=HLOOKUP(F297,Limits!#REF!,6),80,"Over 80%")))))</f>
        <v>#REF!</v>
      </c>
      <c r="AJ297" s="123" t="e">
        <f t="shared" si="17"/>
        <v>#REF!</v>
      </c>
      <c r="AK297" s="2"/>
      <c r="AL297" s="85" t="e">
        <f t="shared" si="18"/>
        <v>#REF!</v>
      </c>
    </row>
    <row r="298" spans="1:38">
      <c r="A298" s="117" t="e">
        <f>+USR!#REF!</f>
        <v>#REF!</v>
      </c>
      <c r="B298" s="117"/>
      <c r="C298" s="117" t="e">
        <f>+USR!#REF!</f>
        <v>#REF!</v>
      </c>
      <c r="D298" s="151" t="e">
        <f>DATEVALUE(TEXT(USR!#REF!,"mm/dd/yyyy"))</f>
        <v>#REF!</v>
      </c>
      <c r="E298" s="117"/>
      <c r="F298" s="121" t="e">
        <f>+USR!#REF!</f>
        <v>#REF!</v>
      </c>
      <c r="G298" s="122"/>
      <c r="H298" s="122" t="e">
        <f>+USR!#REF!</f>
        <v>#REF!</v>
      </c>
      <c r="I298" s="122"/>
      <c r="J298" s="146" t="e">
        <f>+USR!#REF!</f>
        <v>#REF!</v>
      </c>
      <c r="K298" s="122"/>
      <c r="L298" s="147" t="e">
        <f>IF(H298=30,HLOOKUP(F298,Limits!#REF!,2),IF(H298=40,HLOOKUP(F298,Limits!#REF!,3),IF(H298=50,HLOOKUP(F298,Limits!#REF!,4),IF(H298=60,HLOOKUP(F298,Limits!#REF!,5),IF(H298=80,HLOOKUP(F298,Limits!#REF!,6))))))</f>
        <v>#REF!</v>
      </c>
      <c r="M298" s="148"/>
      <c r="N298" s="121" t="e">
        <f>+USR!#REF!</f>
        <v>#REF!</v>
      </c>
      <c r="O298" s="122"/>
      <c r="P298" s="122" t="e">
        <f>+USR!#REF!</f>
        <v>#REF!</v>
      </c>
      <c r="Q298" s="122"/>
      <c r="R298" s="122" t="e">
        <f>+USR!#REF!</f>
        <v>#REF!</v>
      </c>
      <c r="S298" s="122"/>
      <c r="T298" s="122" t="e">
        <f>+USR!#REF!</f>
        <v>#REF!</v>
      </c>
      <c r="U298" s="122"/>
      <c r="V298" s="122" t="e">
        <f>IF(N298=0,Limits!$D$8,IF(N298=1,Limits!$E$8,IF(N298=2,Limits!$F$8,IF(N298=3,Limits!$G$8,IF(N298=4,Limits!$H$8,IF(N298=5,Limits!$I$8))))))</f>
        <v>#REF!</v>
      </c>
      <c r="W298" s="122"/>
      <c r="X298" s="122" t="e">
        <f t="shared" si="16"/>
        <v>#REF!</v>
      </c>
      <c r="Y298" s="122"/>
      <c r="Z298" s="76" t="e">
        <f>IF(D298&gt;=Limits!#REF!,"A",IF(D298&lt;=Limits!#REF!,"B",0))</f>
        <v>#REF!</v>
      </c>
      <c r="AA298" s="76" t="e">
        <f>IF(Z298="A",IF(P298=30,HLOOKUP(N298,Limits!#REF!,2),IF(P298=40,HLOOKUP(N298,Limits!#REF!,3),IF(P298=50,HLOOKUP(N298,Limits!#REF!,4),IF(P298=80,HLOOKUP(N298,Limits!#REF!,5))))))</f>
        <v>#REF!</v>
      </c>
      <c r="AB298" s="76" t="e">
        <f>IF(Z298="B",IF(P298=30,HLOOKUP(N298,Limits!#REF!,2),IF(P298=40,HLOOKUP(N298,Limits!#REF!,3),IF(P298=50,HLOOKUP(N298,Limits!#REF!,4),IF(P298=80,HLOOKUP(N298,Limits!#REF!,5))))))</f>
        <v>#REF!</v>
      </c>
      <c r="AC298" s="122"/>
      <c r="AD298" s="123" t="e">
        <f t="shared" si="19"/>
        <v>#REF!</v>
      </c>
      <c r="AE298" s="76" t="e">
        <f>IF(Z298="A",IF(X298&lt;=HLOOKUP(N298,Limits!#REF!,2),30,IF(X298&lt;=HLOOKUP(N298,Limits!#REF!,3),40,IF(X298&lt;=HLOOKUP(N298,Limits!#REF!,4),50,IF(X298&lt;=HLOOKUP(N298,Limits!#REF!,5),80,"Over 80%")))))</f>
        <v>#REF!</v>
      </c>
      <c r="AF298" s="76" t="e">
        <f>IF(Z298="B",IF(X298&lt;=HLOOKUP(N298,Limits!#REF!,2),30,IF(X298&lt;=HLOOKUP(N298,Limits!#REF!,3),40,IF(X298&lt;=HLOOKUP(N298,Limits!#REF!,4),50,IF(X298&lt;=HLOOKUP(N298,Limits!#REF!,5),80,"Over 80%")))))</f>
        <v>#REF!</v>
      </c>
      <c r="AG298" s="122"/>
      <c r="AH298" s="122"/>
      <c r="AI298" s="85" t="e">
        <f>IF(J298&lt;=HLOOKUP(F298,Limits!#REF!,2),30,IF(J298&lt;=HLOOKUP(F298,Limits!#REF!,3),40,IF(J298&lt;=HLOOKUP(F298,Limits!#REF!,4),50,IF(J298&lt;=HLOOKUP(F298,Limits!#REF!,5),60,IF(J298&lt;=HLOOKUP(F298,Limits!#REF!,6),80,"Over 80%")))))</f>
        <v>#REF!</v>
      </c>
      <c r="AJ298" s="123" t="e">
        <f t="shared" si="17"/>
        <v>#REF!</v>
      </c>
      <c r="AK298" s="2"/>
      <c r="AL298" s="85" t="e">
        <f t="shared" si="18"/>
        <v>#REF!</v>
      </c>
    </row>
    <row r="299" spans="1:38">
      <c r="A299" s="117" t="e">
        <f>+USR!#REF!</f>
        <v>#REF!</v>
      </c>
      <c r="B299" s="117"/>
      <c r="C299" s="117" t="e">
        <f>+USR!#REF!</f>
        <v>#REF!</v>
      </c>
      <c r="D299" s="151" t="e">
        <f>DATEVALUE(TEXT(USR!#REF!,"mm/dd/yyyy"))</f>
        <v>#REF!</v>
      </c>
      <c r="E299" s="117"/>
      <c r="F299" s="121" t="e">
        <f>+USR!#REF!</f>
        <v>#REF!</v>
      </c>
      <c r="G299" s="122"/>
      <c r="H299" s="122" t="e">
        <f>+USR!#REF!</f>
        <v>#REF!</v>
      </c>
      <c r="I299" s="122"/>
      <c r="J299" s="146" t="e">
        <f>+USR!#REF!</f>
        <v>#REF!</v>
      </c>
      <c r="K299" s="122"/>
      <c r="L299" s="147" t="e">
        <f>IF(H299=30,HLOOKUP(F299,Limits!#REF!,2),IF(H299=40,HLOOKUP(F299,Limits!#REF!,3),IF(H299=50,HLOOKUP(F299,Limits!#REF!,4),IF(H299=60,HLOOKUP(F299,Limits!#REF!,5),IF(H299=80,HLOOKUP(F299,Limits!#REF!,6))))))</f>
        <v>#REF!</v>
      </c>
      <c r="M299" s="148"/>
      <c r="N299" s="121" t="e">
        <f>+USR!#REF!</f>
        <v>#REF!</v>
      </c>
      <c r="O299" s="122"/>
      <c r="P299" s="122" t="e">
        <f>+USR!#REF!</f>
        <v>#REF!</v>
      </c>
      <c r="Q299" s="122"/>
      <c r="R299" s="122" t="e">
        <f>+USR!#REF!</f>
        <v>#REF!</v>
      </c>
      <c r="S299" s="122"/>
      <c r="T299" s="122" t="e">
        <f>+USR!#REF!</f>
        <v>#REF!</v>
      </c>
      <c r="U299" s="122"/>
      <c r="V299" s="122" t="e">
        <f>IF(N299=0,Limits!$D$8,IF(N299=1,Limits!$E$8,IF(N299=2,Limits!$F$8,IF(N299=3,Limits!$G$8,IF(N299=4,Limits!$H$8,IF(N299=5,Limits!$I$8))))))</f>
        <v>#REF!</v>
      </c>
      <c r="W299" s="122"/>
      <c r="X299" s="122" t="e">
        <f t="shared" si="16"/>
        <v>#REF!</v>
      </c>
      <c r="Y299" s="122"/>
      <c r="Z299" s="76" t="e">
        <f>IF(D299&gt;=Limits!#REF!,"A",IF(D299&lt;=Limits!#REF!,"B",0))</f>
        <v>#REF!</v>
      </c>
      <c r="AA299" s="76" t="e">
        <f>IF(Z299="A",IF(P299=30,HLOOKUP(N299,Limits!#REF!,2),IF(P299=40,HLOOKUP(N299,Limits!#REF!,3),IF(P299=50,HLOOKUP(N299,Limits!#REF!,4),IF(P299=80,HLOOKUP(N299,Limits!#REF!,5))))))</f>
        <v>#REF!</v>
      </c>
      <c r="AB299" s="76" t="e">
        <f>IF(Z299="B",IF(P299=30,HLOOKUP(N299,Limits!#REF!,2),IF(P299=40,HLOOKUP(N299,Limits!#REF!,3),IF(P299=50,HLOOKUP(N299,Limits!#REF!,4),IF(P299=80,HLOOKUP(N299,Limits!#REF!,5))))))</f>
        <v>#REF!</v>
      </c>
      <c r="AC299" s="122"/>
      <c r="AD299" s="123" t="e">
        <f t="shared" si="19"/>
        <v>#REF!</v>
      </c>
      <c r="AE299" s="76" t="e">
        <f>IF(Z299="A",IF(X299&lt;=HLOOKUP(N299,Limits!#REF!,2),30,IF(X299&lt;=HLOOKUP(N299,Limits!#REF!,3),40,IF(X299&lt;=HLOOKUP(N299,Limits!#REF!,4),50,IF(X299&lt;=HLOOKUP(N299,Limits!#REF!,5),80,"Over 80%")))))</f>
        <v>#REF!</v>
      </c>
      <c r="AF299" s="76" t="e">
        <f>IF(Z299="B",IF(X299&lt;=HLOOKUP(N299,Limits!#REF!,2),30,IF(X299&lt;=HLOOKUP(N299,Limits!#REF!,3),40,IF(X299&lt;=HLOOKUP(N299,Limits!#REF!,4),50,IF(X299&lt;=HLOOKUP(N299,Limits!#REF!,5),80,"Over 80%")))))</f>
        <v>#REF!</v>
      </c>
      <c r="AG299" s="122"/>
      <c r="AH299" s="122"/>
      <c r="AI299" s="85" t="e">
        <f>IF(J299&lt;=HLOOKUP(F299,Limits!#REF!,2),30,IF(J299&lt;=HLOOKUP(F299,Limits!#REF!,3),40,IF(J299&lt;=HLOOKUP(F299,Limits!#REF!,4),50,IF(J299&lt;=HLOOKUP(F299,Limits!#REF!,5),60,IF(J299&lt;=HLOOKUP(F299,Limits!#REF!,6),80,"Over 80%")))))</f>
        <v>#REF!</v>
      </c>
      <c r="AJ299" s="123" t="e">
        <f t="shared" si="17"/>
        <v>#REF!</v>
      </c>
      <c r="AK299" s="2"/>
      <c r="AL299" s="85" t="e">
        <f t="shared" si="18"/>
        <v>#REF!</v>
      </c>
    </row>
    <row r="300" spans="1:38">
      <c r="A300" s="117" t="e">
        <f>+USR!#REF!</f>
        <v>#REF!</v>
      </c>
      <c r="B300" s="117"/>
      <c r="C300" s="117" t="e">
        <f>+USR!#REF!</f>
        <v>#REF!</v>
      </c>
      <c r="D300" s="151" t="e">
        <f>DATEVALUE(TEXT(USR!#REF!,"mm/dd/yyyy"))</f>
        <v>#REF!</v>
      </c>
      <c r="E300" s="117"/>
      <c r="F300" s="121" t="e">
        <f>+USR!#REF!</f>
        <v>#REF!</v>
      </c>
      <c r="G300" s="122"/>
      <c r="H300" s="122" t="e">
        <f>+USR!#REF!</f>
        <v>#REF!</v>
      </c>
      <c r="I300" s="122"/>
      <c r="J300" s="146" t="e">
        <f>+USR!#REF!</f>
        <v>#REF!</v>
      </c>
      <c r="K300" s="122"/>
      <c r="L300" s="147" t="e">
        <f>IF(H300=30,HLOOKUP(F300,Limits!#REF!,2),IF(H300=40,HLOOKUP(F300,Limits!#REF!,3),IF(H300=50,HLOOKUP(F300,Limits!#REF!,4),IF(H300=60,HLOOKUP(F300,Limits!#REF!,5),IF(H300=80,HLOOKUP(F300,Limits!#REF!,6))))))</f>
        <v>#REF!</v>
      </c>
      <c r="M300" s="148"/>
      <c r="N300" s="121" t="e">
        <f>+USR!#REF!</f>
        <v>#REF!</v>
      </c>
      <c r="O300" s="122"/>
      <c r="P300" s="122" t="e">
        <f>+USR!#REF!</f>
        <v>#REF!</v>
      </c>
      <c r="Q300" s="122"/>
      <c r="R300" s="122" t="e">
        <f>+USR!#REF!</f>
        <v>#REF!</v>
      </c>
      <c r="S300" s="122"/>
      <c r="T300" s="122" t="e">
        <f>+USR!#REF!</f>
        <v>#REF!</v>
      </c>
      <c r="U300" s="122"/>
      <c r="V300" s="122" t="e">
        <f>IF(N300=0,Limits!$D$8,IF(N300=1,Limits!$E$8,IF(N300=2,Limits!$F$8,IF(N300=3,Limits!$G$8,IF(N300=4,Limits!$H$8,IF(N300=5,Limits!$I$8))))))</f>
        <v>#REF!</v>
      </c>
      <c r="W300" s="122"/>
      <c r="X300" s="122" t="e">
        <f t="shared" si="16"/>
        <v>#REF!</v>
      </c>
      <c r="Y300" s="122"/>
      <c r="Z300" s="76" t="e">
        <f>IF(D300&gt;=Limits!#REF!,"A",IF(D300&lt;=Limits!#REF!,"B",0))</f>
        <v>#REF!</v>
      </c>
      <c r="AA300" s="76" t="e">
        <f>IF(Z300="A",IF(P300=30,HLOOKUP(N300,Limits!#REF!,2),IF(P300=40,HLOOKUP(N300,Limits!#REF!,3),IF(P300=50,HLOOKUP(N300,Limits!#REF!,4),IF(P300=80,HLOOKUP(N300,Limits!#REF!,5))))))</f>
        <v>#REF!</v>
      </c>
      <c r="AB300" s="76" t="e">
        <f>IF(Z300="B",IF(P300=30,HLOOKUP(N300,Limits!#REF!,2),IF(P300=40,HLOOKUP(N300,Limits!#REF!,3),IF(P300=50,HLOOKUP(N300,Limits!#REF!,4),IF(P300=80,HLOOKUP(N300,Limits!#REF!,5))))))</f>
        <v>#REF!</v>
      </c>
      <c r="AC300" s="122"/>
      <c r="AD300" s="123" t="e">
        <f t="shared" si="19"/>
        <v>#REF!</v>
      </c>
      <c r="AE300" s="76" t="e">
        <f>IF(Z300="A",IF(X300&lt;=HLOOKUP(N300,Limits!#REF!,2),30,IF(X300&lt;=HLOOKUP(N300,Limits!#REF!,3),40,IF(X300&lt;=HLOOKUP(N300,Limits!#REF!,4),50,IF(X300&lt;=HLOOKUP(N300,Limits!#REF!,5),80,"Over 80%")))))</f>
        <v>#REF!</v>
      </c>
      <c r="AF300" s="76" t="e">
        <f>IF(Z300="B",IF(X300&lt;=HLOOKUP(N300,Limits!#REF!,2),30,IF(X300&lt;=HLOOKUP(N300,Limits!#REF!,3),40,IF(X300&lt;=HLOOKUP(N300,Limits!#REF!,4),50,IF(X300&lt;=HLOOKUP(N300,Limits!#REF!,5),80,"Over 80%")))))</f>
        <v>#REF!</v>
      </c>
      <c r="AG300" s="122"/>
      <c r="AH300" s="122"/>
      <c r="AI300" s="85" t="e">
        <f>IF(J300&lt;=HLOOKUP(F300,Limits!#REF!,2),30,IF(J300&lt;=HLOOKUP(F300,Limits!#REF!,3),40,IF(J300&lt;=HLOOKUP(F300,Limits!#REF!,4),50,IF(J300&lt;=HLOOKUP(F300,Limits!#REF!,5),60,IF(J300&lt;=HLOOKUP(F300,Limits!#REF!,6),80,"Over 80%")))))</f>
        <v>#REF!</v>
      </c>
      <c r="AJ300" s="123" t="e">
        <f t="shared" si="17"/>
        <v>#REF!</v>
      </c>
      <c r="AK300" s="2"/>
      <c r="AL300" s="85" t="e">
        <f t="shared" si="18"/>
        <v>#REF!</v>
      </c>
    </row>
    <row r="301" spans="1:38">
      <c r="A301" s="117" t="e">
        <f>+USR!#REF!</f>
        <v>#REF!</v>
      </c>
      <c r="B301" s="117"/>
      <c r="C301" s="117" t="e">
        <f>+USR!#REF!</f>
        <v>#REF!</v>
      </c>
      <c r="D301" s="151" t="e">
        <f>DATEVALUE(TEXT(USR!#REF!,"mm/dd/yyyy"))</f>
        <v>#REF!</v>
      </c>
      <c r="E301" s="117"/>
      <c r="F301" s="121" t="e">
        <f>+USR!#REF!</f>
        <v>#REF!</v>
      </c>
      <c r="G301" s="122"/>
      <c r="H301" s="122" t="e">
        <f>+USR!#REF!</f>
        <v>#REF!</v>
      </c>
      <c r="I301" s="122"/>
      <c r="J301" s="146" t="e">
        <f>+USR!#REF!</f>
        <v>#REF!</v>
      </c>
      <c r="K301" s="122"/>
      <c r="L301" s="147" t="e">
        <f>IF(H301=30,HLOOKUP(F301,Limits!#REF!,2),IF(H301=40,HLOOKUP(F301,Limits!#REF!,3),IF(H301=50,HLOOKUP(F301,Limits!#REF!,4),IF(H301=60,HLOOKUP(F301,Limits!#REF!,5),IF(H301=80,HLOOKUP(F301,Limits!#REF!,6))))))</f>
        <v>#REF!</v>
      </c>
      <c r="M301" s="148"/>
      <c r="N301" s="121" t="e">
        <f>+USR!#REF!</f>
        <v>#REF!</v>
      </c>
      <c r="O301" s="122"/>
      <c r="P301" s="122" t="e">
        <f>+USR!#REF!</f>
        <v>#REF!</v>
      </c>
      <c r="Q301" s="122"/>
      <c r="R301" s="122" t="e">
        <f>+USR!#REF!</f>
        <v>#REF!</v>
      </c>
      <c r="S301" s="122"/>
      <c r="T301" s="122" t="e">
        <f>+USR!#REF!</f>
        <v>#REF!</v>
      </c>
      <c r="U301" s="122"/>
      <c r="V301" s="122" t="e">
        <f>IF(N301=0,Limits!$D$8,IF(N301=1,Limits!$E$8,IF(N301=2,Limits!$F$8,IF(N301=3,Limits!$G$8,IF(N301=4,Limits!$H$8,IF(N301=5,Limits!$I$8))))))</f>
        <v>#REF!</v>
      </c>
      <c r="W301" s="122"/>
      <c r="X301" s="122" t="e">
        <f t="shared" si="16"/>
        <v>#REF!</v>
      </c>
      <c r="Y301" s="122"/>
      <c r="Z301" s="76" t="e">
        <f>IF(D301&gt;=Limits!#REF!,"A",IF(D301&lt;=Limits!#REF!,"B",0))</f>
        <v>#REF!</v>
      </c>
      <c r="AA301" s="76" t="e">
        <f>IF(Z301="A",IF(P301=30,HLOOKUP(N301,Limits!#REF!,2),IF(P301=40,HLOOKUP(N301,Limits!#REF!,3),IF(P301=50,HLOOKUP(N301,Limits!#REF!,4),IF(P301=80,HLOOKUP(N301,Limits!#REF!,5))))))</f>
        <v>#REF!</v>
      </c>
      <c r="AB301" s="76" t="e">
        <f>IF(Z301="B",IF(P301=30,HLOOKUP(N301,Limits!#REF!,2),IF(P301=40,HLOOKUP(N301,Limits!#REF!,3),IF(P301=50,HLOOKUP(N301,Limits!#REF!,4),IF(P301=80,HLOOKUP(N301,Limits!#REF!,5))))))</f>
        <v>#REF!</v>
      </c>
      <c r="AC301" s="122"/>
      <c r="AD301" s="123" t="e">
        <f t="shared" si="19"/>
        <v>#REF!</v>
      </c>
      <c r="AE301" s="76" t="e">
        <f>IF(Z301="A",IF(X301&lt;=HLOOKUP(N301,Limits!#REF!,2),30,IF(X301&lt;=HLOOKUP(N301,Limits!#REF!,3),40,IF(X301&lt;=HLOOKUP(N301,Limits!#REF!,4),50,IF(X301&lt;=HLOOKUP(N301,Limits!#REF!,5),80,"Over 80%")))))</f>
        <v>#REF!</v>
      </c>
      <c r="AF301" s="76" t="e">
        <f>IF(Z301="B",IF(X301&lt;=HLOOKUP(N301,Limits!#REF!,2),30,IF(X301&lt;=HLOOKUP(N301,Limits!#REF!,3),40,IF(X301&lt;=HLOOKUP(N301,Limits!#REF!,4),50,IF(X301&lt;=HLOOKUP(N301,Limits!#REF!,5),80,"Over 80%")))))</f>
        <v>#REF!</v>
      </c>
      <c r="AG301" s="122"/>
      <c r="AH301" s="122"/>
      <c r="AI301" s="85" t="e">
        <f>IF(J301&lt;=HLOOKUP(F301,Limits!#REF!,2),30,IF(J301&lt;=HLOOKUP(F301,Limits!#REF!,3),40,IF(J301&lt;=HLOOKUP(F301,Limits!#REF!,4),50,IF(J301&lt;=HLOOKUP(F301,Limits!#REF!,5),60,IF(J301&lt;=HLOOKUP(F301,Limits!#REF!,6),80,"Over 80%")))))</f>
        <v>#REF!</v>
      </c>
      <c r="AJ301" s="123" t="e">
        <f t="shared" si="17"/>
        <v>#REF!</v>
      </c>
      <c r="AK301" s="2"/>
      <c r="AL301" s="85" t="e">
        <f t="shared" si="18"/>
        <v>#REF!</v>
      </c>
    </row>
    <row r="302" spans="1:38">
      <c r="A302" s="117" t="e">
        <f>+USR!#REF!</f>
        <v>#REF!</v>
      </c>
      <c r="B302" s="117"/>
      <c r="C302" s="117" t="e">
        <f>+USR!#REF!</f>
        <v>#REF!</v>
      </c>
      <c r="D302" s="151" t="e">
        <f>DATEVALUE(TEXT(USR!#REF!,"mm/dd/yyyy"))</f>
        <v>#REF!</v>
      </c>
      <c r="E302" s="117"/>
      <c r="F302" s="121" t="e">
        <f>+USR!#REF!</f>
        <v>#REF!</v>
      </c>
      <c r="G302" s="122"/>
      <c r="H302" s="122" t="e">
        <f>+USR!#REF!</f>
        <v>#REF!</v>
      </c>
      <c r="I302" s="122"/>
      <c r="J302" s="146" t="e">
        <f>+USR!#REF!</f>
        <v>#REF!</v>
      </c>
      <c r="K302" s="122"/>
      <c r="L302" s="147" t="e">
        <f>IF(H302=30,HLOOKUP(F302,Limits!#REF!,2),IF(H302=40,HLOOKUP(F302,Limits!#REF!,3),IF(H302=50,HLOOKUP(F302,Limits!#REF!,4),IF(H302=60,HLOOKUP(F302,Limits!#REF!,5),IF(H302=80,HLOOKUP(F302,Limits!#REF!,6))))))</f>
        <v>#REF!</v>
      </c>
      <c r="M302" s="148"/>
      <c r="N302" s="121" t="e">
        <f>+USR!#REF!</f>
        <v>#REF!</v>
      </c>
      <c r="O302" s="122"/>
      <c r="P302" s="122" t="e">
        <f>+USR!#REF!</f>
        <v>#REF!</v>
      </c>
      <c r="Q302" s="122"/>
      <c r="R302" s="122" t="e">
        <f>+USR!#REF!</f>
        <v>#REF!</v>
      </c>
      <c r="S302" s="122"/>
      <c r="T302" s="122" t="e">
        <f>+USR!#REF!</f>
        <v>#REF!</v>
      </c>
      <c r="U302" s="122"/>
      <c r="V302" s="122" t="e">
        <f>IF(N302=0,Limits!$D$8,IF(N302=1,Limits!$E$8,IF(N302=2,Limits!$F$8,IF(N302=3,Limits!$G$8,IF(N302=4,Limits!$H$8,IF(N302=5,Limits!$I$8))))))</f>
        <v>#REF!</v>
      </c>
      <c r="W302" s="122"/>
      <c r="X302" s="122" t="e">
        <f t="shared" si="16"/>
        <v>#REF!</v>
      </c>
      <c r="Y302" s="122"/>
      <c r="Z302" s="76" t="e">
        <f>IF(D302&gt;=Limits!#REF!,"A",IF(D302&lt;=Limits!#REF!,"B",0))</f>
        <v>#REF!</v>
      </c>
      <c r="AA302" s="76" t="e">
        <f>IF(Z302="A",IF(P302=30,HLOOKUP(N302,Limits!#REF!,2),IF(P302=40,HLOOKUP(N302,Limits!#REF!,3),IF(P302=50,HLOOKUP(N302,Limits!#REF!,4),IF(P302=80,HLOOKUP(N302,Limits!#REF!,5))))))</f>
        <v>#REF!</v>
      </c>
      <c r="AB302" s="76" t="e">
        <f>IF(Z302="B",IF(P302=30,HLOOKUP(N302,Limits!#REF!,2),IF(P302=40,HLOOKUP(N302,Limits!#REF!,3),IF(P302=50,HLOOKUP(N302,Limits!#REF!,4),IF(P302=80,HLOOKUP(N302,Limits!#REF!,5))))))</f>
        <v>#REF!</v>
      </c>
      <c r="AC302" s="122"/>
      <c r="AD302" s="123" t="e">
        <f t="shared" si="19"/>
        <v>#REF!</v>
      </c>
      <c r="AE302" s="76" t="e">
        <f>IF(Z302="A",IF(X302&lt;=HLOOKUP(N302,Limits!#REF!,2),30,IF(X302&lt;=HLOOKUP(N302,Limits!#REF!,3),40,IF(X302&lt;=HLOOKUP(N302,Limits!#REF!,4),50,IF(X302&lt;=HLOOKUP(N302,Limits!#REF!,5),80,"Over 80%")))))</f>
        <v>#REF!</v>
      </c>
      <c r="AF302" s="76" t="e">
        <f>IF(Z302="B",IF(X302&lt;=HLOOKUP(N302,Limits!#REF!,2),30,IF(X302&lt;=HLOOKUP(N302,Limits!#REF!,3),40,IF(X302&lt;=HLOOKUP(N302,Limits!#REF!,4),50,IF(X302&lt;=HLOOKUP(N302,Limits!#REF!,5),80,"Over 80%")))))</f>
        <v>#REF!</v>
      </c>
      <c r="AG302" s="122"/>
      <c r="AH302" s="122"/>
      <c r="AI302" s="85" t="e">
        <f>IF(J302&lt;=HLOOKUP(F302,Limits!#REF!,2),30,IF(J302&lt;=HLOOKUP(F302,Limits!#REF!,3),40,IF(J302&lt;=HLOOKUP(F302,Limits!#REF!,4),50,IF(J302&lt;=HLOOKUP(F302,Limits!#REF!,5),60,IF(J302&lt;=HLOOKUP(F302,Limits!#REF!,6),80,"Over 80%")))))</f>
        <v>#REF!</v>
      </c>
      <c r="AJ302" s="123" t="e">
        <f t="shared" si="17"/>
        <v>#REF!</v>
      </c>
      <c r="AK302" s="2"/>
      <c r="AL302" s="85" t="e">
        <f t="shared" si="18"/>
        <v>#REF!</v>
      </c>
    </row>
    <row r="303" spans="1:38">
      <c r="A303" s="117" t="e">
        <f>+USR!#REF!</f>
        <v>#REF!</v>
      </c>
      <c r="B303" s="117"/>
      <c r="C303" s="117" t="e">
        <f>+USR!#REF!</f>
        <v>#REF!</v>
      </c>
      <c r="D303" s="151" t="e">
        <f>DATEVALUE(TEXT(USR!#REF!,"mm/dd/yyyy"))</f>
        <v>#REF!</v>
      </c>
      <c r="E303" s="117"/>
      <c r="F303" s="121" t="e">
        <f>+USR!#REF!</f>
        <v>#REF!</v>
      </c>
      <c r="G303" s="122"/>
      <c r="H303" s="122" t="e">
        <f>+USR!#REF!</f>
        <v>#REF!</v>
      </c>
      <c r="I303" s="122"/>
      <c r="J303" s="146" t="e">
        <f>+USR!#REF!</f>
        <v>#REF!</v>
      </c>
      <c r="K303" s="122"/>
      <c r="L303" s="147" t="e">
        <f>IF(H303=30,HLOOKUP(F303,Limits!#REF!,2),IF(H303=40,HLOOKUP(F303,Limits!#REF!,3),IF(H303=50,HLOOKUP(F303,Limits!#REF!,4),IF(H303=60,HLOOKUP(F303,Limits!#REF!,5),IF(H303=80,HLOOKUP(F303,Limits!#REF!,6))))))</f>
        <v>#REF!</v>
      </c>
      <c r="M303" s="148"/>
      <c r="N303" s="121" t="e">
        <f>+USR!#REF!</f>
        <v>#REF!</v>
      </c>
      <c r="O303" s="122"/>
      <c r="P303" s="122" t="e">
        <f>+USR!#REF!</f>
        <v>#REF!</v>
      </c>
      <c r="Q303" s="122"/>
      <c r="R303" s="122" t="e">
        <f>+USR!#REF!</f>
        <v>#REF!</v>
      </c>
      <c r="S303" s="122"/>
      <c r="T303" s="122" t="e">
        <f>+USR!#REF!</f>
        <v>#REF!</v>
      </c>
      <c r="U303" s="122"/>
      <c r="V303" s="122" t="e">
        <f>IF(N303=0,Limits!$D$8,IF(N303=1,Limits!$E$8,IF(N303=2,Limits!$F$8,IF(N303=3,Limits!$G$8,IF(N303=4,Limits!$H$8,IF(N303=5,Limits!$I$8))))))</f>
        <v>#REF!</v>
      </c>
      <c r="W303" s="122"/>
      <c r="X303" s="122" t="e">
        <f t="shared" si="16"/>
        <v>#REF!</v>
      </c>
      <c r="Y303" s="122"/>
      <c r="Z303" s="76" t="e">
        <f>IF(D303&gt;=Limits!#REF!,"A",IF(D303&lt;=Limits!#REF!,"B",0))</f>
        <v>#REF!</v>
      </c>
      <c r="AA303" s="76" t="e">
        <f>IF(Z303="A",IF(P303=30,HLOOKUP(N303,Limits!#REF!,2),IF(P303=40,HLOOKUP(N303,Limits!#REF!,3),IF(P303=50,HLOOKUP(N303,Limits!#REF!,4),IF(P303=80,HLOOKUP(N303,Limits!#REF!,5))))))</f>
        <v>#REF!</v>
      </c>
      <c r="AB303" s="76" t="e">
        <f>IF(Z303="B",IF(P303=30,HLOOKUP(N303,Limits!#REF!,2),IF(P303=40,HLOOKUP(N303,Limits!#REF!,3),IF(P303=50,HLOOKUP(N303,Limits!#REF!,4),IF(P303=80,HLOOKUP(N303,Limits!#REF!,5))))))</f>
        <v>#REF!</v>
      </c>
      <c r="AC303" s="122"/>
      <c r="AD303" s="123" t="e">
        <f t="shared" si="19"/>
        <v>#REF!</v>
      </c>
      <c r="AE303" s="76" t="e">
        <f>IF(Z303="A",IF(X303&lt;=HLOOKUP(N303,Limits!#REF!,2),30,IF(X303&lt;=HLOOKUP(N303,Limits!#REF!,3),40,IF(X303&lt;=HLOOKUP(N303,Limits!#REF!,4),50,IF(X303&lt;=HLOOKUP(N303,Limits!#REF!,5),80,"Over 80%")))))</f>
        <v>#REF!</v>
      </c>
      <c r="AF303" s="76" t="e">
        <f>IF(Z303="B",IF(X303&lt;=HLOOKUP(N303,Limits!#REF!,2),30,IF(X303&lt;=HLOOKUP(N303,Limits!#REF!,3),40,IF(X303&lt;=HLOOKUP(N303,Limits!#REF!,4),50,IF(X303&lt;=HLOOKUP(N303,Limits!#REF!,5),80,"Over 80%")))))</f>
        <v>#REF!</v>
      </c>
      <c r="AG303" s="122"/>
      <c r="AH303" s="122"/>
      <c r="AI303" s="85" t="e">
        <f>IF(J303&lt;=HLOOKUP(F303,Limits!#REF!,2),30,IF(J303&lt;=HLOOKUP(F303,Limits!#REF!,3),40,IF(J303&lt;=HLOOKUP(F303,Limits!#REF!,4),50,IF(J303&lt;=HLOOKUP(F303,Limits!#REF!,5),60,IF(J303&lt;=HLOOKUP(F303,Limits!#REF!,6),80,"Over 80%")))))</f>
        <v>#REF!</v>
      </c>
      <c r="AJ303" s="123" t="e">
        <f t="shared" si="17"/>
        <v>#REF!</v>
      </c>
      <c r="AK303" s="2"/>
      <c r="AL303" s="85" t="e">
        <f t="shared" si="18"/>
        <v>#REF!</v>
      </c>
    </row>
    <row r="304" spans="1:38">
      <c r="A304" s="117" t="e">
        <f>+USR!#REF!</f>
        <v>#REF!</v>
      </c>
      <c r="B304" s="117"/>
      <c r="C304" s="117" t="e">
        <f>+USR!#REF!</f>
        <v>#REF!</v>
      </c>
      <c r="D304" s="151" t="e">
        <f>DATEVALUE(TEXT(USR!#REF!,"mm/dd/yyyy"))</f>
        <v>#REF!</v>
      </c>
      <c r="E304" s="117"/>
      <c r="F304" s="121" t="e">
        <f>+USR!#REF!</f>
        <v>#REF!</v>
      </c>
      <c r="G304" s="122"/>
      <c r="H304" s="122" t="e">
        <f>+USR!#REF!</f>
        <v>#REF!</v>
      </c>
      <c r="I304" s="122"/>
      <c r="J304" s="146" t="e">
        <f>+USR!#REF!</f>
        <v>#REF!</v>
      </c>
      <c r="K304" s="122"/>
      <c r="L304" s="147" t="e">
        <f>IF(H304=30,HLOOKUP(F304,Limits!#REF!,2),IF(H304=40,HLOOKUP(F304,Limits!#REF!,3),IF(H304=50,HLOOKUP(F304,Limits!#REF!,4),IF(H304=60,HLOOKUP(F304,Limits!#REF!,5),IF(H304=80,HLOOKUP(F304,Limits!#REF!,6))))))</f>
        <v>#REF!</v>
      </c>
      <c r="M304" s="148"/>
      <c r="N304" s="121" t="e">
        <f>+USR!#REF!</f>
        <v>#REF!</v>
      </c>
      <c r="O304" s="122"/>
      <c r="P304" s="122" t="e">
        <f>+USR!#REF!</f>
        <v>#REF!</v>
      </c>
      <c r="Q304" s="122"/>
      <c r="R304" s="122" t="e">
        <f>+USR!#REF!</f>
        <v>#REF!</v>
      </c>
      <c r="S304" s="122"/>
      <c r="T304" s="122" t="e">
        <f>+USR!#REF!</f>
        <v>#REF!</v>
      </c>
      <c r="U304" s="122"/>
      <c r="V304" s="122" t="e">
        <f>IF(N304=0,Limits!$D$8,IF(N304=1,Limits!$E$8,IF(N304=2,Limits!$F$8,IF(N304=3,Limits!$G$8,IF(N304=4,Limits!$H$8,IF(N304=5,Limits!$I$8))))))</f>
        <v>#REF!</v>
      </c>
      <c r="W304" s="122"/>
      <c r="X304" s="122" t="e">
        <f t="shared" si="16"/>
        <v>#REF!</v>
      </c>
      <c r="Y304" s="122"/>
      <c r="Z304" s="76" t="e">
        <f>IF(D304&gt;=Limits!#REF!,"A",IF(D304&lt;=Limits!#REF!,"B",0))</f>
        <v>#REF!</v>
      </c>
      <c r="AA304" s="76" t="e">
        <f>IF(Z304="A",IF(P304=30,HLOOKUP(N304,Limits!#REF!,2),IF(P304=40,HLOOKUP(N304,Limits!#REF!,3),IF(P304=50,HLOOKUP(N304,Limits!#REF!,4),IF(P304=80,HLOOKUP(N304,Limits!#REF!,5))))))</f>
        <v>#REF!</v>
      </c>
      <c r="AB304" s="76" t="e">
        <f>IF(Z304="B",IF(P304=30,HLOOKUP(N304,Limits!#REF!,2),IF(P304=40,HLOOKUP(N304,Limits!#REF!,3),IF(P304=50,HLOOKUP(N304,Limits!#REF!,4),IF(P304=80,HLOOKUP(N304,Limits!#REF!,5))))))</f>
        <v>#REF!</v>
      </c>
      <c r="AC304" s="122"/>
      <c r="AD304" s="123" t="e">
        <f t="shared" si="19"/>
        <v>#REF!</v>
      </c>
      <c r="AE304" s="76" t="e">
        <f>IF(Z304="A",IF(X304&lt;=HLOOKUP(N304,Limits!#REF!,2),30,IF(X304&lt;=HLOOKUP(N304,Limits!#REF!,3),40,IF(X304&lt;=HLOOKUP(N304,Limits!#REF!,4),50,IF(X304&lt;=HLOOKUP(N304,Limits!#REF!,5),80,"Over 80%")))))</f>
        <v>#REF!</v>
      </c>
      <c r="AF304" s="76" t="e">
        <f>IF(Z304="B",IF(X304&lt;=HLOOKUP(N304,Limits!#REF!,2),30,IF(X304&lt;=HLOOKUP(N304,Limits!#REF!,3),40,IF(X304&lt;=HLOOKUP(N304,Limits!#REF!,4),50,IF(X304&lt;=HLOOKUP(N304,Limits!#REF!,5),80,"Over 80%")))))</f>
        <v>#REF!</v>
      </c>
      <c r="AG304" s="122"/>
      <c r="AH304" s="122"/>
      <c r="AI304" s="85" t="e">
        <f>IF(J304&lt;=HLOOKUP(F304,Limits!#REF!,2),30,IF(J304&lt;=HLOOKUP(F304,Limits!#REF!,3),40,IF(J304&lt;=HLOOKUP(F304,Limits!#REF!,4),50,IF(J304&lt;=HLOOKUP(F304,Limits!#REF!,5),60,IF(J304&lt;=HLOOKUP(F304,Limits!#REF!,6),80,"Over 80%")))))</f>
        <v>#REF!</v>
      </c>
      <c r="AJ304" s="123" t="e">
        <f t="shared" si="17"/>
        <v>#REF!</v>
      </c>
      <c r="AK304" s="2"/>
      <c r="AL304" s="85" t="e">
        <f t="shared" si="18"/>
        <v>#REF!</v>
      </c>
    </row>
    <row r="305" spans="1:38">
      <c r="A305" s="117" t="e">
        <f>+USR!#REF!</f>
        <v>#REF!</v>
      </c>
      <c r="B305" s="117"/>
      <c r="C305" s="117" t="e">
        <f>+USR!#REF!</f>
        <v>#REF!</v>
      </c>
      <c r="D305" s="151" t="e">
        <f>DATEVALUE(TEXT(USR!#REF!,"mm/dd/yyyy"))</f>
        <v>#REF!</v>
      </c>
      <c r="E305" s="117"/>
      <c r="F305" s="121" t="e">
        <f>+USR!#REF!</f>
        <v>#REF!</v>
      </c>
      <c r="G305" s="122"/>
      <c r="H305" s="122" t="e">
        <f>+USR!#REF!</f>
        <v>#REF!</v>
      </c>
      <c r="I305" s="122"/>
      <c r="J305" s="146" t="e">
        <f>+USR!#REF!</f>
        <v>#REF!</v>
      </c>
      <c r="K305" s="122"/>
      <c r="L305" s="147" t="e">
        <f>IF(H305=30,HLOOKUP(F305,Limits!#REF!,2),IF(H305=40,HLOOKUP(F305,Limits!#REF!,3),IF(H305=50,HLOOKUP(F305,Limits!#REF!,4),IF(H305=60,HLOOKUP(F305,Limits!#REF!,5),IF(H305=80,HLOOKUP(F305,Limits!#REF!,6))))))</f>
        <v>#REF!</v>
      </c>
      <c r="M305" s="148"/>
      <c r="N305" s="121" t="e">
        <f>+USR!#REF!</f>
        <v>#REF!</v>
      </c>
      <c r="O305" s="122"/>
      <c r="P305" s="122" t="e">
        <f>+USR!#REF!</f>
        <v>#REF!</v>
      </c>
      <c r="Q305" s="122"/>
      <c r="R305" s="122" t="e">
        <f>+USR!#REF!</f>
        <v>#REF!</v>
      </c>
      <c r="S305" s="122"/>
      <c r="T305" s="122" t="e">
        <f>+USR!#REF!</f>
        <v>#REF!</v>
      </c>
      <c r="U305" s="122"/>
      <c r="V305" s="122" t="e">
        <f>IF(N305=0,Limits!$D$8,IF(N305=1,Limits!$E$8,IF(N305=2,Limits!$F$8,IF(N305=3,Limits!$G$8,IF(N305=4,Limits!$H$8,IF(N305=5,Limits!$I$8))))))</f>
        <v>#REF!</v>
      </c>
      <c r="W305" s="122"/>
      <c r="X305" s="122" t="e">
        <f t="shared" si="16"/>
        <v>#REF!</v>
      </c>
      <c r="Y305" s="122"/>
      <c r="Z305" s="76" t="e">
        <f>IF(D305&gt;=Limits!#REF!,"A",IF(D305&lt;=Limits!#REF!,"B",0))</f>
        <v>#REF!</v>
      </c>
      <c r="AA305" s="76" t="e">
        <f>IF(Z305="A",IF(P305=30,HLOOKUP(N305,Limits!#REF!,2),IF(P305=40,HLOOKUP(N305,Limits!#REF!,3),IF(P305=50,HLOOKUP(N305,Limits!#REF!,4),IF(P305=80,HLOOKUP(N305,Limits!#REF!,5))))))</f>
        <v>#REF!</v>
      </c>
      <c r="AB305" s="76" t="e">
        <f>IF(Z305="B",IF(P305=30,HLOOKUP(N305,Limits!#REF!,2),IF(P305=40,HLOOKUP(N305,Limits!#REF!,3),IF(P305=50,HLOOKUP(N305,Limits!#REF!,4),IF(P305=80,HLOOKUP(N305,Limits!#REF!,5))))))</f>
        <v>#REF!</v>
      </c>
      <c r="AC305" s="122"/>
      <c r="AD305" s="123" t="e">
        <f t="shared" si="19"/>
        <v>#REF!</v>
      </c>
      <c r="AE305" s="76" t="e">
        <f>IF(Z305="A",IF(X305&lt;=HLOOKUP(N305,Limits!#REF!,2),30,IF(X305&lt;=HLOOKUP(N305,Limits!#REF!,3),40,IF(X305&lt;=HLOOKUP(N305,Limits!#REF!,4),50,IF(X305&lt;=HLOOKUP(N305,Limits!#REF!,5),80,"Over 80%")))))</f>
        <v>#REF!</v>
      </c>
      <c r="AF305" s="76" t="e">
        <f>IF(Z305="B",IF(X305&lt;=HLOOKUP(N305,Limits!#REF!,2),30,IF(X305&lt;=HLOOKUP(N305,Limits!#REF!,3),40,IF(X305&lt;=HLOOKUP(N305,Limits!#REF!,4),50,IF(X305&lt;=HLOOKUP(N305,Limits!#REF!,5),80,"Over 80%")))))</f>
        <v>#REF!</v>
      </c>
      <c r="AG305" s="122"/>
      <c r="AH305" s="122"/>
      <c r="AI305" s="85" t="e">
        <f>IF(J305&lt;=HLOOKUP(F305,Limits!#REF!,2),30,IF(J305&lt;=HLOOKUP(F305,Limits!#REF!,3),40,IF(J305&lt;=HLOOKUP(F305,Limits!#REF!,4),50,IF(J305&lt;=HLOOKUP(F305,Limits!#REF!,5),60,IF(J305&lt;=HLOOKUP(F305,Limits!#REF!,6),80,"Over 80%")))))</f>
        <v>#REF!</v>
      </c>
      <c r="AJ305" s="123" t="e">
        <f t="shared" si="17"/>
        <v>#REF!</v>
      </c>
      <c r="AK305" s="2"/>
      <c r="AL305" s="85" t="e">
        <f t="shared" si="18"/>
        <v>#REF!</v>
      </c>
    </row>
    <row r="306" spans="1:38">
      <c r="A306" s="117" t="e">
        <f>+USR!#REF!</f>
        <v>#REF!</v>
      </c>
      <c r="B306" s="117"/>
      <c r="C306" s="117" t="e">
        <f>+USR!#REF!</f>
        <v>#REF!</v>
      </c>
      <c r="D306" s="151" t="e">
        <f>DATEVALUE(TEXT(USR!#REF!,"mm/dd/yyyy"))</f>
        <v>#REF!</v>
      </c>
      <c r="E306" s="117"/>
      <c r="F306" s="121" t="e">
        <f>+USR!#REF!</f>
        <v>#REF!</v>
      </c>
      <c r="G306" s="122"/>
      <c r="H306" s="122" t="e">
        <f>+USR!#REF!</f>
        <v>#REF!</v>
      </c>
      <c r="I306" s="122"/>
      <c r="J306" s="146" t="e">
        <f>+USR!#REF!</f>
        <v>#REF!</v>
      </c>
      <c r="K306" s="122"/>
      <c r="L306" s="147" t="e">
        <f>IF(H306=30,HLOOKUP(F306,Limits!#REF!,2),IF(H306=40,HLOOKUP(F306,Limits!#REF!,3),IF(H306=50,HLOOKUP(F306,Limits!#REF!,4),IF(H306=60,HLOOKUP(F306,Limits!#REF!,5),IF(H306=80,HLOOKUP(F306,Limits!#REF!,6))))))</f>
        <v>#REF!</v>
      </c>
      <c r="M306" s="148"/>
      <c r="N306" s="121" t="e">
        <f>+USR!#REF!</f>
        <v>#REF!</v>
      </c>
      <c r="O306" s="122"/>
      <c r="P306" s="122" t="e">
        <f>+USR!#REF!</f>
        <v>#REF!</v>
      </c>
      <c r="Q306" s="122"/>
      <c r="R306" s="122" t="e">
        <f>+USR!#REF!</f>
        <v>#REF!</v>
      </c>
      <c r="S306" s="122"/>
      <c r="T306" s="122" t="e">
        <f>+USR!#REF!</f>
        <v>#REF!</v>
      </c>
      <c r="U306" s="122"/>
      <c r="V306" s="122" t="e">
        <f>IF(N306=0,Limits!$D$8,IF(N306=1,Limits!$E$8,IF(N306=2,Limits!$F$8,IF(N306=3,Limits!$G$8,IF(N306=4,Limits!$H$8,IF(N306=5,Limits!$I$8))))))</f>
        <v>#REF!</v>
      </c>
      <c r="W306" s="122"/>
      <c r="X306" s="122" t="e">
        <f t="shared" si="16"/>
        <v>#REF!</v>
      </c>
      <c r="Y306" s="122"/>
      <c r="Z306" s="76" t="e">
        <f>IF(D306&gt;=Limits!#REF!,"A",IF(D306&lt;=Limits!#REF!,"B",0))</f>
        <v>#REF!</v>
      </c>
      <c r="AA306" s="76" t="e">
        <f>IF(Z306="A",IF(P306=30,HLOOKUP(N306,Limits!#REF!,2),IF(P306=40,HLOOKUP(N306,Limits!#REF!,3),IF(P306=50,HLOOKUP(N306,Limits!#REF!,4),IF(P306=80,HLOOKUP(N306,Limits!#REF!,5))))))</f>
        <v>#REF!</v>
      </c>
      <c r="AB306" s="76" t="e">
        <f>IF(Z306="B",IF(P306=30,HLOOKUP(N306,Limits!#REF!,2),IF(P306=40,HLOOKUP(N306,Limits!#REF!,3),IF(P306=50,HLOOKUP(N306,Limits!#REF!,4),IF(P306=80,HLOOKUP(N306,Limits!#REF!,5))))))</f>
        <v>#REF!</v>
      </c>
      <c r="AC306" s="122"/>
      <c r="AD306" s="123" t="e">
        <f t="shared" si="19"/>
        <v>#REF!</v>
      </c>
      <c r="AE306" s="76" t="e">
        <f>IF(Z306="A",IF(X306&lt;=HLOOKUP(N306,Limits!#REF!,2),30,IF(X306&lt;=HLOOKUP(N306,Limits!#REF!,3),40,IF(X306&lt;=HLOOKUP(N306,Limits!#REF!,4),50,IF(X306&lt;=HLOOKUP(N306,Limits!#REF!,5),80,"Over 80%")))))</f>
        <v>#REF!</v>
      </c>
      <c r="AF306" s="76" t="e">
        <f>IF(Z306="B",IF(X306&lt;=HLOOKUP(N306,Limits!#REF!,2),30,IF(X306&lt;=HLOOKUP(N306,Limits!#REF!,3),40,IF(X306&lt;=HLOOKUP(N306,Limits!#REF!,4),50,IF(X306&lt;=HLOOKUP(N306,Limits!#REF!,5),80,"Over 80%")))))</f>
        <v>#REF!</v>
      </c>
      <c r="AG306" s="122"/>
      <c r="AH306" s="122"/>
      <c r="AI306" s="85" t="e">
        <f>IF(J306&lt;=HLOOKUP(F306,Limits!#REF!,2),30,IF(J306&lt;=HLOOKUP(F306,Limits!#REF!,3),40,IF(J306&lt;=HLOOKUP(F306,Limits!#REF!,4),50,IF(J306&lt;=HLOOKUP(F306,Limits!#REF!,5),60,IF(J306&lt;=HLOOKUP(F306,Limits!#REF!,6),80,"Over 80%")))))</f>
        <v>#REF!</v>
      </c>
      <c r="AJ306" s="123" t="e">
        <f t="shared" si="17"/>
        <v>#REF!</v>
      </c>
      <c r="AK306" s="2"/>
      <c r="AL306" s="85" t="e">
        <f t="shared" si="18"/>
        <v>#REF!</v>
      </c>
    </row>
    <row r="307" spans="1:38">
      <c r="A307" s="117" t="e">
        <f>+USR!#REF!</f>
        <v>#REF!</v>
      </c>
      <c r="B307" s="117"/>
      <c r="C307" s="117" t="e">
        <f>+USR!#REF!</f>
        <v>#REF!</v>
      </c>
      <c r="D307" s="151" t="e">
        <f>DATEVALUE(TEXT(USR!#REF!,"mm/dd/yyyy"))</f>
        <v>#REF!</v>
      </c>
      <c r="E307" s="117"/>
      <c r="F307" s="118" t="e">
        <f>+USR!#REF!</f>
        <v>#REF!</v>
      </c>
      <c r="G307" s="119"/>
      <c r="H307" s="122" t="e">
        <f>+USR!#REF!</f>
        <v>#REF!</v>
      </c>
      <c r="I307" s="119"/>
      <c r="J307" s="149" t="e">
        <f>+USR!#REF!</f>
        <v>#REF!</v>
      </c>
      <c r="K307" s="119"/>
      <c r="L307" s="150" t="e">
        <f>IF(H307=30,HLOOKUP(F307,Limits!#REF!,2),IF(H307=40,HLOOKUP(F307,Limits!#REF!,3),IF(H307=50,HLOOKUP(F307,Limits!#REF!,4),IF(H307=60,HLOOKUP(F307,Limits!#REF!,5),IF(H307=80,HLOOKUP(F307,Limits!#REF!,6))))))</f>
        <v>#REF!</v>
      </c>
      <c r="M307" s="148"/>
      <c r="N307" s="118" t="e">
        <f>+USR!#REF!</f>
        <v>#REF!</v>
      </c>
      <c r="O307" s="119"/>
      <c r="P307" s="122" t="e">
        <f>+USR!#REF!</f>
        <v>#REF!</v>
      </c>
      <c r="Q307" s="119"/>
      <c r="R307" s="119" t="e">
        <f>+USR!#REF!</f>
        <v>#REF!</v>
      </c>
      <c r="S307" s="119"/>
      <c r="T307" s="119" t="e">
        <f>+USR!#REF!</f>
        <v>#REF!</v>
      </c>
      <c r="U307" s="119"/>
      <c r="V307" s="119" t="e">
        <f>IF(N307=0,Limits!$D$8,IF(N307=1,Limits!$E$8,IF(N307=2,Limits!$F$8,IF(N307=3,Limits!$G$8,IF(N307=4,Limits!$H$8,IF(N307=5,Limits!$I$8))))))</f>
        <v>#REF!</v>
      </c>
      <c r="W307" s="119"/>
      <c r="X307" s="119" t="e">
        <f t="shared" si="16"/>
        <v>#REF!</v>
      </c>
      <c r="Y307" s="119"/>
      <c r="Z307" s="76" t="e">
        <f>IF(D307&gt;=Limits!#REF!,"A",IF(D307&lt;=Limits!#REF!,"B",0))</f>
        <v>#REF!</v>
      </c>
      <c r="AA307" s="152" t="e">
        <f>IF(Z307="A",IF(P307=30,HLOOKUP(N307,Limits!#REF!,2),IF(P307=40,HLOOKUP(N307,Limits!#REF!,3),IF(P307=50,HLOOKUP(N307,Limits!#REF!,4),IF(P307=80,HLOOKUP(N307,Limits!#REF!,5))))))</f>
        <v>#REF!</v>
      </c>
      <c r="AB307" s="152" t="e">
        <f>IF(Z307="B",IF(P307=30,HLOOKUP(N307,Limits!#REF!,2),IF(P307=40,HLOOKUP(N307,Limits!#REF!,3),IF(P307=50,HLOOKUP(N307,Limits!#REF!,4),IF(P307=80,HLOOKUP(N307,Limits!#REF!,5))))))</f>
        <v>#REF!</v>
      </c>
      <c r="AC307" s="119"/>
      <c r="AD307" s="120" t="e">
        <f t="shared" si="19"/>
        <v>#REF!</v>
      </c>
      <c r="AE307" s="76" t="e">
        <f>IF(Z307="A",IF(X307&lt;=HLOOKUP(N307,Limits!#REF!,2),30,IF(X307&lt;=HLOOKUP(N307,Limits!#REF!,3),40,IF(X307&lt;=HLOOKUP(N307,Limits!#REF!,4),50,IF(X307&lt;=HLOOKUP(N307,Limits!#REF!,5),80,"Over 80%")))))</f>
        <v>#REF!</v>
      </c>
      <c r="AF307" s="76" t="e">
        <f>IF(Z307="B",IF(X307&lt;=HLOOKUP(N307,Limits!#REF!,2),30,IF(X307&lt;=HLOOKUP(N307,Limits!#REF!,3),40,IF(X307&lt;=HLOOKUP(N307,Limits!#REF!,4),50,IF(X307&lt;=HLOOKUP(N307,Limits!#REF!,5),80,"Over 80%")))))</f>
        <v>#REF!</v>
      </c>
      <c r="AG307" s="119"/>
      <c r="AH307" s="122"/>
      <c r="AI307" s="85" t="e">
        <f>IF(J307&lt;=HLOOKUP(F307,Limits!#REF!,2),30,IF(J307&lt;=HLOOKUP(F307,Limits!#REF!,3),40,IF(J307&lt;=HLOOKUP(F307,Limits!#REF!,4),50,IF(J307&lt;=HLOOKUP(F307,Limits!#REF!,5),60,IF(J307&lt;=HLOOKUP(F307,Limits!#REF!,6),80,"Over 80%")))))</f>
        <v>#REF!</v>
      </c>
      <c r="AJ307" s="123" t="e">
        <f t="shared" si="17"/>
        <v>#REF!</v>
      </c>
      <c r="AK307" s="2"/>
      <c r="AL307" s="86" t="e">
        <f t="shared" si="18"/>
        <v>#REF!</v>
      </c>
    </row>
  </sheetData>
  <mergeCells count="7">
    <mergeCell ref="A1:C2"/>
    <mergeCell ref="AJ5:AJ6"/>
    <mergeCell ref="AI5:AI6"/>
    <mergeCell ref="N4:AD4"/>
    <mergeCell ref="F4:L4"/>
    <mergeCell ref="F2:AD2"/>
    <mergeCell ref="F1:AD1"/>
  </mergeCells>
  <conditionalFormatting sqref="AI8:AI307 AJ8:AJ307">
    <cfRule type="containsText" dxfId="1" priority="1" stopIfTrue="1" operator="containsText" text="Over">
      <formula>NOT(ISERROR(SEARCH("Over",AI8)))</formula>
    </cfRule>
  </conditionalFormatting>
  <pageMargins left="0.25" right="0.25" top="0.75" bottom="0.75" header="0.3" footer="0.3"/>
  <pageSetup scale="93" fitToHeight="0" orientation="landscape" r:id="rId1"/>
  <headerFooter>
    <oddHeader>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07"/>
  <sheetViews>
    <sheetView view="pageBreakPreview" zoomScaleNormal="100" zoomScaleSheetLayoutView="100" workbookViewId="0">
      <pane ySplit="6" topLeftCell="A274" activePane="bottomLeft" state="frozen"/>
      <selection activeCell="C5" sqref="C5"/>
      <selection pane="bottomLeft" activeCell="L274" sqref="L274"/>
    </sheetView>
  </sheetViews>
  <sheetFormatPr defaultRowHeight="15"/>
  <cols>
    <col min="1" max="1" width="6.140625" customWidth="1"/>
    <col min="2" max="2" width="3.7109375" customWidth="1"/>
    <col min="3" max="3" width="11.28515625" customWidth="1"/>
    <col min="4" max="4" width="8.140625" hidden="1" customWidth="1"/>
    <col min="5" max="5" width="3.7109375" customWidth="1"/>
    <col min="6" max="6" width="4.5703125" bestFit="1" customWidth="1"/>
    <col min="7" max="7" width="3.7109375" customWidth="1"/>
    <col min="8" max="8" width="12.5703125" hidden="1" customWidth="1"/>
    <col min="9" max="9" width="3.7109375" hidden="1" customWidth="1"/>
    <col min="10" max="10" width="7.5703125" bestFit="1" customWidth="1"/>
    <col min="11" max="11" width="3.7109375" customWidth="1"/>
    <col min="12" max="12" width="8" customWidth="1"/>
    <col min="13" max="13" width="3.7109375" style="2" customWidth="1"/>
    <col min="14" max="14" width="8" style="2" customWidth="1"/>
    <col min="15" max="15" width="3.7109375" customWidth="1"/>
    <col min="16" max="16" width="12.5703125" hidden="1" customWidth="1"/>
    <col min="17" max="17" width="3.7109375" hidden="1" customWidth="1"/>
    <col min="18" max="18" width="4.28515625" bestFit="1" customWidth="1"/>
    <col min="19" max="19" width="3.7109375" customWidth="1"/>
    <col min="20" max="20" width="10.28515625" bestFit="1" customWidth="1"/>
    <col min="21" max="21" width="3.7109375" customWidth="1"/>
    <col min="22" max="22" width="4.28515625" customWidth="1"/>
    <col min="23" max="23" width="3.7109375" customWidth="1"/>
    <col min="24" max="24" width="5.42578125" bestFit="1" customWidth="1"/>
    <col min="25" max="25" width="3.7109375" customWidth="1"/>
    <col min="26" max="28" width="8.42578125" hidden="1" customWidth="1"/>
    <col min="29" max="29" width="3.7109375" hidden="1" customWidth="1"/>
    <col min="30" max="30" width="8.42578125" bestFit="1" customWidth="1"/>
    <col min="31" max="32" width="9.28515625" hidden="1" customWidth="1"/>
    <col min="33" max="33" width="3.7109375" style="2" customWidth="1"/>
    <col min="34" max="35" width="11.7109375" customWidth="1"/>
    <col min="36" max="36" width="3.7109375" style="2" customWidth="1"/>
    <col min="37" max="37" width="9.140625" style="2" customWidth="1"/>
  </cols>
  <sheetData>
    <row r="1" spans="1:37" ht="15" customHeight="1">
      <c r="A1" s="267" t="s">
        <v>106</v>
      </c>
      <c r="B1" s="267"/>
      <c r="C1" s="267"/>
      <c r="D1" s="78"/>
      <c r="E1" s="2"/>
      <c r="F1" s="224" t="str">
        <f>+Summary!E1</f>
        <v>XXX Apartments</v>
      </c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48"/>
      <c r="AF1" s="48"/>
      <c r="AG1" s="87"/>
      <c r="AH1" s="48"/>
      <c r="AI1" s="48"/>
      <c r="AJ1" s="48"/>
      <c r="AK1" s="54"/>
    </row>
    <row r="2" spans="1:37">
      <c r="A2" s="267"/>
      <c r="B2" s="267"/>
      <c r="C2" s="267"/>
      <c r="D2" s="78"/>
      <c r="E2" s="2"/>
      <c r="F2" s="271" t="s">
        <v>75</v>
      </c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54"/>
      <c r="AF2" s="54"/>
      <c r="AG2" s="92"/>
      <c r="AH2" s="54"/>
      <c r="AI2" s="54"/>
      <c r="AJ2" s="54"/>
    </row>
    <row r="3" spans="1:37" ht="15" customHeight="1">
      <c r="A3" s="133"/>
      <c r="B3" s="133"/>
      <c r="C3" s="133"/>
      <c r="D3" s="2"/>
      <c r="E3" s="2"/>
      <c r="F3" s="47"/>
      <c r="G3" s="8"/>
      <c r="H3" s="8"/>
      <c r="I3" s="8"/>
      <c r="J3" s="8"/>
      <c r="K3" s="48"/>
      <c r="L3" s="42"/>
      <c r="M3" s="42"/>
      <c r="N3" s="4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42"/>
      <c r="AI3" s="8"/>
      <c r="AJ3" s="8"/>
    </row>
    <row r="4" spans="1:37" ht="15" customHeight="1">
      <c r="A4" s="133"/>
      <c r="B4" s="133"/>
      <c r="C4" s="133"/>
      <c r="D4" s="2"/>
      <c r="E4" s="2"/>
      <c r="F4" s="268" t="s">
        <v>68</v>
      </c>
      <c r="G4" s="269"/>
      <c r="H4" s="269"/>
      <c r="I4" s="269"/>
      <c r="J4" s="269"/>
      <c r="K4" s="269"/>
      <c r="L4" s="270"/>
      <c r="M4" s="47"/>
      <c r="N4" s="264" t="s">
        <v>69</v>
      </c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6"/>
      <c r="AE4" s="94"/>
      <c r="AF4" s="94"/>
      <c r="AG4" s="87"/>
      <c r="AH4" s="96" t="s">
        <v>5</v>
      </c>
      <c r="AI4" s="91" t="s">
        <v>9</v>
      </c>
      <c r="AJ4" s="103"/>
      <c r="AK4" s="81" t="s">
        <v>74</v>
      </c>
    </row>
    <row r="5" spans="1:37" s="1" customFormat="1">
      <c r="A5" s="5"/>
      <c r="B5" s="26"/>
      <c r="C5" s="26" t="s">
        <v>57</v>
      </c>
      <c r="D5" s="73" t="s">
        <v>71</v>
      </c>
      <c r="E5" s="5"/>
      <c r="F5" s="55" t="s">
        <v>28</v>
      </c>
      <c r="G5" s="30"/>
      <c r="H5" s="30" t="s">
        <v>8</v>
      </c>
      <c r="I5" s="30"/>
      <c r="J5" s="30" t="s">
        <v>29</v>
      </c>
      <c r="K5" s="30"/>
      <c r="L5" s="90" t="s">
        <v>5</v>
      </c>
      <c r="M5" s="28"/>
      <c r="N5" s="55"/>
      <c r="O5" s="30"/>
      <c r="P5" s="30" t="s">
        <v>8</v>
      </c>
      <c r="Q5" s="30"/>
      <c r="R5" s="30"/>
      <c r="S5" s="30"/>
      <c r="T5" s="30" t="s">
        <v>9</v>
      </c>
      <c r="U5" s="30"/>
      <c r="V5" s="30"/>
      <c r="W5" s="30"/>
      <c r="X5" s="30" t="s">
        <v>11</v>
      </c>
      <c r="Y5" s="30"/>
      <c r="Z5" s="30"/>
      <c r="AA5" s="30"/>
      <c r="AB5" s="30"/>
      <c r="AC5" s="30"/>
      <c r="AD5" s="90" t="s">
        <v>9</v>
      </c>
      <c r="AE5" s="72"/>
      <c r="AF5" s="72"/>
      <c r="AG5" s="89"/>
      <c r="AH5" s="262" t="s">
        <v>93</v>
      </c>
      <c r="AI5" s="262" t="s">
        <v>93</v>
      </c>
      <c r="AJ5" s="102"/>
      <c r="AK5" s="82" t="s">
        <v>6</v>
      </c>
    </row>
    <row r="6" spans="1:37">
      <c r="A6" s="6" t="s">
        <v>3</v>
      </c>
      <c r="B6" s="25"/>
      <c r="C6" s="79" t="s">
        <v>58</v>
      </c>
      <c r="D6" s="73" t="s">
        <v>58</v>
      </c>
      <c r="E6" s="2"/>
      <c r="F6" s="57" t="s">
        <v>27</v>
      </c>
      <c r="G6" s="30"/>
      <c r="H6" s="29" t="s">
        <v>4</v>
      </c>
      <c r="I6" s="30"/>
      <c r="J6" s="29" t="s">
        <v>5</v>
      </c>
      <c r="K6" s="8"/>
      <c r="L6" s="88" t="s">
        <v>2</v>
      </c>
      <c r="M6" s="27"/>
      <c r="N6" s="57" t="s">
        <v>22</v>
      </c>
      <c r="O6" s="8"/>
      <c r="P6" s="29" t="s">
        <v>4</v>
      </c>
      <c r="Q6" s="30"/>
      <c r="R6" s="29" t="s">
        <v>0</v>
      </c>
      <c r="S6" s="30"/>
      <c r="T6" s="29" t="s">
        <v>10</v>
      </c>
      <c r="U6" s="8"/>
      <c r="V6" s="29" t="s">
        <v>1</v>
      </c>
      <c r="W6" s="8"/>
      <c r="X6" s="29" t="s">
        <v>9</v>
      </c>
      <c r="Y6" s="8"/>
      <c r="Z6" s="75"/>
      <c r="AA6" s="75"/>
      <c r="AB6" s="75"/>
      <c r="AC6" s="8"/>
      <c r="AD6" s="88" t="s">
        <v>2</v>
      </c>
      <c r="AE6" s="76"/>
      <c r="AF6" s="76"/>
      <c r="AG6" s="89"/>
      <c r="AH6" s="263"/>
      <c r="AI6" s="263"/>
      <c r="AJ6" s="95"/>
      <c r="AK6" s="83" t="s">
        <v>7</v>
      </c>
    </row>
    <row r="7" spans="1:37">
      <c r="A7" s="2"/>
      <c r="B7" s="2"/>
      <c r="C7" s="2"/>
      <c r="D7" s="74"/>
      <c r="E7" s="2"/>
      <c r="F7" s="55"/>
      <c r="G7" s="30"/>
      <c r="H7" s="30"/>
      <c r="I7" s="30"/>
      <c r="J7" s="30"/>
      <c r="K7" s="8"/>
      <c r="L7" s="90"/>
      <c r="M7" s="27"/>
      <c r="N7" s="55"/>
      <c r="O7" s="8"/>
      <c r="P7" s="30"/>
      <c r="Q7" s="30"/>
      <c r="R7" s="30"/>
      <c r="S7" s="30"/>
      <c r="T7" s="30"/>
      <c r="U7" s="30"/>
      <c r="V7" s="30"/>
      <c r="W7" s="30"/>
      <c r="X7" s="30"/>
      <c r="Y7" s="30"/>
      <c r="Z7" s="76"/>
      <c r="AA7" s="76" t="s">
        <v>84</v>
      </c>
      <c r="AB7" s="76" t="s">
        <v>85</v>
      </c>
      <c r="AC7" s="30"/>
      <c r="AD7" s="90"/>
      <c r="AE7" s="76" t="s">
        <v>84</v>
      </c>
      <c r="AF7" s="76" t="s">
        <v>85</v>
      </c>
      <c r="AG7" s="89"/>
      <c r="AH7" s="85"/>
      <c r="AI7" s="56"/>
      <c r="AJ7" s="93"/>
      <c r="AK7" s="84"/>
    </row>
    <row r="8" spans="1:37">
      <c r="A8" s="117">
        <f>+USR!C8</f>
        <v>101</v>
      </c>
      <c r="B8" s="117"/>
      <c r="C8" s="117" t="str">
        <f>+USR!D8</f>
        <v xml:space="preserve">07/18/2018 </v>
      </c>
      <c r="D8" s="151">
        <f>DATEVALUE(TEXT(USR!L8,"mm/dd/yyyy"))</f>
        <v>43664</v>
      </c>
      <c r="E8" s="117"/>
      <c r="F8" s="121">
        <f>+USR!N8</f>
        <v>3</v>
      </c>
      <c r="G8" s="122"/>
      <c r="H8" s="122">
        <f>+USR!AA8</f>
        <v>0</v>
      </c>
      <c r="I8" s="122"/>
      <c r="J8" s="146">
        <f>+USR!G8</f>
        <v>24205</v>
      </c>
      <c r="K8" s="122"/>
      <c r="L8" s="147" t="b">
        <f>IF(H8=30,HLOOKUP(F8,Limits!#REF!,2),IF(H8=40,HLOOKUP(F8,Limits!#REF!,3),IF(H8=50,HLOOKUP(F8,Limits!#REF!,4),IF(H8=60,HLOOKUP(F8,Limits!#REF!,5),IF(H8=80,HLOOKUP(F8,Limits!#REF!,6))))))</f>
        <v>0</v>
      </c>
      <c r="M8" s="148"/>
      <c r="N8" s="121">
        <f>+USR!K8</f>
        <v>2</v>
      </c>
      <c r="O8" s="122"/>
      <c r="P8" s="122">
        <f>+USR!AB8</f>
        <v>0</v>
      </c>
      <c r="Q8" s="122"/>
      <c r="R8" s="122">
        <f>+USR!H8</f>
        <v>705</v>
      </c>
      <c r="S8" s="122"/>
      <c r="T8" s="122">
        <f>+USR!J8</f>
        <v>0</v>
      </c>
      <c r="U8" s="122"/>
      <c r="V8" s="122">
        <f>IF(N8=0,Limits!$D$8,IF(N8=1,Limits!$E$8,IF(N8=2,Limits!$F$8,IF(N8=3,Limits!$G$8,IF(N8=4,Limits!$H$8,IF(N8=5,Limits!$I$8))))))</f>
        <v>51</v>
      </c>
      <c r="W8" s="122"/>
      <c r="X8" s="122">
        <f>SUM(R8:W8)</f>
        <v>756</v>
      </c>
      <c r="Y8" s="122"/>
      <c r="Z8" s="76" t="e">
        <f>IF(D8&gt;=Limits!#REF!,"A",IF(D8&lt;=Limits!#REF!,"B",0))</f>
        <v>#REF!</v>
      </c>
      <c r="AA8" s="76" t="e">
        <f>IF(Z8="A",IF(P8=30,HLOOKUP(N8,Limits!#REF!,2),IF(P8=40,HLOOKUP(N8,Limits!#REF!,3),IF(P8=50,HLOOKUP(N8,Limits!#REF!,4),IF(P8=80,HLOOKUP(N8,Limits!#REF!,5))))))</f>
        <v>#REF!</v>
      </c>
      <c r="AB8" s="76" t="e">
        <f>IF(Z8="B",IF(P8=30,HLOOKUP(N8,Limits!#REF!,2),IF(P8=40,HLOOKUP(N8,Limits!#REF!,3),IF(P8=50,HLOOKUP(N8,Limits!#REF!,4),IF(P8=80,HLOOKUP(N8,Limits!#REF!,5))))))</f>
        <v>#REF!</v>
      </c>
      <c r="AC8" s="122"/>
      <c r="AD8" s="123" t="e">
        <f>IF(Z8="A",AA8,IF(Z8="B",AB8,0))</f>
        <v>#REF!</v>
      </c>
      <c r="AE8" s="76" t="e">
        <f>IF(Z8="A",IF(X8&lt;=HLOOKUP(N8,Limits!#REF!,2),30,IF(X8&lt;=HLOOKUP(N8,Limits!#REF!,3),40,IF(X8&lt;=HLOOKUP(N8,Limits!#REF!,4),50,IF(X8&lt;=HLOOKUP(N8,Limits!#REF!,5),80,"Over 80%")))))</f>
        <v>#REF!</v>
      </c>
      <c r="AF8" s="76" t="e">
        <f>IF(Z8="B",IF(X8&lt;=HLOOKUP(N8,Limits!#REF!,2),30,IF(X8&lt;=HLOOKUP(N8,Limits!#REF!,3),40,IF(X8&lt;=HLOOKUP(N8,Limits!#REF!,4),50,IF(X8&lt;=HLOOKUP(N8,Limits!#REF!,5),80,"Over 80%")))))</f>
        <v>#REF!</v>
      </c>
      <c r="AG8" s="122"/>
      <c r="AH8" s="85" t="e">
        <f>IF(J8&lt;=HLOOKUP(F8,Limits!#REF!,2),30,IF(J8&lt;=HLOOKUP(F8,Limits!#REF!,3),40,IF(J8&lt;=HLOOKUP(F8,Limits!#REF!,4),50,IF(J8&lt;=HLOOKUP(F8,Limits!#REF!,5),60,IF(J8&lt;=HLOOKUP(F8,Limits!#REF!,6),80,"Over 80%")))))</f>
        <v>#REF!</v>
      </c>
      <c r="AI8" s="123" t="e">
        <f t="shared" ref="AI8:AI71" si="0">IF(Z8="A",AE8,IF(Z8="B",AF8,0))</f>
        <v>#REF!</v>
      </c>
      <c r="AJ8" s="13"/>
      <c r="AK8" s="85" t="e">
        <f>IF(AH8&gt;AI8,AH8,AI8)</f>
        <v>#REF!</v>
      </c>
    </row>
    <row r="9" spans="1:37">
      <c r="A9" s="117">
        <f>+USR!C9</f>
        <v>102</v>
      </c>
      <c r="B9" s="117"/>
      <c r="C9" s="117" t="str">
        <f>+USR!D9</f>
        <v xml:space="preserve">04/09/2019 </v>
      </c>
      <c r="D9" s="151">
        <f>DATEVALUE(TEXT(USR!L9,"mm/dd/yyyy"))</f>
        <v>43564</v>
      </c>
      <c r="E9" s="117"/>
      <c r="F9" s="121">
        <f>+USR!N9</f>
        <v>2</v>
      </c>
      <c r="G9" s="122"/>
      <c r="H9" s="122">
        <f>+USR!AA9</f>
        <v>0</v>
      </c>
      <c r="I9" s="122"/>
      <c r="J9" s="146">
        <f>+USR!G9</f>
        <v>27040</v>
      </c>
      <c r="K9" s="122"/>
      <c r="L9" s="147" t="b">
        <f>IF(H9=30,HLOOKUP(F9,Limits!#REF!,2),IF(H9=40,HLOOKUP(F9,Limits!#REF!,3),IF(H9=50,HLOOKUP(F9,Limits!#REF!,4),IF(H9=60,HLOOKUP(F9,Limits!#REF!,5),IF(H9=80,HLOOKUP(F9,Limits!#REF!,6))))))</f>
        <v>0</v>
      </c>
      <c r="M9" s="148"/>
      <c r="N9" s="121">
        <f>+USR!K9</f>
        <v>2</v>
      </c>
      <c r="O9" s="122"/>
      <c r="P9" s="122">
        <f>+USR!AB9</f>
        <v>0</v>
      </c>
      <c r="Q9" s="122"/>
      <c r="R9" s="122">
        <f>+USR!H9</f>
        <v>705</v>
      </c>
      <c r="S9" s="122"/>
      <c r="T9" s="122">
        <f>+USR!J9</f>
        <v>0</v>
      </c>
      <c r="U9" s="122"/>
      <c r="V9" s="122">
        <f>IF(N9=0,Limits!$D$8,IF(N9=1,Limits!$E$8,IF(N9=2,Limits!$F$8,IF(N9=3,Limits!$G$8,IF(N9=4,Limits!$H$8,IF(N9=5,Limits!$I$8))))))</f>
        <v>51</v>
      </c>
      <c r="W9" s="122"/>
      <c r="X9" s="122">
        <f t="shared" ref="X9:X72" si="1">SUM(R9:W9)</f>
        <v>756</v>
      </c>
      <c r="Y9" s="122"/>
      <c r="Z9" s="76" t="e">
        <f>IF(D9&gt;=Limits!#REF!,"A",IF(D9&lt;=Limits!#REF!,"B",0))</f>
        <v>#REF!</v>
      </c>
      <c r="AA9" s="76" t="e">
        <f>IF(Z9="A",IF(P9=30,HLOOKUP(N9,Limits!#REF!,2),IF(P9=40,HLOOKUP(N9,Limits!#REF!,3),IF(P9=50,HLOOKUP(N9,Limits!#REF!,4),IF(P9=80,HLOOKUP(N9,Limits!#REF!,5))))))</f>
        <v>#REF!</v>
      </c>
      <c r="AB9" s="76" t="e">
        <f>IF(Z9="B",IF(P9=30,HLOOKUP(N9,Limits!#REF!,2),IF(P9=40,HLOOKUP(N9,Limits!#REF!,3),IF(P9=50,HLOOKUP(N9,Limits!#REF!,4),IF(P9=80,HLOOKUP(N9,Limits!#REF!,5))))))</f>
        <v>#REF!</v>
      </c>
      <c r="AC9" s="122"/>
      <c r="AD9" s="123" t="e">
        <f t="shared" ref="AD9:AD72" si="2">IF(Z9="A",AA9,IF(Z9="B",AB9,0))</f>
        <v>#REF!</v>
      </c>
      <c r="AE9" s="76" t="e">
        <f>IF(Z9="A",IF(X9&lt;=HLOOKUP(N9,Limits!#REF!,2),30,IF(X9&lt;=HLOOKUP(N9,Limits!#REF!,3),40,IF(X9&lt;=HLOOKUP(N9,Limits!#REF!,4),50,IF(X9&lt;=HLOOKUP(N9,Limits!#REF!,5),80,"Over 80%")))))</f>
        <v>#REF!</v>
      </c>
      <c r="AF9" s="76" t="e">
        <f>IF(Z9="B",IF(X9&lt;=HLOOKUP(N9,Limits!#REF!,2),30,IF(X9&lt;=HLOOKUP(N9,Limits!#REF!,3),40,IF(X9&lt;=HLOOKUP(N9,Limits!#REF!,4),50,IF(X9&lt;=HLOOKUP(N9,Limits!#REF!,5),80,"Over 80%")))))</f>
        <v>#REF!</v>
      </c>
      <c r="AG9" s="122"/>
      <c r="AH9" s="85" t="e">
        <f>IF(J9&lt;=HLOOKUP(F9,Limits!#REF!,2),30,IF(J9&lt;=HLOOKUP(F9,Limits!#REF!,3),40,IF(J9&lt;=HLOOKUP(F9,Limits!#REF!,4),50,IF(J9&lt;=HLOOKUP(F9,Limits!#REF!,5),60,IF(J9&lt;=HLOOKUP(F9,Limits!#REF!,6),80,"Over 80%")))))</f>
        <v>#REF!</v>
      </c>
      <c r="AI9" s="123" t="e">
        <f t="shared" si="0"/>
        <v>#REF!</v>
      </c>
      <c r="AJ9" s="13"/>
      <c r="AK9" s="85" t="e">
        <f t="shared" ref="AK9:AK72" si="3">IF(AH9&gt;AI9,AH9,AI9)</f>
        <v>#REF!</v>
      </c>
    </row>
    <row r="10" spans="1:37">
      <c r="A10" s="117">
        <f>+USR!C10</f>
        <v>103</v>
      </c>
      <c r="B10" s="117"/>
      <c r="C10" s="117" t="str">
        <f>+USR!D10</f>
        <v xml:space="preserve">05/06/2011 </v>
      </c>
      <c r="D10" s="151">
        <f>DATEVALUE(TEXT(USR!L10,"mm/dd/yyyy"))</f>
        <v>43957</v>
      </c>
      <c r="E10" s="117"/>
      <c r="F10" s="121">
        <f>+USR!N10</f>
        <v>1</v>
      </c>
      <c r="G10" s="122"/>
      <c r="H10" s="122">
        <f>+USR!AA10</f>
        <v>0</v>
      </c>
      <c r="I10" s="122"/>
      <c r="J10" s="146">
        <f>+USR!G10</f>
        <v>8112</v>
      </c>
      <c r="K10" s="122"/>
      <c r="L10" s="147" t="b">
        <f>IF(H10=30,HLOOKUP(F10,Limits!#REF!,2),IF(H10=40,HLOOKUP(F10,Limits!#REF!,3),IF(H10=50,HLOOKUP(F10,Limits!#REF!,4),IF(H10=60,HLOOKUP(F10,Limits!#REF!,5),IF(H10=80,HLOOKUP(F10,Limits!#REF!,6))))))</f>
        <v>0</v>
      </c>
      <c r="M10" s="148"/>
      <c r="N10" s="121">
        <f>+USR!K10</f>
        <v>1</v>
      </c>
      <c r="O10" s="122"/>
      <c r="P10" s="122">
        <f>+USR!AB10</f>
        <v>0</v>
      </c>
      <c r="Q10" s="122"/>
      <c r="R10" s="122">
        <f>+USR!H10</f>
        <v>295</v>
      </c>
      <c r="S10" s="122"/>
      <c r="T10" s="122">
        <f>+USR!J10</f>
        <v>0</v>
      </c>
      <c r="U10" s="122"/>
      <c r="V10" s="122">
        <f>IF(N10=0,Limits!$D$8,IF(N10=1,Limits!$E$8,IF(N10=2,Limits!$F$8,IF(N10=3,Limits!$G$8,IF(N10=4,Limits!$H$8,IF(N10=5,Limits!$I$8))))))</f>
        <v>45</v>
      </c>
      <c r="W10" s="122"/>
      <c r="X10" s="122">
        <f t="shared" si="1"/>
        <v>340</v>
      </c>
      <c r="Y10" s="122"/>
      <c r="Z10" s="76" t="e">
        <f>IF(D10&gt;=Limits!#REF!,"A",IF(D10&lt;=Limits!#REF!,"B",0))</f>
        <v>#REF!</v>
      </c>
      <c r="AA10" s="76" t="e">
        <f>IF(Z10="A",IF(P10=30,HLOOKUP(N10,Limits!#REF!,2),IF(P10=40,HLOOKUP(N10,Limits!#REF!,3),IF(P10=50,HLOOKUP(N10,Limits!#REF!,4),IF(P10=80,HLOOKUP(N10,Limits!#REF!,5))))))</f>
        <v>#REF!</v>
      </c>
      <c r="AB10" s="76" t="e">
        <f>IF(Z10="B",IF(P10=30,HLOOKUP(N10,Limits!#REF!,2),IF(P10=40,HLOOKUP(N10,Limits!#REF!,3),IF(P10=50,HLOOKUP(N10,Limits!#REF!,4),IF(P10=80,HLOOKUP(N10,Limits!#REF!,5))))))</f>
        <v>#REF!</v>
      </c>
      <c r="AC10" s="122"/>
      <c r="AD10" s="123" t="e">
        <f t="shared" si="2"/>
        <v>#REF!</v>
      </c>
      <c r="AE10" s="76" t="e">
        <f>IF(Z10="A",IF(X10&lt;=HLOOKUP(N10,Limits!#REF!,2),30,IF(X10&lt;=HLOOKUP(N10,Limits!#REF!,3),40,IF(X10&lt;=HLOOKUP(N10,Limits!#REF!,4),50,IF(X10&lt;=HLOOKUP(N10,Limits!#REF!,5),80,"Over 80%")))))</f>
        <v>#REF!</v>
      </c>
      <c r="AF10" s="76" t="e">
        <f>IF(Z10="B",IF(X10&lt;=HLOOKUP(N10,Limits!#REF!,2),30,IF(X10&lt;=HLOOKUP(N10,Limits!#REF!,3),40,IF(X10&lt;=HLOOKUP(N10,Limits!#REF!,4),50,IF(X10&lt;=HLOOKUP(N10,Limits!#REF!,5),80,"Over 80%")))))</f>
        <v>#REF!</v>
      </c>
      <c r="AG10" s="122"/>
      <c r="AH10" s="85" t="e">
        <f>IF(J10&lt;=HLOOKUP(F10,Limits!#REF!,2),30,IF(J10&lt;=HLOOKUP(F10,Limits!#REF!,3),40,IF(J10&lt;=HLOOKUP(F10,Limits!#REF!,4),50,IF(J10&lt;=HLOOKUP(F10,Limits!#REF!,5),60,IF(J10&lt;=HLOOKUP(F10,Limits!#REF!,6),80,"Over 80%")))))</f>
        <v>#REF!</v>
      </c>
      <c r="AI10" s="123" t="e">
        <f t="shared" si="0"/>
        <v>#REF!</v>
      </c>
      <c r="AJ10" s="13"/>
      <c r="AK10" s="85" t="e">
        <f t="shared" si="3"/>
        <v>#REF!</v>
      </c>
    </row>
    <row r="11" spans="1:37">
      <c r="A11" s="117">
        <f>+USR!C11</f>
        <v>104</v>
      </c>
      <c r="B11" s="117"/>
      <c r="C11" s="117" t="str">
        <f>+USR!D11</f>
        <v xml:space="preserve">11/27/2018 </v>
      </c>
      <c r="D11" s="151">
        <f>DATEVALUE(TEXT(USR!L11,"mm/dd/yyyy"))</f>
        <v>43796</v>
      </c>
      <c r="E11" s="117"/>
      <c r="F11" s="121">
        <f>+USR!N11</f>
        <v>1</v>
      </c>
      <c r="G11" s="122"/>
      <c r="H11" s="122">
        <f>+USR!AA11</f>
        <v>0</v>
      </c>
      <c r="I11" s="122"/>
      <c r="J11" s="146">
        <f>+USR!G11</f>
        <v>24048</v>
      </c>
      <c r="K11" s="122"/>
      <c r="L11" s="147" t="b">
        <f>IF(H11=30,HLOOKUP(F11,Limits!#REF!,2),IF(H11=40,HLOOKUP(F11,Limits!#REF!,3),IF(H11=50,HLOOKUP(F11,Limits!#REF!,4),IF(H11=60,HLOOKUP(F11,Limits!#REF!,5),IF(H11=80,HLOOKUP(F11,Limits!#REF!,6))))))</f>
        <v>0</v>
      </c>
      <c r="M11" s="148"/>
      <c r="N11" s="121">
        <f>+USR!K11</f>
        <v>1</v>
      </c>
      <c r="O11" s="122"/>
      <c r="P11" s="122">
        <f>+USR!AB11</f>
        <v>0</v>
      </c>
      <c r="Q11" s="122"/>
      <c r="R11" s="122">
        <f>+USR!H11</f>
        <v>592</v>
      </c>
      <c r="S11" s="122"/>
      <c r="T11" s="122">
        <f>+USR!J11</f>
        <v>0</v>
      </c>
      <c r="U11" s="122"/>
      <c r="V11" s="122">
        <f>IF(N11=0,Limits!$D$8,IF(N11=1,Limits!$E$8,IF(N11=2,Limits!$F$8,IF(N11=3,Limits!$G$8,IF(N11=4,Limits!$H$8,IF(N11=5,Limits!$I$8))))))</f>
        <v>45</v>
      </c>
      <c r="W11" s="122"/>
      <c r="X11" s="122">
        <f t="shared" si="1"/>
        <v>637</v>
      </c>
      <c r="Y11" s="122"/>
      <c r="Z11" s="76" t="e">
        <f>IF(D11&gt;=Limits!#REF!,"A",IF(D11&lt;=Limits!#REF!,"B",0))</f>
        <v>#REF!</v>
      </c>
      <c r="AA11" s="76" t="e">
        <f>IF(Z11="A",IF(P11=30,HLOOKUP(N11,Limits!#REF!,2),IF(P11=40,HLOOKUP(N11,Limits!#REF!,3),IF(P11=50,HLOOKUP(N11,Limits!#REF!,4),IF(P11=80,HLOOKUP(N11,Limits!#REF!,5))))))</f>
        <v>#REF!</v>
      </c>
      <c r="AB11" s="76" t="e">
        <f>IF(Z11="B",IF(P11=30,HLOOKUP(N11,Limits!#REF!,2),IF(P11=40,HLOOKUP(N11,Limits!#REF!,3),IF(P11=50,HLOOKUP(N11,Limits!#REF!,4),IF(P11=80,HLOOKUP(N11,Limits!#REF!,5))))))</f>
        <v>#REF!</v>
      </c>
      <c r="AC11" s="122"/>
      <c r="AD11" s="123" t="e">
        <f t="shared" si="2"/>
        <v>#REF!</v>
      </c>
      <c r="AE11" s="76" t="e">
        <f>IF(Z11="A",IF(X11&lt;=HLOOKUP(N11,Limits!#REF!,2),30,IF(X11&lt;=HLOOKUP(N11,Limits!#REF!,3),40,IF(X11&lt;=HLOOKUP(N11,Limits!#REF!,4),50,IF(X11&lt;=HLOOKUP(N11,Limits!#REF!,5),80,"Over 80%")))))</f>
        <v>#REF!</v>
      </c>
      <c r="AF11" s="76" t="e">
        <f>IF(Z11="B",IF(X11&lt;=HLOOKUP(N11,Limits!#REF!,2),30,IF(X11&lt;=HLOOKUP(N11,Limits!#REF!,3),40,IF(X11&lt;=HLOOKUP(N11,Limits!#REF!,4),50,IF(X11&lt;=HLOOKUP(N11,Limits!#REF!,5),80,"Over 80%")))))</f>
        <v>#REF!</v>
      </c>
      <c r="AG11" s="122"/>
      <c r="AH11" s="85" t="e">
        <f>IF(J11&lt;=HLOOKUP(F11,Limits!#REF!,2),30,IF(J11&lt;=HLOOKUP(F11,Limits!#REF!,3),40,IF(J11&lt;=HLOOKUP(F11,Limits!#REF!,4),50,IF(J11&lt;=HLOOKUP(F11,Limits!#REF!,5),60,IF(J11&lt;=HLOOKUP(F11,Limits!#REF!,6),80,"Over 80%")))))</f>
        <v>#REF!</v>
      </c>
      <c r="AI11" s="123" t="e">
        <f t="shared" si="0"/>
        <v>#REF!</v>
      </c>
      <c r="AJ11" s="13"/>
      <c r="AK11" s="85" t="e">
        <f t="shared" si="3"/>
        <v>#REF!</v>
      </c>
    </row>
    <row r="12" spans="1:37">
      <c r="A12" s="117">
        <f>+USR!C12</f>
        <v>105</v>
      </c>
      <c r="B12" s="117"/>
      <c r="C12" s="117" t="str">
        <f>+USR!D12</f>
        <v xml:space="preserve">04/03/2014 </v>
      </c>
      <c r="D12" s="151">
        <f>DATEVALUE(TEXT(USR!L12,"mm/dd/yyyy"))</f>
        <v>43924</v>
      </c>
      <c r="E12" s="117"/>
      <c r="F12" s="121">
        <f>+USR!N12</f>
        <v>2</v>
      </c>
      <c r="G12" s="122"/>
      <c r="H12" s="122">
        <f>+USR!AA12</f>
        <v>0</v>
      </c>
      <c r="I12" s="122"/>
      <c r="J12" s="146">
        <f>+USR!G12</f>
        <v>23987</v>
      </c>
      <c r="K12" s="122"/>
      <c r="L12" s="147" t="b">
        <f>IF(H12=30,HLOOKUP(F12,Limits!#REF!,2),IF(H12=40,HLOOKUP(F12,Limits!#REF!,3),IF(H12=50,HLOOKUP(F12,Limits!#REF!,4),IF(H12=60,HLOOKUP(F12,Limits!#REF!,5),IF(H12=80,HLOOKUP(F12,Limits!#REF!,6))))))</f>
        <v>0</v>
      </c>
      <c r="M12" s="148"/>
      <c r="N12" s="121">
        <f>+USR!K12</f>
        <v>2</v>
      </c>
      <c r="O12" s="122"/>
      <c r="P12" s="122">
        <f>+USR!AB12</f>
        <v>0</v>
      </c>
      <c r="Q12" s="122"/>
      <c r="R12" s="122">
        <f>+USR!H12</f>
        <v>705</v>
      </c>
      <c r="S12" s="122"/>
      <c r="T12" s="122">
        <f>+USR!J12</f>
        <v>0</v>
      </c>
      <c r="U12" s="122"/>
      <c r="V12" s="122">
        <f>IF(N12=0,Limits!$D$8,IF(N12=1,Limits!$E$8,IF(N12=2,Limits!$F$8,IF(N12=3,Limits!$G$8,IF(N12=4,Limits!$H$8,IF(N12=5,Limits!$I$8))))))</f>
        <v>51</v>
      </c>
      <c r="W12" s="122"/>
      <c r="X12" s="122">
        <f t="shared" si="1"/>
        <v>756</v>
      </c>
      <c r="Y12" s="122"/>
      <c r="Z12" s="76" t="e">
        <f>IF(D12&gt;=Limits!#REF!,"A",IF(D12&lt;=Limits!#REF!,"B",0))</f>
        <v>#REF!</v>
      </c>
      <c r="AA12" s="76" t="e">
        <f>IF(Z12="A",IF(P12=30,HLOOKUP(N12,Limits!#REF!,2),IF(P12=40,HLOOKUP(N12,Limits!#REF!,3),IF(P12=50,HLOOKUP(N12,Limits!#REF!,4),IF(P12=80,HLOOKUP(N12,Limits!#REF!,5))))))</f>
        <v>#REF!</v>
      </c>
      <c r="AB12" s="76" t="e">
        <f>IF(Z12="B",IF(P12=30,HLOOKUP(N12,Limits!#REF!,2),IF(P12=40,HLOOKUP(N12,Limits!#REF!,3),IF(P12=50,HLOOKUP(N12,Limits!#REF!,4),IF(P12=80,HLOOKUP(N12,Limits!#REF!,5))))))</f>
        <v>#REF!</v>
      </c>
      <c r="AC12" s="122"/>
      <c r="AD12" s="123" t="e">
        <f t="shared" si="2"/>
        <v>#REF!</v>
      </c>
      <c r="AE12" s="76" t="e">
        <f>IF(Z12="A",IF(X12&lt;=HLOOKUP(N12,Limits!#REF!,2),30,IF(X12&lt;=HLOOKUP(N12,Limits!#REF!,3),40,IF(X12&lt;=HLOOKUP(N12,Limits!#REF!,4),50,IF(X12&lt;=HLOOKUP(N12,Limits!#REF!,5),80,"Over 80%")))))</f>
        <v>#REF!</v>
      </c>
      <c r="AF12" s="76" t="e">
        <f>IF(Z12="B",IF(X12&lt;=HLOOKUP(N12,Limits!#REF!,2),30,IF(X12&lt;=HLOOKUP(N12,Limits!#REF!,3),40,IF(X12&lt;=HLOOKUP(N12,Limits!#REF!,4),50,IF(X12&lt;=HLOOKUP(N12,Limits!#REF!,5),80,"Over 80%")))))</f>
        <v>#REF!</v>
      </c>
      <c r="AG12" s="122"/>
      <c r="AH12" s="85" t="e">
        <f>IF(J12&lt;=HLOOKUP(F12,Limits!#REF!,2),30,IF(J12&lt;=HLOOKUP(F12,Limits!#REF!,3),40,IF(J12&lt;=HLOOKUP(F12,Limits!#REF!,4),50,IF(J12&lt;=HLOOKUP(F12,Limits!#REF!,5),60,IF(J12&lt;=HLOOKUP(F12,Limits!#REF!,6),80,"Over 80%")))))</f>
        <v>#REF!</v>
      </c>
      <c r="AI12" s="123" t="e">
        <f t="shared" si="0"/>
        <v>#REF!</v>
      </c>
      <c r="AJ12" s="13"/>
      <c r="AK12" s="85" t="e">
        <f t="shared" si="3"/>
        <v>#REF!</v>
      </c>
    </row>
    <row r="13" spans="1:37">
      <c r="A13" s="117">
        <f>+USR!C13</f>
        <v>106</v>
      </c>
      <c r="B13" s="117"/>
      <c r="C13" s="117" t="str">
        <f>+USR!D13</f>
        <v xml:space="preserve">08/30/2019 </v>
      </c>
      <c r="D13" s="151">
        <f>DATEVALUE(TEXT(USR!L13,"mm/dd/yyyy"))</f>
        <v>43707</v>
      </c>
      <c r="E13" s="117"/>
      <c r="F13" s="121">
        <f>+USR!N13</f>
        <v>4</v>
      </c>
      <c r="G13" s="122"/>
      <c r="H13" s="122">
        <f>+USR!AA13</f>
        <v>0</v>
      </c>
      <c r="I13" s="122"/>
      <c r="J13" s="146">
        <f>+USR!G13</f>
        <v>35643</v>
      </c>
      <c r="K13" s="122"/>
      <c r="L13" s="147" t="b">
        <f>IF(H13=30,HLOOKUP(F13,Limits!#REF!,2),IF(H13=40,HLOOKUP(F13,Limits!#REF!,3),IF(H13=50,HLOOKUP(F13,Limits!#REF!,4),IF(H13=60,HLOOKUP(F13,Limits!#REF!,5),IF(H13=80,HLOOKUP(F13,Limits!#REF!,6))))))</f>
        <v>0</v>
      </c>
      <c r="M13" s="148"/>
      <c r="N13" s="121">
        <f>+USR!K13</f>
        <v>2</v>
      </c>
      <c r="O13" s="122"/>
      <c r="P13" s="122">
        <f>+USR!AB13</f>
        <v>0</v>
      </c>
      <c r="Q13" s="122"/>
      <c r="R13" s="122">
        <f>+USR!H13</f>
        <v>733</v>
      </c>
      <c r="S13" s="122"/>
      <c r="T13" s="122">
        <f>+USR!J13</f>
        <v>0</v>
      </c>
      <c r="U13" s="122"/>
      <c r="V13" s="122">
        <f>IF(N13=0,Limits!$D$8,IF(N13=1,Limits!$E$8,IF(N13=2,Limits!$F$8,IF(N13=3,Limits!$G$8,IF(N13=4,Limits!$H$8,IF(N13=5,Limits!$I$8))))))</f>
        <v>51</v>
      </c>
      <c r="W13" s="122"/>
      <c r="X13" s="122">
        <f t="shared" si="1"/>
        <v>784</v>
      </c>
      <c r="Y13" s="122"/>
      <c r="Z13" s="76" t="e">
        <f>IF(D13&gt;=Limits!#REF!,"A",IF(D13&lt;=Limits!#REF!,"B",0))</f>
        <v>#REF!</v>
      </c>
      <c r="AA13" s="76" t="e">
        <f>IF(Z13="A",IF(P13=30,HLOOKUP(N13,Limits!#REF!,2),IF(P13=40,HLOOKUP(N13,Limits!#REF!,3),IF(P13=50,HLOOKUP(N13,Limits!#REF!,4),IF(P13=80,HLOOKUP(N13,Limits!#REF!,5))))))</f>
        <v>#REF!</v>
      </c>
      <c r="AB13" s="76" t="e">
        <f>IF(Z13="B",IF(P13=30,HLOOKUP(N13,Limits!#REF!,2),IF(P13=40,HLOOKUP(N13,Limits!#REF!,3),IF(P13=50,HLOOKUP(N13,Limits!#REF!,4),IF(P13=80,HLOOKUP(N13,Limits!#REF!,5))))))</f>
        <v>#REF!</v>
      </c>
      <c r="AC13" s="122"/>
      <c r="AD13" s="123" t="e">
        <f t="shared" si="2"/>
        <v>#REF!</v>
      </c>
      <c r="AE13" s="76" t="e">
        <f>IF(Z13="A",IF(X13&lt;=HLOOKUP(N13,Limits!#REF!,2),30,IF(X13&lt;=HLOOKUP(N13,Limits!#REF!,3),40,IF(X13&lt;=HLOOKUP(N13,Limits!#REF!,4),50,IF(X13&lt;=HLOOKUP(N13,Limits!#REF!,5),80,"Over 80%")))))</f>
        <v>#REF!</v>
      </c>
      <c r="AF13" s="76" t="e">
        <f>IF(Z13="B",IF(X13&lt;=HLOOKUP(N13,Limits!#REF!,2),30,IF(X13&lt;=HLOOKUP(N13,Limits!#REF!,3),40,IF(X13&lt;=HLOOKUP(N13,Limits!#REF!,4),50,IF(X13&lt;=HLOOKUP(N13,Limits!#REF!,5),80,"Over 80%")))))</f>
        <v>#REF!</v>
      </c>
      <c r="AG13" s="122"/>
      <c r="AH13" s="85" t="e">
        <f>IF(J13&lt;=HLOOKUP(F13,Limits!#REF!,2),30,IF(J13&lt;=HLOOKUP(F13,Limits!#REF!,3),40,IF(J13&lt;=HLOOKUP(F13,Limits!#REF!,4),50,IF(J13&lt;=HLOOKUP(F13,Limits!#REF!,5),60,IF(J13&lt;=HLOOKUP(F13,Limits!#REF!,6),80,"Over 80%")))))</f>
        <v>#REF!</v>
      </c>
      <c r="AI13" s="123" t="e">
        <f t="shared" si="0"/>
        <v>#REF!</v>
      </c>
      <c r="AJ13" s="13"/>
      <c r="AK13" s="85" t="e">
        <f t="shared" si="3"/>
        <v>#REF!</v>
      </c>
    </row>
    <row r="14" spans="1:37">
      <c r="A14" s="117">
        <f>+USR!C14</f>
        <v>107</v>
      </c>
      <c r="B14" s="117"/>
      <c r="C14" s="117" t="str">
        <f>+USR!D14</f>
        <v xml:space="preserve">02/04/2020 </v>
      </c>
      <c r="D14" s="151">
        <f>DATEVALUE(TEXT(USR!L14,"mm/dd/yyyy"))</f>
        <v>43865</v>
      </c>
      <c r="E14" s="117"/>
      <c r="F14" s="121">
        <f>+USR!N14</f>
        <v>2</v>
      </c>
      <c r="G14" s="122"/>
      <c r="H14" s="122">
        <f>+USR!AA14</f>
        <v>0</v>
      </c>
      <c r="I14" s="122"/>
      <c r="J14" s="146">
        <f>+USR!G14</f>
        <v>30456</v>
      </c>
      <c r="K14" s="122"/>
      <c r="L14" s="147" t="b">
        <f>IF(H14=30,HLOOKUP(F14,Limits!#REF!,2),IF(H14=40,HLOOKUP(F14,Limits!#REF!,3),IF(H14=50,HLOOKUP(F14,Limits!#REF!,4),IF(H14=60,HLOOKUP(F14,Limits!#REF!,5),IF(H14=80,HLOOKUP(F14,Limits!#REF!,6))))))</f>
        <v>0</v>
      </c>
      <c r="M14" s="148"/>
      <c r="N14" s="121">
        <f>+USR!K14</f>
        <v>1</v>
      </c>
      <c r="O14" s="122"/>
      <c r="P14" s="122">
        <f>+USR!AB14</f>
        <v>0</v>
      </c>
      <c r="Q14" s="122"/>
      <c r="R14" s="122">
        <f>+USR!H14</f>
        <v>733</v>
      </c>
      <c r="S14" s="122"/>
      <c r="T14" s="122">
        <f>+USR!J14</f>
        <v>0</v>
      </c>
      <c r="U14" s="122"/>
      <c r="V14" s="122">
        <f>IF(N14=0,Limits!$D$8,IF(N14=1,Limits!$E$8,IF(N14=2,Limits!$F$8,IF(N14=3,Limits!$G$8,IF(N14=4,Limits!$H$8,IF(N14=5,Limits!$I$8))))))</f>
        <v>45</v>
      </c>
      <c r="W14" s="122"/>
      <c r="X14" s="122">
        <f t="shared" si="1"/>
        <v>778</v>
      </c>
      <c r="Y14" s="122"/>
      <c r="Z14" s="76" t="e">
        <f>IF(D14&gt;=Limits!#REF!,"A",IF(D14&lt;=Limits!#REF!,"B",0))</f>
        <v>#REF!</v>
      </c>
      <c r="AA14" s="76" t="e">
        <f>IF(Z14="A",IF(P14=30,HLOOKUP(N14,Limits!#REF!,2),IF(P14=40,HLOOKUP(N14,Limits!#REF!,3),IF(P14=50,HLOOKUP(N14,Limits!#REF!,4),IF(P14=80,HLOOKUP(N14,Limits!#REF!,5))))))</f>
        <v>#REF!</v>
      </c>
      <c r="AB14" s="76" t="e">
        <f>IF(Z14="B",IF(P14=30,HLOOKUP(N14,Limits!#REF!,2),IF(P14=40,HLOOKUP(N14,Limits!#REF!,3),IF(P14=50,HLOOKUP(N14,Limits!#REF!,4),IF(P14=80,HLOOKUP(N14,Limits!#REF!,5))))))</f>
        <v>#REF!</v>
      </c>
      <c r="AC14" s="122"/>
      <c r="AD14" s="123" t="e">
        <f t="shared" si="2"/>
        <v>#REF!</v>
      </c>
      <c r="AE14" s="76" t="e">
        <f>IF(Z14="A",IF(X14&lt;=HLOOKUP(N14,Limits!#REF!,2),30,IF(X14&lt;=HLOOKUP(N14,Limits!#REF!,3),40,IF(X14&lt;=HLOOKUP(N14,Limits!#REF!,4),50,IF(X14&lt;=HLOOKUP(N14,Limits!#REF!,5),80,"Over 80%")))))</f>
        <v>#REF!</v>
      </c>
      <c r="AF14" s="76" t="e">
        <f>IF(Z14="B",IF(X14&lt;=HLOOKUP(N14,Limits!#REF!,2),30,IF(X14&lt;=HLOOKUP(N14,Limits!#REF!,3),40,IF(X14&lt;=HLOOKUP(N14,Limits!#REF!,4),50,IF(X14&lt;=HLOOKUP(N14,Limits!#REF!,5),80,"Over 80%")))))</f>
        <v>#REF!</v>
      </c>
      <c r="AG14" s="122"/>
      <c r="AH14" s="85" t="e">
        <f>IF(J14&lt;=HLOOKUP(F14,Limits!#REF!,2),30,IF(J14&lt;=HLOOKUP(F14,Limits!#REF!,3),40,IF(J14&lt;=HLOOKUP(F14,Limits!#REF!,4),50,IF(J14&lt;=HLOOKUP(F14,Limits!#REF!,5),60,IF(J14&lt;=HLOOKUP(F14,Limits!#REF!,6),80,"Over 80%")))))</f>
        <v>#REF!</v>
      </c>
      <c r="AI14" s="123" t="e">
        <f t="shared" si="0"/>
        <v>#REF!</v>
      </c>
      <c r="AJ14" s="13"/>
      <c r="AK14" s="85" t="e">
        <f t="shared" si="3"/>
        <v>#REF!</v>
      </c>
    </row>
    <row r="15" spans="1:37">
      <c r="A15" s="117">
        <f>+USR!C15</f>
        <v>108</v>
      </c>
      <c r="B15" s="117"/>
      <c r="C15" s="117" t="str">
        <f>+USR!D15</f>
        <v xml:space="preserve">06/09/2020 </v>
      </c>
      <c r="D15" s="151">
        <f>DATEVALUE(TEXT(USR!L15,"mm/dd/yyyy"))</f>
        <v>43991</v>
      </c>
      <c r="E15" s="117"/>
      <c r="F15" s="121">
        <f>+USR!N15</f>
        <v>1</v>
      </c>
      <c r="G15" s="122"/>
      <c r="H15" s="122">
        <f>+USR!AA15</f>
        <v>0</v>
      </c>
      <c r="I15" s="122"/>
      <c r="J15" s="146">
        <f>+USR!G15</f>
        <v>19893</v>
      </c>
      <c r="K15" s="122"/>
      <c r="L15" s="147" t="b">
        <f>IF(H15=30,HLOOKUP(F15,Limits!#REF!,2),IF(H15=40,HLOOKUP(F15,Limits!#REF!,3),IF(H15=50,HLOOKUP(F15,Limits!#REF!,4),IF(H15=60,HLOOKUP(F15,Limits!#REF!,5),IF(H15=80,HLOOKUP(F15,Limits!#REF!,6))))))</f>
        <v>0</v>
      </c>
      <c r="M15" s="148"/>
      <c r="N15" s="121">
        <f>+USR!K15</f>
        <v>1</v>
      </c>
      <c r="O15" s="122"/>
      <c r="P15" s="122">
        <f>+USR!AB15</f>
        <v>0</v>
      </c>
      <c r="Q15" s="122"/>
      <c r="R15" s="122">
        <f>+USR!H15</f>
        <v>655</v>
      </c>
      <c r="S15" s="122"/>
      <c r="T15" s="122">
        <f>+USR!J15</f>
        <v>0</v>
      </c>
      <c r="U15" s="122"/>
      <c r="V15" s="122">
        <f>IF(N15=0,Limits!$D$8,IF(N15=1,Limits!$E$8,IF(N15=2,Limits!$F$8,IF(N15=3,Limits!$G$8,IF(N15=4,Limits!$H$8,IF(N15=5,Limits!$I$8))))))</f>
        <v>45</v>
      </c>
      <c r="W15" s="122"/>
      <c r="X15" s="122">
        <f t="shared" si="1"/>
        <v>700</v>
      </c>
      <c r="Y15" s="122"/>
      <c r="Z15" s="76" t="e">
        <f>IF(D15&gt;=Limits!#REF!,"A",IF(D15&lt;=Limits!#REF!,"B",0))</f>
        <v>#REF!</v>
      </c>
      <c r="AA15" s="76" t="e">
        <f>IF(Z15="A",IF(P15=30,HLOOKUP(N15,Limits!#REF!,2),IF(P15=40,HLOOKUP(N15,Limits!#REF!,3),IF(P15=50,HLOOKUP(N15,Limits!#REF!,4),IF(P15=80,HLOOKUP(N15,Limits!#REF!,5))))))</f>
        <v>#REF!</v>
      </c>
      <c r="AB15" s="76" t="e">
        <f>IF(Z15="B",IF(P15=30,HLOOKUP(N15,Limits!#REF!,2),IF(P15=40,HLOOKUP(N15,Limits!#REF!,3),IF(P15=50,HLOOKUP(N15,Limits!#REF!,4),IF(P15=80,HLOOKUP(N15,Limits!#REF!,5))))))</f>
        <v>#REF!</v>
      </c>
      <c r="AC15" s="122"/>
      <c r="AD15" s="123" t="e">
        <f t="shared" si="2"/>
        <v>#REF!</v>
      </c>
      <c r="AE15" s="76" t="e">
        <f>IF(Z15="A",IF(X15&lt;=HLOOKUP(N15,Limits!#REF!,2),30,IF(X15&lt;=HLOOKUP(N15,Limits!#REF!,3),40,IF(X15&lt;=HLOOKUP(N15,Limits!#REF!,4),50,IF(X15&lt;=HLOOKUP(N15,Limits!#REF!,5),80,"Over 80%")))))</f>
        <v>#REF!</v>
      </c>
      <c r="AF15" s="76" t="e">
        <f>IF(Z15="B",IF(X15&lt;=HLOOKUP(N15,Limits!#REF!,2),30,IF(X15&lt;=HLOOKUP(N15,Limits!#REF!,3),40,IF(X15&lt;=HLOOKUP(N15,Limits!#REF!,4),50,IF(X15&lt;=HLOOKUP(N15,Limits!#REF!,5),80,"Over 80%")))))</f>
        <v>#REF!</v>
      </c>
      <c r="AG15" s="122"/>
      <c r="AH15" s="85" t="e">
        <f>IF(J15&lt;=HLOOKUP(F15,Limits!#REF!,2),30,IF(J15&lt;=HLOOKUP(F15,Limits!#REF!,3),40,IF(J15&lt;=HLOOKUP(F15,Limits!#REF!,4),50,IF(J15&lt;=HLOOKUP(F15,Limits!#REF!,5),60,IF(J15&lt;=HLOOKUP(F15,Limits!#REF!,6),80,"Over 80%")))))</f>
        <v>#REF!</v>
      </c>
      <c r="AI15" s="123" t="e">
        <f t="shared" si="0"/>
        <v>#REF!</v>
      </c>
      <c r="AJ15" s="13"/>
      <c r="AK15" s="85" t="e">
        <f t="shared" si="3"/>
        <v>#REF!</v>
      </c>
    </row>
    <row r="16" spans="1:37">
      <c r="A16" s="117">
        <f>+USR!C16</f>
        <v>109</v>
      </c>
      <c r="B16" s="117"/>
      <c r="C16" s="117" t="str">
        <f>+USR!D16</f>
        <v xml:space="preserve">06/30/2016 </v>
      </c>
      <c r="D16" s="151">
        <f>DATEVALUE(TEXT(USR!L16,"mm/dd/yyyy"))</f>
        <v>44012</v>
      </c>
      <c r="E16" s="117"/>
      <c r="F16" s="121">
        <f>+USR!N16</f>
        <v>2</v>
      </c>
      <c r="G16" s="122"/>
      <c r="H16" s="122">
        <f>+USR!AA16</f>
        <v>0</v>
      </c>
      <c r="I16" s="122"/>
      <c r="J16" s="146">
        <f>+USR!G16</f>
        <v>9857</v>
      </c>
      <c r="K16" s="122"/>
      <c r="L16" s="147" t="b">
        <f>IF(H16=30,HLOOKUP(F16,Limits!#REF!,2),IF(H16=40,HLOOKUP(F16,Limits!#REF!,3),IF(H16=50,HLOOKUP(F16,Limits!#REF!,4),IF(H16=60,HLOOKUP(F16,Limits!#REF!,5),IF(H16=80,HLOOKUP(F16,Limits!#REF!,6))))))</f>
        <v>0</v>
      </c>
      <c r="M16" s="148"/>
      <c r="N16" s="121">
        <f>+USR!K16</f>
        <v>3</v>
      </c>
      <c r="O16" s="122"/>
      <c r="P16" s="122">
        <f>+USR!AB16</f>
        <v>0</v>
      </c>
      <c r="Q16" s="122"/>
      <c r="R16" s="122">
        <f>+USR!H16</f>
        <v>419</v>
      </c>
      <c r="S16" s="122"/>
      <c r="T16" s="122">
        <f>+USR!J16</f>
        <v>0</v>
      </c>
      <c r="U16" s="122"/>
      <c r="V16" s="122">
        <f>IF(N16=0,Limits!$D$8,IF(N16=1,Limits!$E$8,IF(N16=2,Limits!$F$8,IF(N16=3,Limits!$G$8,IF(N16=4,Limits!$H$8,IF(N16=5,Limits!$I$8))))))</f>
        <v>57</v>
      </c>
      <c r="W16" s="122"/>
      <c r="X16" s="122">
        <f t="shared" si="1"/>
        <v>476</v>
      </c>
      <c r="Y16" s="122"/>
      <c r="Z16" s="76" t="e">
        <f>IF(D16&gt;=Limits!#REF!,"A",IF(D16&lt;=Limits!#REF!,"B",0))</f>
        <v>#REF!</v>
      </c>
      <c r="AA16" s="76" t="e">
        <f>IF(Z16="A",IF(P16=30,HLOOKUP(N16,Limits!#REF!,2),IF(P16=40,HLOOKUP(N16,Limits!#REF!,3),IF(P16=50,HLOOKUP(N16,Limits!#REF!,4),IF(P16=80,HLOOKUP(N16,Limits!#REF!,5))))))</f>
        <v>#REF!</v>
      </c>
      <c r="AB16" s="76" t="e">
        <f>IF(Z16="B",IF(P16=30,HLOOKUP(N16,Limits!#REF!,2),IF(P16=40,HLOOKUP(N16,Limits!#REF!,3),IF(P16=50,HLOOKUP(N16,Limits!#REF!,4),IF(P16=80,HLOOKUP(N16,Limits!#REF!,5))))))</f>
        <v>#REF!</v>
      </c>
      <c r="AC16" s="122"/>
      <c r="AD16" s="123" t="e">
        <f t="shared" si="2"/>
        <v>#REF!</v>
      </c>
      <c r="AE16" s="76" t="e">
        <f>IF(Z16="A",IF(X16&lt;=HLOOKUP(N16,Limits!#REF!,2),30,IF(X16&lt;=HLOOKUP(N16,Limits!#REF!,3),40,IF(X16&lt;=HLOOKUP(N16,Limits!#REF!,4),50,IF(X16&lt;=HLOOKUP(N16,Limits!#REF!,5),80,"Over 80%")))))</f>
        <v>#REF!</v>
      </c>
      <c r="AF16" s="76" t="e">
        <f>IF(Z16="B",IF(X16&lt;=HLOOKUP(N16,Limits!#REF!,2),30,IF(X16&lt;=HLOOKUP(N16,Limits!#REF!,3),40,IF(X16&lt;=HLOOKUP(N16,Limits!#REF!,4),50,IF(X16&lt;=HLOOKUP(N16,Limits!#REF!,5),80,"Over 80%")))))</f>
        <v>#REF!</v>
      </c>
      <c r="AG16" s="122"/>
      <c r="AH16" s="85" t="e">
        <f>IF(J16&lt;=HLOOKUP(F16,Limits!#REF!,2),30,IF(J16&lt;=HLOOKUP(F16,Limits!#REF!,3),40,IF(J16&lt;=HLOOKUP(F16,Limits!#REF!,4),50,IF(J16&lt;=HLOOKUP(F16,Limits!#REF!,5),60,IF(J16&lt;=HLOOKUP(F16,Limits!#REF!,6),80,"Over 80%")))))</f>
        <v>#REF!</v>
      </c>
      <c r="AI16" s="123" t="e">
        <f t="shared" si="0"/>
        <v>#REF!</v>
      </c>
      <c r="AJ16" s="13"/>
      <c r="AK16" s="85" t="e">
        <f t="shared" si="3"/>
        <v>#REF!</v>
      </c>
    </row>
    <row r="17" spans="1:37">
      <c r="A17" s="117">
        <f>+USR!C17</f>
        <v>110</v>
      </c>
      <c r="B17" s="117"/>
      <c r="C17" s="117" t="str">
        <f>+USR!D17</f>
        <v xml:space="preserve">02/27/2017 </v>
      </c>
      <c r="D17" s="151">
        <f>DATEVALUE(TEXT(USR!L17,"mm/dd/yyyy"))</f>
        <v>43523</v>
      </c>
      <c r="E17" s="117"/>
      <c r="F17" s="121">
        <f>+USR!N17</f>
        <v>5</v>
      </c>
      <c r="G17" s="122"/>
      <c r="H17" s="122">
        <f>+USR!AA17</f>
        <v>0</v>
      </c>
      <c r="I17" s="122"/>
      <c r="J17" s="146">
        <f>+USR!G17</f>
        <v>0.1</v>
      </c>
      <c r="K17" s="122"/>
      <c r="L17" s="147" t="b">
        <f>IF(H17=30,HLOOKUP(F17,Limits!#REF!,2),IF(H17=40,HLOOKUP(F17,Limits!#REF!,3),IF(H17=50,HLOOKUP(F17,Limits!#REF!,4),IF(H17=60,HLOOKUP(F17,Limits!#REF!,5),IF(H17=80,HLOOKUP(F17,Limits!#REF!,6))))))</f>
        <v>0</v>
      </c>
      <c r="M17" s="148"/>
      <c r="N17" s="121">
        <f>+USR!K17</f>
        <v>3</v>
      </c>
      <c r="O17" s="122"/>
      <c r="P17" s="122">
        <f>+USR!AB17</f>
        <v>0</v>
      </c>
      <c r="Q17" s="122"/>
      <c r="R17" s="122">
        <f>+USR!H17</f>
        <v>207</v>
      </c>
      <c r="S17" s="122"/>
      <c r="T17" s="122">
        <f>+USR!J17</f>
        <v>601</v>
      </c>
      <c r="U17" s="122"/>
      <c r="V17" s="122">
        <f>IF(N17=0,Limits!$D$8,IF(N17=1,Limits!$E$8,IF(N17=2,Limits!$F$8,IF(N17=3,Limits!$G$8,IF(N17=4,Limits!$H$8,IF(N17=5,Limits!$I$8))))))</f>
        <v>57</v>
      </c>
      <c r="W17" s="122"/>
      <c r="X17" s="122">
        <f t="shared" si="1"/>
        <v>865</v>
      </c>
      <c r="Y17" s="122"/>
      <c r="Z17" s="76" t="e">
        <f>IF(D17&gt;=Limits!#REF!,"A",IF(D17&lt;=Limits!#REF!,"B",0))</f>
        <v>#REF!</v>
      </c>
      <c r="AA17" s="76" t="e">
        <f>IF(Z17="A",IF(P17=30,HLOOKUP(N17,Limits!#REF!,2),IF(P17=40,HLOOKUP(N17,Limits!#REF!,3),IF(P17=50,HLOOKUP(N17,Limits!#REF!,4),IF(P17=80,HLOOKUP(N17,Limits!#REF!,5))))))</f>
        <v>#REF!</v>
      </c>
      <c r="AB17" s="76" t="e">
        <f>IF(Z17="B",IF(P17=30,HLOOKUP(N17,Limits!#REF!,2),IF(P17=40,HLOOKUP(N17,Limits!#REF!,3),IF(P17=50,HLOOKUP(N17,Limits!#REF!,4),IF(P17=80,HLOOKUP(N17,Limits!#REF!,5))))))</f>
        <v>#REF!</v>
      </c>
      <c r="AC17" s="122"/>
      <c r="AD17" s="123" t="e">
        <f t="shared" si="2"/>
        <v>#REF!</v>
      </c>
      <c r="AE17" s="76" t="e">
        <f>IF(Z17="A",IF(X17&lt;=HLOOKUP(N17,Limits!#REF!,2),30,IF(X17&lt;=HLOOKUP(N17,Limits!#REF!,3),40,IF(X17&lt;=HLOOKUP(N17,Limits!#REF!,4),50,IF(X17&lt;=HLOOKUP(N17,Limits!#REF!,5),80,"Over 80%")))))</f>
        <v>#REF!</v>
      </c>
      <c r="AF17" s="76" t="e">
        <f>IF(Z17="B",IF(X17&lt;=HLOOKUP(N17,Limits!#REF!,2),30,IF(X17&lt;=HLOOKUP(N17,Limits!#REF!,3),40,IF(X17&lt;=HLOOKUP(N17,Limits!#REF!,4),50,IF(X17&lt;=HLOOKUP(N17,Limits!#REF!,5),80,"Over 80%")))))</f>
        <v>#REF!</v>
      </c>
      <c r="AG17" s="122"/>
      <c r="AH17" s="85" t="e">
        <f>IF(J17&lt;=HLOOKUP(F17,Limits!#REF!,2),30,IF(J17&lt;=HLOOKUP(F17,Limits!#REF!,3),40,IF(J17&lt;=HLOOKUP(F17,Limits!#REF!,4),50,IF(J17&lt;=HLOOKUP(F17,Limits!#REF!,5),60,IF(J17&lt;=HLOOKUP(F17,Limits!#REF!,6),80,"Over 80%")))))</f>
        <v>#REF!</v>
      </c>
      <c r="AI17" s="123" t="e">
        <f t="shared" si="0"/>
        <v>#REF!</v>
      </c>
      <c r="AJ17" s="13"/>
      <c r="AK17" s="85" t="e">
        <f t="shared" si="3"/>
        <v>#REF!</v>
      </c>
    </row>
    <row r="18" spans="1:37">
      <c r="A18" s="117">
        <f>+USR!C18</f>
        <v>111</v>
      </c>
      <c r="B18" s="117"/>
      <c r="C18" s="117" t="str">
        <f>+USR!D18</f>
        <v xml:space="preserve">07/22/2019 </v>
      </c>
      <c r="D18" s="151">
        <f>DATEVALUE(TEXT(USR!L18,"mm/dd/yyyy"))</f>
        <v>43668</v>
      </c>
      <c r="E18" s="117"/>
      <c r="F18" s="121">
        <f>+USR!N18</f>
        <v>4</v>
      </c>
      <c r="G18" s="122"/>
      <c r="H18" s="122">
        <f>+USR!AA18</f>
        <v>0</v>
      </c>
      <c r="I18" s="122"/>
      <c r="J18" s="146">
        <f>+USR!G18</f>
        <v>25474</v>
      </c>
      <c r="K18" s="122"/>
      <c r="L18" s="147" t="b">
        <f>IF(H18=30,HLOOKUP(F18,Limits!#REF!,2),IF(H18=40,HLOOKUP(F18,Limits!#REF!,3),IF(H18=50,HLOOKUP(F18,Limits!#REF!,4),IF(H18=60,HLOOKUP(F18,Limits!#REF!,5),IF(H18=80,HLOOKUP(F18,Limits!#REF!,6))))))</f>
        <v>0</v>
      </c>
      <c r="M18" s="148"/>
      <c r="N18" s="121">
        <f>+USR!K18</f>
        <v>2</v>
      </c>
      <c r="O18" s="122"/>
      <c r="P18" s="122">
        <f>+USR!AB18</f>
        <v>0</v>
      </c>
      <c r="Q18" s="122"/>
      <c r="R18" s="122">
        <f>+USR!H18</f>
        <v>685</v>
      </c>
      <c r="S18" s="122"/>
      <c r="T18" s="122">
        <f>+USR!J18</f>
        <v>0</v>
      </c>
      <c r="U18" s="122"/>
      <c r="V18" s="122">
        <f>IF(N18=0,Limits!$D$8,IF(N18=1,Limits!$E$8,IF(N18=2,Limits!$F$8,IF(N18=3,Limits!$G$8,IF(N18=4,Limits!$H$8,IF(N18=5,Limits!$I$8))))))</f>
        <v>51</v>
      </c>
      <c r="W18" s="122"/>
      <c r="X18" s="122">
        <f t="shared" si="1"/>
        <v>736</v>
      </c>
      <c r="Y18" s="122"/>
      <c r="Z18" s="76" t="e">
        <f>IF(D18&gt;=Limits!#REF!,"A",IF(D18&lt;=Limits!#REF!,"B",0))</f>
        <v>#REF!</v>
      </c>
      <c r="AA18" s="76" t="e">
        <f>IF(Z18="A",IF(P18=30,HLOOKUP(N18,Limits!#REF!,2),IF(P18=40,HLOOKUP(N18,Limits!#REF!,3),IF(P18=50,HLOOKUP(N18,Limits!#REF!,4),IF(P18=80,HLOOKUP(N18,Limits!#REF!,5))))))</f>
        <v>#REF!</v>
      </c>
      <c r="AB18" s="76" t="e">
        <f>IF(Z18="B",IF(P18=30,HLOOKUP(N18,Limits!#REF!,2),IF(P18=40,HLOOKUP(N18,Limits!#REF!,3),IF(P18=50,HLOOKUP(N18,Limits!#REF!,4),IF(P18=80,HLOOKUP(N18,Limits!#REF!,5))))))</f>
        <v>#REF!</v>
      </c>
      <c r="AC18" s="122"/>
      <c r="AD18" s="123" t="e">
        <f t="shared" si="2"/>
        <v>#REF!</v>
      </c>
      <c r="AE18" s="76" t="e">
        <f>IF(Z18="A",IF(X18&lt;=HLOOKUP(N18,Limits!#REF!,2),30,IF(X18&lt;=HLOOKUP(N18,Limits!#REF!,3),40,IF(X18&lt;=HLOOKUP(N18,Limits!#REF!,4),50,IF(X18&lt;=HLOOKUP(N18,Limits!#REF!,5),80,"Over 80%")))))</f>
        <v>#REF!</v>
      </c>
      <c r="AF18" s="76" t="e">
        <f>IF(Z18="B",IF(X18&lt;=HLOOKUP(N18,Limits!#REF!,2),30,IF(X18&lt;=HLOOKUP(N18,Limits!#REF!,3),40,IF(X18&lt;=HLOOKUP(N18,Limits!#REF!,4),50,IF(X18&lt;=HLOOKUP(N18,Limits!#REF!,5),80,"Over 80%")))))</f>
        <v>#REF!</v>
      </c>
      <c r="AG18" s="122"/>
      <c r="AH18" s="85" t="e">
        <f>IF(J18&lt;=HLOOKUP(F18,Limits!#REF!,2),30,IF(J18&lt;=HLOOKUP(F18,Limits!#REF!,3),40,IF(J18&lt;=HLOOKUP(F18,Limits!#REF!,4),50,IF(J18&lt;=HLOOKUP(F18,Limits!#REF!,5),60,IF(J18&lt;=HLOOKUP(F18,Limits!#REF!,6),80,"Over 80%")))))</f>
        <v>#REF!</v>
      </c>
      <c r="AI18" s="123" t="e">
        <f t="shared" si="0"/>
        <v>#REF!</v>
      </c>
      <c r="AJ18" s="13"/>
      <c r="AK18" s="85" t="e">
        <f t="shared" si="3"/>
        <v>#REF!</v>
      </c>
    </row>
    <row r="19" spans="1:37">
      <c r="A19" s="117">
        <f>+USR!C19</f>
        <v>112</v>
      </c>
      <c r="B19" s="117"/>
      <c r="C19" s="117" t="str">
        <f>+USR!D19</f>
        <v xml:space="preserve">02/15/2019 </v>
      </c>
      <c r="D19" s="151">
        <f>DATEVALUE(TEXT(USR!L19,"mm/dd/yyyy"))</f>
        <v>43876</v>
      </c>
      <c r="E19" s="117"/>
      <c r="F19" s="121">
        <f>+USR!N19</f>
        <v>2</v>
      </c>
      <c r="G19" s="122"/>
      <c r="H19" s="122">
        <f>+USR!AA19</f>
        <v>0</v>
      </c>
      <c r="I19" s="122"/>
      <c r="J19" s="146">
        <f>+USR!G19</f>
        <v>26772</v>
      </c>
      <c r="K19" s="122"/>
      <c r="L19" s="147" t="b">
        <f>IF(H19=30,HLOOKUP(F19,Limits!#REF!,2),IF(H19=40,HLOOKUP(F19,Limits!#REF!,3),IF(H19=50,HLOOKUP(F19,Limits!#REF!,4),IF(H19=60,HLOOKUP(F19,Limits!#REF!,5),IF(H19=80,HLOOKUP(F19,Limits!#REF!,6))))))</f>
        <v>0</v>
      </c>
      <c r="M19" s="148"/>
      <c r="N19" s="121">
        <f>+USR!K19</f>
        <v>2</v>
      </c>
      <c r="O19" s="122"/>
      <c r="P19" s="122">
        <f>+USR!AB19</f>
        <v>0</v>
      </c>
      <c r="Q19" s="122"/>
      <c r="R19" s="122">
        <f>+USR!H19</f>
        <v>705</v>
      </c>
      <c r="S19" s="122"/>
      <c r="T19" s="122">
        <f>+USR!J19</f>
        <v>0</v>
      </c>
      <c r="U19" s="122"/>
      <c r="V19" s="122">
        <f>IF(N19=0,Limits!$D$8,IF(N19=1,Limits!$E$8,IF(N19=2,Limits!$F$8,IF(N19=3,Limits!$G$8,IF(N19=4,Limits!$H$8,IF(N19=5,Limits!$I$8))))))</f>
        <v>51</v>
      </c>
      <c r="W19" s="122"/>
      <c r="X19" s="122">
        <f t="shared" si="1"/>
        <v>756</v>
      </c>
      <c r="Y19" s="122"/>
      <c r="Z19" s="76" t="e">
        <f>IF(D19&gt;=Limits!#REF!,"A",IF(D19&lt;=Limits!#REF!,"B",0))</f>
        <v>#REF!</v>
      </c>
      <c r="AA19" s="76" t="e">
        <f>IF(Z19="A",IF(P19=30,HLOOKUP(N19,Limits!#REF!,2),IF(P19=40,HLOOKUP(N19,Limits!#REF!,3),IF(P19=50,HLOOKUP(N19,Limits!#REF!,4),IF(P19=80,HLOOKUP(N19,Limits!#REF!,5))))))</f>
        <v>#REF!</v>
      </c>
      <c r="AB19" s="76" t="e">
        <f>IF(Z19="B",IF(P19=30,HLOOKUP(N19,Limits!#REF!,2),IF(P19=40,HLOOKUP(N19,Limits!#REF!,3),IF(P19=50,HLOOKUP(N19,Limits!#REF!,4),IF(P19=80,HLOOKUP(N19,Limits!#REF!,5))))))</f>
        <v>#REF!</v>
      </c>
      <c r="AC19" s="122"/>
      <c r="AD19" s="123" t="e">
        <f t="shared" si="2"/>
        <v>#REF!</v>
      </c>
      <c r="AE19" s="76" t="e">
        <f>IF(Z19="A",IF(X19&lt;=HLOOKUP(N19,Limits!#REF!,2),30,IF(X19&lt;=HLOOKUP(N19,Limits!#REF!,3),40,IF(X19&lt;=HLOOKUP(N19,Limits!#REF!,4),50,IF(X19&lt;=HLOOKUP(N19,Limits!#REF!,5),80,"Over 80%")))))</f>
        <v>#REF!</v>
      </c>
      <c r="AF19" s="76" t="e">
        <f>IF(Z19="B",IF(X19&lt;=HLOOKUP(N19,Limits!#REF!,2),30,IF(X19&lt;=HLOOKUP(N19,Limits!#REF!,3),40,IF(X19&lt;=HLOOKUP(N19,Limits!#REF!,4),50,IF(X19&lt;=HLOOKUP(N19,Limits!#REF!,5),80,"Over 80%")))))</f>
        <v>#REF!</v>
      </c>
      <c r="AG19" s="122"/>
      <c r="AH19" s="85" t="e">
        <f>IF(J19&lt;=HLOOKUP(F19,Limits!#REF!,2),30,IF(J19&lt;=HLOOKUP(F19,Limits!#REF!,3),40,IF(J19&lt;=HLOOKUP(F19,Limits!#REF!,4),50,IF(J19&lt;=HLOOKUP(F19,Limits!#REF!,5),60,IF(J19&lt;=HLOOKUP(F19,Limits!#REF!,6),80,"Over 80%")))))</f>
        <v>#REF!</v>
      </c>
      <c r="AI19" s="123" t="e">
        <f t="shared" si="0"/>
        <v>#REF!</v>
      </c>
      <c r="AJ19" s="13"/>
      <c r="AK19" s="85" t="e">
        <f t="shared" si="3"/>
        <v>#REF!</v>
      </c>
    </row>
    <row r="20" spans="1:37">
      <c r="A20" s="117">
        <f>+USR!C20</f>
        <v>113</v>
      </c>
      <c r="B20" s="117"/>
      <c r="C20" s="117" t="str">
        <f>+USR!D20</f>
        <v xml:space="preserve">02/11/2020 </v>
      </c>
      <c r="D20" s="151">
        <f>DATEVALUE(TEXT(USR!L20,"mm/dd/yyyy"))</f>
        <v>43872</v>
      </c>
      <c r="E20" s="117"/>
      <c r="F20" s="121">
        <f>+USR!N20</f>
        <v>5</v>
      </c>
      <c r="G20" s="122"/>
      <c r="H20" s="122">
        <f>+USR!AA20</f>
        <v>0</v>
      </c>
      <c r="I20" s="122"/>
      <c r="J20" s="146">
        <f>+USR!G20</f>
        <v>36720</v>
      </c>
      <c r="K20" s="122"/>
      <c r="L20" s="147" t="b">
        <f>IF(H20=30,HLOOKUP(F20,Limits!#REF!,2),IF(H20=40,HLOOKUP(F20,Limits!#REF!,3),IF(H20=50,HLOOKUP(F20,Limits!#REF!,4),IF(H20=60,HLOOKUP(F20,Limits!#REF!,5),IF(H20=80,HLOOKUP(F20,Limits!#REF!,6))))))</f>
        <v>0</v>
      </c>
      <c r="M20" s="148"/>
      <c r="N20" s="121">
        <f>+USR!K20</f>
        <v>3</v>
      </c>
      <c r="O20" s="122"/>
      <c r="P20" s="122">
        <f>+USR!AB20</f>
        <v>0</v>
      </c>
      <c r="Q20" s="122"/>
      <c r="R20" s="122">
        <f>+USR!H20</f>
        <v>815</v>
      </c>
      <c r="S20" s="122"/>
      <c r="T20" s="122">
        <f>+USR!J20</f>
        <v>0</v>
      </c>
      <c r="U20" s="122"/>
      <c r="V20" s="122">
        <f>IF(N20=0,Limits!$D$8,IF(N20=1,Limits!$E$8,IF(N20=2,Limits!$F$8,IF(N20=3,Limits!$G$8,IF(N20=4,Limits!$H$8,IF(N20=5,Limits!$I$8))))))</f>
        <v>57</v>
      </c>
      <c r="W20" s="122"/>
      <c r="X20" s="122">
        <f t="shared" si="1"/>
        <v>872</v>
      </c>
      <c r="Y20" s="122"/>
      <c r="Z20" s="76" t="e">
        <f>IF(D20&gt;=Limits!#REF!,"A",IF(D20&lt;=Limits!#REF!,"B",0))</f>
        <v>#REF!</v>
      </c>
      <c r="AA20" s="76" t="e">
        <f>IF(Z20="A",IF(P20=30,HLOOKUP(N20,Limits!#REF!,2),IF(P20=40,HLOOKUP(N20,Limits!#REF!,3),IF(P20=50,HLOOKUP(N20,Limits!#REF!,4),IF(P20=80,HLOOKUP(N20,Limits!#REF!,5))))))</f>
        <v>#REF!</v>
      </c>
      <c r="AB20" s="76" t="e">
        <f>IF(Z20="B",IF(P20=30,HLOOKUP(N20,Limits!#REF!,2),IF(P20=40,HLOOKUP(N20,Limits!#REF!,3),IF(P20=50,HLOOKUP(N20,Limits!#REF!,4),IF(P20=80,HLOOKUP(N20,Limits!#REF!,5))))))</f>
        <v>#REF!</v>
      </c>
      <c r="AC20" s="122"/>
      <c r="AD20" s="123" t="e">
        <f t="shared" si="2"/>
        <v>#REF!</v>
      </c>
      <c r="AE20" s="76" t="e">
        <f>IF(Z20="A",IF(X20&lt;=HLOOKUP(N20,Limits!#REF!,2),30,IF(X20&lt;=HLOOKUP(N20,Limits!#REF!,3),40,IF(X20&lt;=HLOOKUP(N20,Limits!#REF!,4),50,IF(X20&lt;=HLOOKUP(N20,Limits!#REF!,5),80,"Over 80%")))))</f>
        <v>#REF!</v>
      </c>
      <c r="AF20" s="76" t="e">
        <f>IF(Z20="B",IF(X20&lt;=HLOOKUP(N20,Limits!#REF!,2),30,IF(X20&lt;=HLOOKUP(N20,Limits!#REF!,3),40,IF(X20&lt;=HLOOKUP(N20,Limits!#REF!,4),50,IF(X20&lt;=HLOOKUP(N20,Limits!#REF!,5),80,"Over 80%")))))</f>
        <v>#REF!</v>
      </c>
      <c r="AG20" s="122"/>
      <c r="AH20" s="85" t="e">
        <f>IF(J20&lt;=HLOOKUP(F20,Limits!#REF!,2),30,IF(J20&lt;=HLOOKUP(F20,Limits!#REF!,3),40,IF(J20&lt;=HLOOKUP(F20,Limits!#REF!,4),50,IF(J20&lt;=HLOOKUP(F20,Limits!#REF!,5),60,IF(J20&lt;=HLOOKUP(F20,Limits!#REF!,6),80,"Over 80%")))))</f>
        <v>#REF!</v>
      </c>
      <c r="AI20" s="123" t="e">
        <f t="shared" si="0"/>
        <v>#REF!</v>
      </c>
      <c r="AJ20" s="13"/>
      <c r="AK20" s="85" t="e">
        <f t="shared" si="3"/>
        <v>#REF!</v>
      </c>
    </row>
    <row r="21" spans="1:37">
      <c r="A21" s="117">
        <f>+USR!C21</f>
        <v>114</v>
      </c>
      <c r="B21" s="117"/>
      <c r="C21" s="117" t="str">
        <f>+USR!D21</f>
        <v xml:space="preserve">06/02/2020 </v>
      </c>
      <c r="D21" s="151">
        <f>DATEVALUE(TEXT(USR!L21,"mm/dd/yyyy"))</f>
        <v>43984</v>
      </c>
      <c r="E21" s="117"/>
      <c r="F21" s="121">
        <f>+USR!N21</f>
        <v>4</v>
      </c>
      <c r="G21" s="122"/>
      <c r="H21" s="122">
        <f>+USR!AA21</f>
        <v>0</v>
      </c>
      <c r="I21" s="122"/>
      <c r="J21" s="146">
        <f>+USR!G21</f>
        <v>38080</v>
      </c>
      <c r="K21" s="122"/>
      <c r="L21" s="147" t="b">
        <f>IF(H21=30,HLOOKUP(F21,Limits!#REF!,2),IF(H21=40,HLOOKUP(F21,Limits!#REF!,3),IF(H21=50,HLOOKUP(F21,Limits!#REF!,4),IF(H21=60,HLOOKUP(F21,Limits!#REF!,5),IF(H21=80,HLOOKUP(F21,Limits!#REF!,6))))))</f>
        <v>0</v>
      </c>
      <c r="M21" s="148"/>
      <c r="N21" s="121">
        <f>+USR!K21</f>
        <v>3</v>
      </c>
      <c r="O21" s="122"/>
      <c r="P21" s="122">
        <f>+USR!AB21</f>
        <v>0</v>
      </c>
      <c r="Q21" s="122"/>
      <c r="R21" s="122">
        <f>+USR!H21</f>
        <v>990</v>
      </c>
      <c r="S21" s="122"/>
      <c r="T21" s="122">
        <f>+USR!J21</f>
        <v>0</v>
      </c>
      <c r="U21" s="122"/>
      <c r="V21" s="122">
        <f>IF(N21=0,Limits!$D$8,IF(N21=1,Limits!$E$8,IF(N21=2,Limits!$F$8,IF(N21=3,Limits!$G$8,IF(N21=4,Limits!$H$8,IF(N21=5,Limits!$I$8))))))</f>
        <v>57</v>
      </c>
      <c r="W21" s="122"/>
      <c r="X21" s="122">
        <f t="shared" si="1"/>
        <v>1047</v>
      </c>
      <c r="Y21" s="122"/>
      <c r="Z21" s="76" t="e">
        <f>IF(D21&gt;=Limits!#REF!,"A",IF(D21&lt;=Limits!#REF!,"B",0))</f>
        <v>#REF!</v>
      </c>
      <c r="AA21" s="76" t="e">
        <f>IF(Z21="A",IF(P21=30,HLOOKUP(N21,Limits!#REF!,2),IF(P21=40,HLOOKUP(N21,Limits!#REF!,3),IF(P21=50,HLOOKUP(N21,Limits!#REF!,4),IF(P21=80,HLOOKUP(N21,Limits!#REF!,5))))))</f>
        <v>#REF!</v>
      </c>
      <c r="AB21" s="76" t="e">
        <f>IF(Z21="B",IF(P21=30,HLOOKUP(N21,Limits!#REF!,2),IF(P21=40,HLOOKUP(N21,Limits!#REF!,3),IF(P21=50,HLOOKUP(N21,Limits!#REF!,4),IF(P21=80,HLOOKUP(N21,Limits!#REF!,5))))))</f>
        <v>#REF!</v>
      </c>
      <c r="AC21" s="122"/>
      <c r="AD21" s="123" t="e">
        <f t="shared" si="2"/>
        <v>#REF!</v>
      </c>
      <c r="AE21" s="76" t="e">
        <f>IF(Z21="A",IF(X21&lt;=HLOOKUP(N21,Limits!#REF!,2),30,IF(X21&lt;=HLOOKUP(N21,Limits!#REF!,3),40,IF(X21&lt;=HLOOKUP(N21,Limits!#REF!,4),50,IF(X21&lt;=HLOOKUP(N21,Limits!#REF!,5),80,"Over 80%")))))</f>
        <v>#REF!</v>
      </c>
      <c r="AF21" s="76" t="e">
        <f>IF(Z21="B",IF(X21&lt;=HLOOKUP(N21,Limits!#REF!,2),30,IF(X21&lt;=HLOOKUP(N21,Limits!#REF!,3),40,IF(X21&lt;=HLOOKUP(N21,Limits!#REF!,4),50,IF(X21&lt;=HLOOKUP(N21,Limits!#REF!,5),80,"Over 80%")))))</f>
        <v>#REF!</v>
      </c>
      <c r="AG21" s="122"/>
      <c r="AH21" s="85" t="e">
        <f>IF(J21&lt;=HLOOKUP(F21,Limits!#REF!,2),30,IF(J21&lt;=HLOOKUP(F21,Limits!#REF!,3),40,IF(J21&lt;=HLOOKUP(F21,Limits!#REF!,4),50,IF(J21&lt;=HLOOKUP(F21,Limits!#REF!,5),60,IF(J21&lt;=HLOOKUP(F21,Limits!#REF!,6),80,"Over 80%")))))</f>
        <v>#REF!</v>
      </c>
      <c r="AI21" s="123" t="e">
        <f t="shared" si="0"/>
        <v>#REF!</v>
      </c>
      <c r="AJ21" s="13"/>
      <c r="AK21" s="85" t="e">
        <f t="shared" si="3"/>
        <v>#REF!</v>
      </c>
    </row>
    <row r="22" spans="1:37">
      <c r="A22" s="117">
        <f>+USR!C22</f>
        <v>115</v>
      </c>
      <c r="B22" s="117"/>
      <c r="C22" s="117" t="str">
        <f>+USR!D22</f>
        <v xml:space="preserve">02/01/2018 </v>
      </c>
      <c r="D22" s="151">
        <f>DATEVALUE(TEXT(USR!L22,"mm/dd/yyyy"))</f>
        <v>43132</v>
      </c>
      <c r="E22" s="117"/>
      <c r="F22" s="121">
        <f>+USR!N22</f>
        <v>2</v>
      </c>
      <c r="G22" s="122"/>
      <c r="H22" s="122">
        <f>+USR!AA22</f>
        <v>0</v>
      </c>
      <c r="I22" s="122"/>
      <c r="J22" s="146">
        <f>+USR!G22</f>
        <v>0.01</v>
      </c>
      <c r="K22" s="122"/>
      <c r="L22" s="147" t="b">
        <f>IF(H22=30,HLOOKUP(F22,Limits!#REF!,2),IF(H22=40,HLOOKUP(F22,Limits!#REF!,3),IF(H22=50,HLOOKUP(F22,Limits!#REF!,4),IF(H22=60,HLOOKUP(F22,Limits!#REF!,5),IF(H22=80,HLOOKUP(F22,Limits!#REF!,6))))))</f>
        <v>0</v>
      </c>
      <c r="M22" s="148"/>
      <c r="N22" s="121">
        <f>+USR!K22</f>
        <v>2</v>
      </c>
      <c r="O22" s="122"/>
      <c r="P22" s="122">
        <f>+USR!AB22</f>
        <v>0</v>
      </c>
      <c r="Q22" s="122"/>
      <c r="R22" s="122">
        <f>+USR!H22</f>
        <v>172</v>
      </c>
      <c r="S22" s="122"/>
      <c r="T22" s="122">
        <f>+USR!J22</f>
        <v>508</v>
      </c>
      <c r="U22" s="122"/>
      <c r="V22" s="122">
        <f>IF(N22=0,Limits!$D$8,IF(N22=1,Limits!$E$8,IF(N22=2,Limits!$F$8,IF(N22=3,Limits!$G$8,IF(N22=4,Limits!$H$8,IF(N22=5,Limits!$I$8))))))</f>
        <v>51</v>
      </c>
      <c r="W22" s="122"/>
      <c r="X22" s="122">
        <f t="shared" si="1"/>
        <v>731</v>
      </c>
      <c r="Y22" s="122"/>
      <c r="Z22" s="76" t="e">
        <f>IF(D22&gt;=Limits!#REF!,"A",IF(D22&lt;=Limits!#REF!,"B",0))</f>
        <v>#REF!</v>
      </c>
      <c r="AA22" s="76" t="e">
        <f>IF(Z22="A",IF(P22=30,HLOOKUP(N22,Limits!#REF!,2),IF(P22=40,HLOOKUP(N22,Limits!#REF!,3),IF(P22=50,HLOOKUP(N22,Limits!#REF!,4),IF(P22=80,HLOOKUP(N22,Limits!#REF!,5))))))</f>
        <v>#REF!</v>
      </c>
      <c r="AB22" s="76" t="e">
        <f>IF(Z22="B",IF(P22=30,HLOOKUP(N22,Limits!#REF!,2),IF(P22=40,HLOOKUP(N22,Limits!#REF!,3),IF(P22=50,HLOOKUP(N22,Limits!#REF!,4),IF(P22=80,HLOOKUP(N22,Limits!#REF!,5))))))</f>
        <v>#REF!</v>
      </c>
      <c r="AC22" s="122"/>
      <c r="AD22" s="123" t="e">
        <f t="shared" si="2"/>
        <v>#REF!</v>
      </c>
      <c r="AE22" s="76" t="e">
        <f>IF(Z22="A",IF(X22&lt;=HLOOKUP(N22,Limits!#REF!,2),30,IF(X22&lt;=HLOOKUP(N22,Limits!#REF!,3),40,IF(X22&lt;=HLOOKUP(N22,Limits!#REF!,4),50,IF(X22&lt;=HLOOKUP(N22,Limits!#REF!,5),80,"Over 80%")))))</f>
        <v>#REF!</v>
      </c>
      <c r="AF22" s="76" t="e">
        <f>IF(Z22="B",IF(X22&lt;=HLOOKUP(N22,Limits!#REF!,2),30,IF(X22&lt;=HLOOKUP(N22,Limits!#REF!,3),40,IF(X22&lt;=HLOOKUP(N22,Limits!#REF!,4),50,IF(X22&lt;=HLOOKUP(N22,Limits!#REF!,5),80,"Over 80%")))))</f>
        <v>#REF!</v>
      </c>
      <c r="AG22" s="122"/>
      <c r="AH22" s="85" t="e">
        <f>IF(J22&lt;=HLOOKUP(F22,Limits!#REF!,2),30,IF(J22&lt;=HLOOKUP(F22,Limits!#REF!,3),40,IF(J22&lt;=HLOOKUP(F22,Limits!#REF!,4),50,IF(J22&lt;=HLOOKUP(F22,Limits!#REF!,5),60,IF(J22&lt;=HLOOKUP(F22,Limits!#REF!,6),80,"Over 80%")))))</f>
        <v>#REF!</v>
      </c>
      <c r="AI22" s="123" t="e">
        <f t="shared" si="0"/>
        <v>#REF!</v>
      </c>
      <c r="AJ22" s="13"/>
      <c r="AK22" s="85" t="e">
        <f t="shared" si="3"/>
        <v>#REF!</v>
      </c>
    </row>
    <row r="23" spans="1:37">
      <c r="A23" s="117">
        <f>+USR!C23</f>
        <v>116</v>
      </c>
      <c r="B23" s="117"/>
      <c r="C23" s="117" t="str">
        <f>+USR!D23</f>
        <v xml:space="preserve">03/01/2016 </v>
      </c>
      <c r="D23" s="151">
        <f>DATEVALUE(TEXT(USR!L23,"mm/dd/yyyy"))</f>
        <v>43891</v>
      </c>
      <c r="E23" s="117"/>
      <c r="F23" s="121">
        <f>+USR!N23</f>
        <v>1</v>
      </c>
      <c r="G23" s="122"/>
      <c r="H23" s="122">
        <f>+USR!AA23</f>
        <v>0</v>
      </c>
      <c r="I23" s="122"/>
      <c r="J23" s="146">
        <f>+USR!G23</f>
        <v>10034</v>
      </c>
      <c r="K23" s="122"/>
      <c r="L23" s="147" t="b">
        <f>IF(H23=30,HLOOKUP(F23,Limits!#REF!,2),IF(H23=40,HLOOKUP(F23,Limits!#REF!,3),IF(H23=50,HLOOKUP(F23,Limits!#REF!,4),IF(H23=60,HLOOKUP(F23,Limits!#REF!,5),IF(H23=80,HLOOKUP(F23,Limits!#REF!,6))))))</f>
        <v>0</v>
      </c>
      <c r="M23" s="148"/>
      <c r="N23" s="121">
        <f>+USR!K23</f>
        <v>2</v>
      </c>
      <c r="O23" s="122"/>
      <c r="P23" s="122">
        <f>+USR!AB23</f>
        <v>0</v>
      </c>
      <c r="Q23" s="122"/>
      <c r="R23" s="122">
        <f>+USR!H23</f>
        <v>318</v>
      </c>
      <c r="S23" s="122"/>
      <c r="T23" s="122">
        <f>+USR!J23</f>
        <v>0</v>
      </c>
      <c r="U23" s="122"/>
      <c r="V23" s="122">
        <f>IF(N23=0,Limits!$D$8,IF(N23=1,Limits!$E$8,IF(N23=2,Limits!$F$8,IF(N23=3,Limits!$G$8,IF(N23=4,Limits!$H$8,IF(N23=5,Limits!$I$8))))))</f>
        <v>51</v>
      </c>
      <c r="W23" s="122"/>
      <c r="X23" s="122">
        <f t="shared" si="1"/>
        <v>369</v>
      </c>
      <c r="Y23" s="122"/>
      <c r="Z23" s="76" t="e">
        <f>IF(D23&gt;=Limits!#REF!,"A",IF(D23&lt;=Limits!#REF!,"B",0))</f>
        <v>#REF!</v>
      </c>
      <c r="AA23" s="76" t="e">
        <f>IF(Z23="A",IF(P23=30,HLOOKUP(N23,Limits!#REF!,2),IF(P23=40,HLOOKUP(N23,Limits!#REF!,3),IF(P23=50,HLOOKUP(N23,Limits!#REF!,4),IF(P23=80,HLOOKUP(N23,Limits!#REF!,5))))))</f>
        <v>#REF!</v>
      </c>
      <c r="AB23" s="76" t="e">
        <f>IF(Z23="B",IF(P23=30,HLOOKUP(N23,Limits!#REF!,2),IF(P23=40,HLOOKUP(N23,Limits!#REF!,3),IF(P23=50,HLOOKUP(N23,Limits!#REF!,4),IF(P23=80,HLOOKUP(N23,Limits!#REF!,5))))))</f>
        <v>#REF!</v>
      </c>
      <c r="AC23" s="122"/>
      <c r="AD23" s="123" t="e">
        <f t="shared" si="2"/>
        <v>#REF!</v>
      </c>
      <c r="AE23" s="76" t="e">
        <f>IF(Z23="A",IF(X23&lt;=HLOOKUP(N23,Limits!#REF!,2),30,IF(X23&lt;=HLOOKUP(N23,Limits!#REF!,3),40,IF(X23&lt;=HLOOKUP(N23,Limits!#REF!,4),50,IF(X23&lt;=HLOOKUP(N23,Limits!#REF!,5),80,"Over 80%")))))</f>
        <v>#REF!</v>
      </c>
      <c r="AF23" s="76" t="e">
        <f>IF(Z23="B",IF(X23&lt;=HLOOKUP(N23,Limits!#REF!,2),30,IF(X23&lt;=HLOOKUP(N23,Limits!#REF!,3),40,IF(X23&lt;=HLOOKUP(N23,Limits!#REF!,4),50,IF(X23&lt;=HLOOKUP(N23,Limits!#REF!,5),80,"Over 80%")))))</f>
        <v>#REF!</v>
      </c>
      <c r="AG23" s="122"/>
      <c r="AH23" s="85" t="e">
        <f>IF(J23&lt;=HLOOKUP(F23,Limits!#REF!,2),30,IF(J23&lt;=HLOOKUP(F23,Limits!#REF!,3),40,IF(J23&lt;=HLOOKUP(F23,Limits!#REF!,4),50,IF(J23&lt;=HLOOKUP(F23,Limits!#REF!,5),60,IF(J23&lt;=HLOOKUP(F23,Limits!#REF!,6),80,"Over 80%")))))</f>
        <v>#REF!</v>
      </c>
      <c r="AI23" s="123" t="e">
        <f t="shared" si="0"/>
        <v>#REF!</v>
      </c>
      <c r="AJ23" s="13"/>
      <c r="AK23" s="85" t="e">
        <f t="shared" si="3"/>
        <v>#REF!</v>
      </c>
    </row>
    <row r="24" spans="1:37">
      <c r="A24" s="117">
        <f>+USR!C24</f>
        <v>201</v>
      </c>
      <c r="B24" s="117"/>
      <c r="C24" s="117" t="str">
        <f>+USR!D24</f>
        <v xml:space="preserve">11/13/2014 </v>
      </c>
      <c r="D24" s="151">
        <f>DATEVALUE(TEXT(USR!L24,"mm/dd/yyyy"))</f>
        <v>43782</v>
      </c>
      <c r="E24" s="117"/>
      <c r="F24" s="121">
        <f>+USR!N24</f>
        <v>3</v>
      </c>
      <c r="G24" s="122"/>
      <c r="H24" s="122">
        <f>+USR!AA24</f>
        <v>0</v>
      </c>
      <c r="I24" s="122"/>
      <c r="J24" s="146">
        <f>+USR!G24</f>
        <v>1</v>
      </c>
      <c r="K24" s="122"/>
      <c r="L24" s="147" t="b">
        <f>IF(H24=30,HLOOKUP(F24,Limits!#REF!,2),IF(H24=40,HLOOKUP(F24,Limits!#REF!,3),IF(H24=50,HLOOKUP(F24,Limits!#REF!,4),IF(H24=60,HLOOKUP(F24,Limits!#REF!,5),IF(H24=80,HLOOKUP(F24,Limits!#REF!,6))))))</f>
        <v>0</v>
      </c>
      <c r="M24" s="148"/>
      <c r="N24" s="121">
        <f>+USR!K24</f>
        <v>2</v>
      </c>
      <c r="O24" s="122"/>
      <c r="P24" s="122">
        <f>+USR!AB24</f>
        <v>0</v>
      </c>
      <c r="Q24" s="122"/>
      <c r="R24" s="122">
        <f>+USR!H24</f>
        <v>0</v>
      </c>
      <c r="S24" s="122"/>
      <c r="T24" s="122">
        <f>+USR!J24</f>
        <v>733</v>
      </c>
      <c r="U24" s="122"/>
      <c r="V24" s="122">
        <f>IF(N24=0,Limits!$D$8,IF(N24=1,Limits!$E$8,IF(N24=2,Limits!$F$8,IF(N24=3,Limits!$G$8,IF(N24=4,Limits!$H$8,IF(N24=5,Limits!$I$8))))))</f>
        <v>51</v>
      </c>
      <c r="W24" s="122"/>
      <c r="X24" s="122">
        <f t="shared" si="1"/>
        <v>784</v>
      </c>
      <c r="Y24" s="122"/>
      <c r="Z24" s="76" t="e">
        <f>IF(D24&gt;=Limits!#REF!,"A",IF(D24&lt;=Limits!#REF!,"B",0))</f>
        <v>#REF!</v>
      </c>
      <c r="AA24" s="76" t="e">
        <f>IF(Z24="A",IF(P24=30,HLOOKUP(N24,Limits!#REF!,2),IF(P24=40,HLOOKUP(N24,Limits!#REF!,3),IF(P24=50,HLOOKUP(N24,Limits!#REF!,4),IF(P24=80,HLOOKUP(N24,Limits!#REF!,5))))))</f>
        <v>#REF!</v>
      </c>
      <c r="AB24" s="76" t="e">
        <f>IF(Z24="B",IF(P24=30,HLOOKUP(N24,Limits!#REF!,2),IF(P24=40,HLOOKUP(N24,Limits!#REF!,3),IF(P24=50,HLOOKUP(N24,Limits!#REF!,4),IF(P24=80,HLOOKUP(N24,Limits!#REF!,5))))))</f>
        <v>#REF!</v>
      </c>
      <c r="AC24" s="122"/>
      <c r="AD24" s="123" t="e">
        <f t="shared" si="2"/>
        <v>#REF!</v>
      </c>
      <c r="AE24" s="76" t="e">
        <f>IF(Z24="A",IF(X24&lt;=HLOOKUP(N24,Limits!#REF!,2),30,IF(X24&lt;=HLOOKUP(N24,Limits!#REF!,3),40,IF(X24&lt;=HLOOKUP(N24,Limits!#REF!,4),50,IF(X24&lt;=HLOOKUP(N24,Limits!#REF!,5),80,"Over 80%")))))</f>
        <v>#REF!</v>
      </c>
      <c r="AF24" s="76" t="e">
        <f>IF(Z24="B",IF(X24&lt;=HLOOKUP(N24,Limits!#REF!,2),30,IF(X24&lt;=HLOOKUP(N24,Limits!#REF!,3),40,IF(X24&lt;=HLOOKUP(N24,Limits!#REF!,4),50,IF(X24&lt;=HLOOKUP(N24,Limits!#REF!,5),80,"Over 80%")))))</f>
        <v>#REF!</v>
      </c>
      <c r="AG24" s="122"/>
      <c r="AH24" s="85" t="e">
        <f>IF(J24&lt;=HLOOKUP(F24,Limits!#REF!,2),30,IF(J24&lt;=HLOOKUP(F24,Limits!#REF!,3),40,IF(J24&lt;=HLOOKUP(F24,Limits!#REF!,4),50,IF(J24&lt;=HLOOKUP(F24,Limits!#REF!,5),60,IF(J24&lt;=HLOOKUP(F24,Limits!#REF!,6),80,"Over 80%")))))</f>
        <v>#REF!</v>
      </c>
      <c r="AI24" s="123" t="e">
        <f t="shared" si="0"/>
        <v>#REF!</v>
      </c>
      <c r="AJ24" s="13"/>
      <c r="AK24" s="85" t="e">
        <f t="shared" si="3"/>
        <v>#REF!</v>
      </c>
    </row>
    <row r="25" spans="1:37">
      <c r="A25" s="117">
        <f>+USR!C25</f>
        <v>202</v>
      </c>
      <c r="B25" s="117"/>
      <c r="C25" s="117" t="str">
        <f>+USR!D25</f>
        <v xml:space="preserve">07/14/2017 </v>
      </c>
      <c r="D25" s="151">
        <f>DATEVALUE(TEXT(USR!L25,"mm/dd/yyyy"))</f>
        <v>43660</v>
      </c>
      <c r="E25" s="117"/>
      <c r="F25" s="121">
        <f>+USR!N25</f>
        <v>3</v>
      </c>
      <c r="G25" s="122"/>
      <c r="H25" s="122">
        <f>+USR!AA25</f>
        <v>0</v>
      </c>
      <c r="I25" s="122"/>
      <c r="J25" s="146">
        <f>+USR!G25</f>
        <v>12759</v>
      </c>
      <c r="K25" s="122"/>
      <c r="L25" s="147" t="b">
        <f>IF(H25=30,HLOOKUP(F25,Limits!#REF!,2),IF(H25=40,HLOOKUP(F25,Limits!#REF!,3),IF(H25=50,HLOOKUP(F25,Limits!#REF!,4),IF(H25=60,HLOOKUP(F25,Limits!#REF!,5),IF(H25=80,HLOOKUP(F25,Limits!#REF!,6))))))</f>
        <v>0</v>
      </c>
      <c r="M25" s="148"/>
      <c r="N25" s="121">
        <f>+USR!K25</f>
        <v>2</v>
      </c>
      <c r="O25" s="122"/>
      <c r="P25" s="122">
        <f>+USR!AB25</f>
        <v>0</v>
      </c>
      <c r="Q25" s="122"/>
      <c r="R25" s="122">
        <f>+USR!H25</f>
        <v>310</v>
      </c>
      <c r="S25" s="122"/>
      <c r="T25" s="122">
        <f>+USR!J25</f>
        <v>0</v>
      </c>
      <c r="U25" s="122"/>
      <c r="V25" s="122">
        <f>IF(N25=0,Limits!$D$8,IF(N25=1,Limits!$E$8,IF(N25=2,Limits!$F$8,IF(N25=3,Limits!$G$8,IF(N25=4,Limits!$H$8,IF(N25=5,Limits!$I$8))))))</f>
        <v>51</v>
      </c>
      <c r="W25" s="122"/>
      <c r="X25" s="122">
        <f t="shared" si="1"/>
        <v>361</v>
      </c>
      <c r="Y25" s="122"/>
      <c r="Z25" s="76" t="e">
        <f>IF(D25&gt;=Limits!#REF!,"A",IF(D25&lt;=Limits!#REF!,"B",0))</f>
        <v>#REF!</v>
      </c>
      <c r="AA25" s="76" t="e">
        <f>IF(Z25="A",IF(P25=30,HLOOKUP(N25,Limits!#REF!,2),IF(P25=40,HLOOKUP(N25,Limits!#REF!,3),IF(P25=50,HLOOKUP(N25,Limits!#REF!,4),IF(P25=80,HLOOKUP(N25,Limits!#REF!,5))))))</f>
        <v>#REF!</v>
      </c>
      <c r="AB25" s="76" t="e">
        <f>IF(Z25="B",IF(P25=30,HLOOKUP(N25,Limits!#REF!,2),IF(P25=40,HLOOKUP(N25,Limits!#REF!,3),IF(P25=50,HLOOKUP(N25,Limits!#REF!,4),IF(P25=80,HLOOKUP(N25,Limits!#REF!,5))))))</f>
        <v>#REF!</v>
      </c>
      <c r="AC25" s="122"/>
      <c r="AD25" s="123" t="e">
        <f t="shared" si="2"/>
        <v>#REF!</v>
      </c>
      <c r="AE25" s="76" t="e">
        <f>IF(Z25="A",IF(X25&lt;=HLOOKUP(N25,Limits!#REF!,2),30,IF(X25&lt;=HLOOKUP(N25,Limits!#REF!,3),40,IF(X25&lt;=HLOOKUP(N25,Limits!#REF!,4),50,IF(X25&lt;=HLOOKUP(N25,Limits!#REF!,5),80,"Over 80%")))))</f>
        <v>#REF!</v>
      </c>
      <c r="AF25" s="76" t="e">
        <f>IF(Z25="B",IF(X25&lt;=HLOOKUP(N25,Limits!#REF!,2),30,IF(X25&lt;=HLOOKUP(N25,Limits!#REF!,3),40,IF(X25&lt;=HLOOKUP(N25,Limits!#REF!,4),50,IF(X25&lt;=HLOOKUP(N25,Limits!#REF!,5),80,"Over 80%")))))</f>
        <v>#REF!</v>
      </c>
      <c r="AG25" s="122"/>
      <c r="AH25" s="85" t="e">
        <f>IF(J25&lt;=HLOOKUP(F25,Limits!#REF!,2),30,IF(J25&lt;=HLOOKUP(F25,Limits!#REF!,3),40,IF(J25&lt;=HLOOKUP(F25,Limits!#REF!,4),50,IF(J25&lt;=HLOOKUP(F25,Limits!#REF!,5),60,IF(J25&lt;=HLOOKUP(F25,Limits!#REF!,6),80,"Over 80%")))))</f>
        <v>#REF!</v>
      </c>
      <c r="AI25" s="123" t="e">
        <f t="shared" si="0"/>
        <v>#REF!</v>
      </c>
      <c r="AJ25" s="13"/>
      <c r="AK25" s="85" t="e">
        <f t="shared" si="3"/>
        <v>#REF!</v>
      </c>
    </row>
    <row r="26" spans="1:37">
      <c r="A26" s="117">
        <f>+USR!C26</f>
        <v>203</v>
      </c>
      <c r="B26" s="117"/>
      <c r="C26" s="117" t="str">
        <f>+USR!D26</f>
        <v xml:space="preserve">09/02/2016 </v>
      </c>
      <c r="D26" s="151">
        <f>DATEVALUE(TEXT(USR!L26,"mm/dd/yyyy"))</f>
        <v>43710</v>
      </c>
      <c r="E26" s="117"/>
      <c r="F26" s="121">
        <f>+USR!N26</f>
        <v>5</v>
      </c>
      <c r="G26" s="122"/>
      <c r="H26" s="122">
        <f>+USR!AA26</f>
        <v>0</v>
      </c>
      <c r="I26" s="122"/>
      <c r="J26" s="146">
        <f>+USR!G26</f>
        <v>35100</v>
      </c>
      <c r="K26" s="122"/>
      <c r="L26" s="147" t="b">
        <f>IF(H26=30,HLOOKUP(F26,Limits!#REF!,2),IF(H26=40,HLOOKUP(F26,Limits!#REF!,3),IF(H26=50,HLOOKUP(F26,Limits!#REF!,4),IF(H26=60,HLOOKUP(F26,Limits!#REF!,5),IF(H26=80,HLOOKUP(F26,Limits!#REF!,6))))))</f>
        <v>0</v>
      </c>
      <c r="M26" s="148"/>
      <c r="N26" s="121">
        <f>+USR!K26</f>
        <v>3</v>
      </c>
      <c r="O26" s="122"/>
      <c r="P26" s="122">
        <f>+USR!AB26</f>
        <v>0</v>
      </c>
      <c r="Q26" s="122"/>
      <c r="R26" s="122">
        <f>+USR!H26</f>
        <v>808</v>
      </c>
      <c r="S26" s="122"/>
      <c r="T26" s="122">
        <f>+USR!J26</f>
        <v>0</v>
      </c>
      <c r="U26" s="122"/>
      <c r="V26" s="122">
        <f>IF(N26=0,Limits!$D$8,IF(N26=1,Limits!$E$8,IF(N26=2,Limits!$F$8,IF(N26=3,Limits!$G$8,IF(N26=4,Limits!$H$8,IF(N26=5,Limits!$I$8))))))</f>
        <v>57</v>
      </c>
      <c r="W26" s="122"/>
      <c r="X26" s="122">
        <f t="shared" si="1"/>
        <v>865</v>
      </c>
      <c r="Y26" s="122"/>
      <c r="Z26" s="76" t="e">
        <f>IF(D26&gt;=Limits!#REF!,"A",IF(D26&lt;=Limits!#REF!,"B",0))</f>
        <v>#REF!</v>
      </c>
      <c r="AA26" s="76" t="e">
        <f>IF(Z26="A",IF(P26=30,HLOOKUP(N26,Limits!#REF!,2),IF(P26=40,HLOOKUP(N26,Limits!#REF!,3),IF(P26=50,HLOOKUP(N26,Limits!#REF!,4),IF(P26=80,HLOOKUP(N26,Limits!#REF!,5))))))</f>
        <v>#REF!</v>
      </c>
      <c r="AB26" s="76" t="e">
        <f>IF(Z26="B",IF(P26=30,HLOOKUP(N26,Limits!#REF!,2),IF(P26=40,HLOOKUP(N26,Limits!#REF!,3),IF(P26=50,HLOOKUP(N26,Limits!#REF!,4),IF(P26=80,HLOOKUP(N26,Limits!#REF!,5))))))</f>
        <v>#REF!</v>
      </c>
      <c r="AC26" s="122"/>
      <c r="AD26" s="123" t="e">
        <f t="shared" si="2"/>
        <v>#REF!</v>
      </c>
      <c r="AE26" s="76" t="e">
        <f>IF(Z26="A",IF(X26&lt;=HLOOKUP(N26,Limits!#REF!,2),30,IF(X26&lt;=HLOOKUP(N26,Limits!#REF!,3),40,IF(X26&lt;=HLOOKUP(N26,Limits!#REF!,4),50,IF(X26&lt;=HLOOKUP(N26,Limits!#REF!,5),80,"Over 80%")))))</f>
        <v>#REF!</v>
      </c>
      <c r="AF26" s="76" t="e">
        <f>IF(Z26="B",IF(X26&lt;=HLOOKUP(N26,Limits!#REF!,2),30,IF(X26&lt;=HLOOKUP(N26,Limits!#REF!,3),40,IF(X26&lt;=HLOOKUP(N26,Limits!#REF!,4),50,IF(X26&lt;=HLOOKUP(N26,Limits!#REF!,5),80,"Over 80%")))))</f>
        <v>#REF!</v>
      </c>
      <c r="AG26" s="122"/>
      <c r="AH26" s="85" t="e">
        <f>IF(J26&lt;=HLOOKUP(F26,Limits!#REF!,2),30,IF(J26&lt;=HLOOKUP(F26,Limits!#REF!,3),40,IF(J26&lt;=HLOOKUP(F26,Limits!#REF!,4),50,IF(J26&lt;=HLOOKUP(F26,Limits!#REF!,5),60,IF(J26&lt;=HLOOKUP(F26,Limits!#REF!,6),80,"Over 80%")))))</f>
        <v>#REF!</v>
      </c>
      <c r="AI26" s="123" t="e">
        <f t="shared" si="0"/>
        <v>#REF!</v>
      </c>
      <c r="AJ26" s="13"/>
      <c r="AK26" s="85" t="e">
        <f t="shared" si="3"/>
        <v>#REF!</v>
      </c>
    </row>
    <row r="27" spans="1:37">
      <c r="A27" s="117">
        <f>+USR!C27</f>
        <v>204</v>
      </c>
      <c r="B27" s="117"/>
      <c r="C27" s="117" t="str">
        <f>+USR!D27</f>
        <v xml:space="preserve">10/10/2019 </v>
      </c>
      <c r="D27" s="151">
        <f>DATEVALUE(TEXT(USR!L27,"mm/dd/yyyy"))</f>
        <v>43748</v>
      </c>
      <c r="E27" s="117"/>
      <c r="F27" s="121">
        <f>+USR!N27</f>
        <v>4</v>
      </c>
      <c r="G27" s="122"/>
      <c r="H27" s="122">
        <f>+USR!AA27</f>
        <v>0</v>
      </c>
      <c r="I27" s="122"/>
      <c r="J27" s="146">
        <f>+USR!G27</f>
        <v>34330</v>
      </c>
      <c r="K27" s="122"/>
      <c r="L27" s="147" t="b">
        <f>IF(H27=30,HLOOKUP(F27,Limits!#REF!,2),IF(H27=40,HLOOKUP(F27,Limits!#REF!,3),IF(H27=50,HLOOKUP(F27,Limits!#REF!,4),IF(H27=60,HLOOKUP(F27,Limits!#REF!,5),IF(H27=80,HLOOKUP(F27,Limits!#REF!,6))))))</f>
        <v>0</v>
      </c>
      <c r="M27" s="148"/>
      <c r="N27" s="121">
        <f>+USR!K27</f>
        <v>3</v>
      </c>
      <c r="O27" s="122"/>
      <c r="P27" s="122">
        <f>+USR!AB27</f>
        <v>0</v>
      </c>
      <c r="Q27" s="122"/>
      <c r="R27" s="122">
        <f>+USR!H27</f>
        <v>754</v>
      </c>
      <c r="S27" s="122"/>
      <c r="T27" s="122">
        <f>+USR!J27</f>
        <v>0</v>
      </c>
      <c r="U27" s="122"/>
      <c r="V27" s="122">
        <f>IF(N27=0,Limits!$D$8,IF(N27=1,Limits!$E$8,IF(N27=2,Limits!$F$8,IF(N27=3,Limits!$G$8,IF(N27=4,Limits!$H$8,IF(N27=5,Limits!$I$8))))))</f>
        <v>57</v>
      </c>
      <c r="W27" s="122"/>
      <c r="X27" s="122">
        <f t="shared" si="1"/>
        <v>811</v>
      </c>
      <c r="Y27" s="122"/>
      <c r="Z27" s="76" t="e">
        <f>IF(D27&gt;=Limits!#REF!,"A",IF(D27&lt;=Limits!#REF!,"B",0))</f>
        <v>#REF!</v>
      </c>
      <c r="AA27" s="76" t="e">
        <f>IF(Z27="A",IF(P27=30,HLOOKUP(N27,Limits!#REF!,2),IF(P27=40,HLOOKUP(N27,Limits!#REF!,3),IF(P27=50,HLOOKUP(N27,Limits!#REF!,4),IF(P27=80,HLOOKUP(N27,Limits!#REF!,5))))))</f>
        <v>#REF!</v>
      </c>
      <c r="AB27" s="76" t="e">
        <f>IF(Z27="B",IF(P27=30,HLOOKUP(N27,Limits!#REF!,2),IF(P27=40,HLOOKUP(N27,Limits!#REF!,3),IF(P27=50,HLOOKUP(N27,Limits!#REF!,4),IF(P27=80,HLOOKUP(N27,Limits!#REF!,5))))))</f>
        <v>#REF!</v>
      </c>
      <c r="AC27" s="122"/>
      <c r="AD27" s="123" t="e">
        <f t="shared" si="2"/>
        <v>#REF!</v>
      </c>
      <c r="AE27" s="76" t="e">
        <f>IF(Z27="A",IF(X27&lt;=HLOOKUP(N27,Limits!#REF!,2),30,IF(X27&lt;=HLOOKUP(N27,Limits!#REF!,3),40,IF(X27&lt;=HLOOKUP(N27,Limits!#REF!,4),50,IF(X27&lt;=HLOOKUP(N27,Limits!#REF!,5),80,"Over 80%")))))</f>
        <v>#REF!</v>
      </c>
      <c r="AF27" s="76" t="e">
        <f>IF(Z27="B",IF(X27&lt;=HLOOKUP(N27,Limits!#REF!,2),30,IF(X27&lt;=HLOOKUP(N27,Limits!#REF!,3),40,IF(X27&lt;=HLOOKUP(N27,Limits!#REF!,4),50,IF(X27&lt;=HLOOKUP(N27,Limits!#REF!,5),80,"Over 80%")))))</f>
        <v>#REF!</v>
      </c>
      <c r="AG27" s="122"/>
      <c r="AH27" s="85" t="e">
        <f>IF(J27&lt;=HLOOKUP(F27,Limits!#REF!,2),30,IF(J27&lt;=HLOOKUP(F27,Limits!#REF!,3),40,IF(J27&lt;=HLOOKUP(F27,Limits!#REF!,4),50,IF(J27&lt;=HLOOKUP(F27,Limits!#REF!,5),60,IF(J27&lt;=HLOOKUP(F27,Limits!#REF!,6),80,"Over 80%")))))</f>
        <v>#REF!</v>
      </c>
      <c r="AI27" s="123" t="e">
        <f t="shared" si="0"/>
        <v>#REF!</v>
      </c>
      <c r="AJ27" s="13"/>
      <c r="AK27" s="85" t="e">
        <f t="shared" si="3"/>
        <v>#REF!</v>
      </c>
    </row>
    <row r="28" spans="1:37">
      <c r="A28" s="117">
        <f>+USR!C28</f>
        <v>205</v>
      </c>
      <c r="B28" s="117"/>
      <c r="C28" s="117" t="str">
        <f>+USR!D28</f>
        <v xml:space="preserve">10/10/2019 </v>
      </c>
      <c r="D28" s="151">
        <f>DATEVALUE(TEXT(USR!L28,"mm/dd/yyyy"))</f>
        <v>43748</v>
      </c>
      <c r="E28" s="117"/>
      <c r="F28" s="121">
        <f>+USR!N28</f>
        <v>4</v>
      </c>
      <c r="G28" s="122"/>
      <c r="H28" s="122">
        <f>+USR!AA28</f>
        <v>0</v>
      </c>
      <c r="I28" s="122"/>
      <c r="J28" s="146">
        <f>+USR!G28</f>
        <v>3433</v>
      </c>
      <c r="K28" s="122"/>
      <c r="L28" s="147" t="b">
        <f>IF(H28=30,HLOOKUP(F28,Limits!#REF!,2),IF(H28=40,HLOOKUP(F28,Limits!#REF!,3),IF(H28=50,HLOOKUP(F28,Limits!#REF!,4),IF(H28=60,HLOOKUP(F28,Limits!#REF!,5),IF(H28=80,HLOOKUP(F28,Limits!#REF!,6))))))</f>
        <v>0</v>
      </c>
      <c r="M28" s="148"/>
      <c r="N28" s="121">
        <f>+USR!K28</f>
        <v>2</v>
      </c>
      <c r="O28" s="122"/>
      <c r="P28" s="122">
        <f>+USR!AB28</f>
        <v>0</v>
      </c>
      <c r="Q28" s="122"/>
      <c r="R28" s="122">
        <f>+USR!H28</f>
        <v>672</v>
      </c>
      <c r="S28" s="122"/>
      <c r="T28" s="122">
        <f>+USR!J28</f>
        <v>0</v>
      </c>
      <c r="U28" s="122"/>
      <c r="V28" s="122">
        <f>IF(N28=0,Limits!$D$8,IF(N28=1,Limits!$E$8,IF(N28=2,Limits!$F$8,IF(N28=3,Limits!$G$8,IF(N28=4,Limits!$H$8,IF(N28=5,Limits!$I$8))))))</f>
        <v>51</v>
      </c>
      <c r="W28" s="122"/>
      <c r="X28" s="122">
        <f t="shared" si="1"/>
        <v>723</v>
      </c>
      <c r="Y28" s="122"/>
      <c r="Z28" s="76" t="e">
        <f>IF(D28&gt;=Limits!#REF!,"A",IF(D28&lt;=Limits!#REF!,"B",0))</f>
        <v>#REF!</v>
      </c>
      <c r="AA28" s="76" t="e">
        <f>IF(Z28="A",IF(P28=30,HLOOKUP(N28,Limits!#REF!,2),IF(P28=40,HLOOKUP(N28,Limits!#REF!,3),IF(P28=50,HLOOKUP(N28,Limits!#REF!,4),IF(P28=80,HLOOKUP(N28,Limits!#REF!,5))))))</f>
        <v>#REF!</v>
      </c>
      <c r="AB28" s="76" t="e">
        <f>IF(Z28="B",IF(P28=30,HLOOKUP(N28,Limits!#REF!,2),IF(P28=40,HLOOKUP(N28,Limits!#REF!,3),IF(P28=50,HLOOKUP(N28,Limits!#REF!,4),IF(P28=80,HLOOKUP(N28,Limits!#REF!,5))))))</f>
        <v>#REF!</v>
      </c>
      <c r="AC28" s="122"/>
      <c r="AD28" s="123" t="e">
        <f t="shared" si="2"/>
        <v>#REF!</v>
      </c>
      <c r="AE28" s="76" t="e">
        <f>IF(Z28="A",IF(X28&lt;=HLOOKUP(N28,Limits!#REF!,2),30,IF(X28&lt;=HLOOKUP(N28,Limits!#REF!,3),40,IF(X28&lt;=HLOOKUP(N28,Limits!#REF!,4),50,IF(X28&lt;=HLOOKUP(N28,Limits!#REF!,5),80,"Over 80%")))))</f>
        <v>#REF!</v>
      </c>
      <c r="AF28" s="76" t="e">
        <f>IF(Z28="B",IF(X28&lt;=HLOOKUP(N28,Limits!#REF!,2),30,IF(X28&lt;=HLOOKUP(N28,Limits!#REF!,3),40,IF(X28&lt;=HLOOKUP(N28,Limits!#REF!,4),50,IF(X28&lt;=HLOOKUP(N28,Limits!#REF!,5),80,"Over 80%")))))</f>
        <v>#REF!</v>
      </c>
      <c r="AG28" s="122"/>
      <c r="AH28" s="85" t="e">
        <f>IF(J28&lt;=HLOOKUP(F28,Limits!#REF!,2),30,IF(J28&lt;=HLOOKUP(F28,Limits!#REF!,3),40,IF(J28&lt;=HLOOKUP(F28,Limits!#REF!,4),50,IF(J28&lt;=HLOOKUP(F28,Limits!#REF!,5),60,IF(J28&lt;=HLOOKUP(F28,Limits!#REF!,6),80,"Over 80%")))))</f>
        <v>#REF!</v>
      </c>
      <c r="AI28" s="123" t="e">
        <f t="shared" si="0"/>
        <v>#REF!</v>
      </c>
      <c r="AJ28" s="13"/>
      <c r="AK28" s="85" t="e">
        <f t="shared" si="3"/>
        <v>#REF!</v>
      </c>
    </row>
    <row r="29" spans="1:37">
      <c r="A29" s="117">
        <f>+USR!C29</f>
        <v>206</v>
      </c>
      <c r="B29" s="117"/>
      <c r="C29" s="117" t="str">
        <f>+USR!D29</f>
        <v xml:space="preserve">03/20/2020 </v>
      </c>
      <c r="D29" s="151">
        <f>DATEVALUE(TEXT(USR!L29,"mm/dd/yyyy"))</f>
        <v>43910</v>
      </c>
      <c r="E29" s="117"/>
      <c r="F29" s="121">
        <f>+USR!N29</f>
        <v>1</v>
      </c>
      <c r="G29" s="122"/>
      <c r="H29" s="122">
        <f>+USR!AA29</f>
        <v>0</v>
      </c>
      <c r="I29" s="122"/>
      <c r="J29" s="146">
        <f>+USR!G29</f>
        <v>24535.16</v>
      </c>
      <c r="K29" s="122"/>
      <c r="L29" s="147" t="b">
        <f>IF(H29=30,HLOOKUP(F29,Limits!#REF!,2),IF(H29=40,HLOOKUP(F29,Limits!#REF!,3),IF(H29=50,HLOOKUP(F29,Limits!#REF!,4),IF(H29=60,HLOOKUP(F29,Limits!#REF!,5),IF(H29=80,HLOOKUP(F29,Limits!#REF!,6))))))</f>
        <v>0</v>
      </c>
      <c r="M29" s="148"/>
      <c r="N29" s="121">
        <f>+USR!K29</f>
        <v>2</v>
      </c>
      <c r="O29" s="122"/>
      <c r="P29" s="122">
        <f>+USR!AB29</f>
        <v>0</v>
      </c>
      <c r="Q29" s="122"/>
      <c r="R29" s="122">
        <f>+USR!H29</f>
        <v>685</v>
      </c>
      <c r="S29" s="122"/>
      <c r="T29" s="122">
        <f>+USR!J29</f>
        <v>0</v>
      </c>
      <c r="U29" s="122"/>
      <c r="V29" s="122">
        <f>IF(N29=0,Limits!$D$8,IF(N29=1,Limits!$E$8,IF(N29=2,Limits!$F$8,IF(N29=3,Limits!$G$8,IF(N29=4,Limits!$H$8,IF(N29=5,Limits!$I$8))))))</f>
        <v>51</v>
      </c>
      <c r="W29" s="122"/>
      <c r="X29" s="122">
        <f t="shared" si="1"/>
        <v>736</v>
      </c>
      <c r="Y29" s="122"/>
      <c r="Z29" s="76" t="e">
        <f>IF(D29&gt;=Limits!#REF!,"A",IF(D29&lt;=Limits!#REF!,"B",0))</f>
        <v>#REF!</v>
      </c>
      <c r="AA29" s="76" t="e">
        <f>IF(Z29="A",IF(P29=30,HLOOKUP(N29,Limits!#REF!,2),IF(P29=40,HLOOKUP(N29,Limits!#REF!,3),IF(P29=50,HLOOKUP(N29,Limits!#REF!,4),IF(P29=80,HLOOKUP(N29,Limits!#REF!,5))))))</f>
        <v>#REF!</v>
      </c>
      <c r="AB29" s="76" t="e">
        <f>IF(Z29="B",IF(P29=30,HLOOKUP(N29,Limits!#REF!,2),IF(P29=40,HLOOKUP(N29,Limits!#REF!,3),IF(P29=50,HLOOKUP(N29,Limits!#REF!,4),IF(P29=80,HLOOKUP(N29,Limits!#REF!,5))))))</f>
        <v>#REF!</v>
      </c>
      <c r="AC29" s="122"/>
      <c r="AD29" s="123" t="e">
        <f t="shared" si="2"/>
        <v>#REF!</v>
      </c>
      <c r="AE29" s="76" t="e">
        <f>IF(Z29="A",IF(X29&lt;=HLOOKUP(N29,Limits!#REF!,2),30,IF(X29&lt;=HLOOKUP(N29,Limits!#REF!,3),40,IF(X29&lt;=HLOOKUP(N29,Limits!#REF!,4),50,IF(X29&lt;=HLOOKUP(N29,Limits!#REF!,5),80,"Over 80%")))))</f>
        <v>#REF!</v>
      </c>
      <c r="AF29" s="76" t="e">
        <f>IF(Z29="B",IF(X29&lt;=HLOOKUP(N29,Limits!#REF!,2),30,IF(X29&lt;=HLOOKUP(N29,Limits!#REF!,3),40,IF(X29&lt;=HLOOKUP(N29,Limits!#REF!,4),50,IF(X29&lt;=HLOOKUP(N29,Limits!#REF!,5),80,"Over 80%")))))</f>
        <v>#REF!</v>
      </c>
      <c r="AG29" s="122"/>
      <c r="AH29" s="85" t="e">
        <f>IF(J29&lt;=HLOOKUP(F29,Limits!#REF!,2),30,IF(J29&lt;=HLOOKUP(F29,Limits!#REF!,3),40,IF(J29&lt;=HLOOKUP(F29,Limits!#REF!,4),50,IF(J29&lt;=HLOOKUP(F29,Limits!#REF!,5),60,IF(J29&lt;=HLOOKUP(F29,Limits!#REF!,6),80,"Over 80%")))))</f>
        <v>#REF!</v>
      </c>
      <c r="AI29" s="123" t="e">
        <f t="shared" si="0"/>
        <v>#REF!</v>
      </c>
      <c r="AJ29" s="13"/>
      <c r="AK29" s="85" t="e">
        <f t="shared" si="3"/>
        <v>#REF!</v>
      </c>
    </row>
    <row r="30" spans="1:37">
      <c r="A30" s="117">
        <f>+USR!C30</f>
        <v>207</v>
      </c>
      <c r="B30" s="117"/>
      <c r="C30" s="117" t="str">
        <f>+USR!D30</f>
        <v xml:space="preserve">09/30/2019 </v>
      </c>
      <c r="D30" s="151">
        <f>DATEVALUE(TEXT(USR!L30,"mm/dd/yyyy"))</f>
        <v>43738</v>
      </c>
      <c r="E30" s="117"/>
      <c r="F30" s="121">
        <f>+USR!N30</f>
        <v>3</v>
      </c>
      <c r="G30" s="122"/>
      <c r="H30" s="122">
        <f>+USR!AA30</f>
        <v>0</v>
      </c>
      <c r="I30" s="122"/>
      <c r="J30" s="146">
        <f>+USR!G30</f>
        <v>27040</v>
      </c>
      <c r="K30" s="122"/>
      <c r="L30" s="147" t="b">
        <f>IF(H30=30,HLOOKUP(F30,Limits!#REF!,2),IF(H30=40,HLOOKUP(F30,Limits!#REF!,3),IF(H30=50,HLOOKUP(F30,Limits!#REF!,4),IF(H30=60,HLOOKUP(F30,Limits!#REF!,5),IF(H30=80,HLOOKUP(F30,Limits!#REF!,6))))))</f>
        <v>0</v>
      </c>
      <c r="M30" s="148"/>
      <c r="N30" s="121">
        <f>+USR!K30</f>
        <v>3</v>
      </c>
      <c r="O30" s="122"/>
      <c r="P30" s="122">
        <f>+USR!AB30</f>
        <v>0</v>
      </c>
      <c r="Q30" s="122"/>
      <c r="R30" s="122">
        <f>+USR!H30</f>
        <v>842</v>
      </c>
      <c r="S30" s="122"/>
      <c r="T30" s="122">
        <f>+USR!J30</f>
        <v>0</v>
      </c>
      <c r="U30" s="122"/>
      <c r="V30" s="122">
        <f>IF(N30=0,Limits!$D$8,IF(N30=1,Limits!$E$8,IF(N30=2,Limits!$F$8,IF(N30=3,Limits!$G$8,IF(N30=4,Limits!$H$8,IF(N30=5,Limits!$I$8))))))</f>
        <v>57</v>
      </c>
      <c r="W30" s="122"/>
      <c r="X30" s="122">
        <f t="shared" si="1"/>
        <v>899</v>
      </c>
      <c r="Y30" s="122"/>
      <c r="Z30" s="76" t="e">
        <f>IF(D30&gt;=Limits!#REF!,"A",IF(D30&lt;=Limits!#REF!,"B",0))</f>
        <v>#REF!</v>
      </c>
      <c r="AA30" s="76" t="e">
        <f>IF(Z30="A",IF(P30=30,HLOOKUP(N30,Limits!#REF!,2),IF(P30=40,HLOOKUP(N30,Limits!#REF!,3),IF(P30=50,HLOOKUP(N30,Limits!#REF!,4),IF(P30=80,HLOOKUP(N30,Limits!#REF!,5))))))</f>
        <v>#REF!</v>
      </c>
      <c r="AB30" s="76" t="e">
        <f>IF(Z30="B",IF(P30=30,HLOOKUP(N30,Limits!#REF!,2),IF(P30=40,HLOOKUP(N30,Limits!#REF!,3),IF(P30=50,HLOOKUP(N30,Limits!#REF!,4),IF(P30=80,HLOOKUP(N30,Limits!#REF!,5))))))</f>
        <v>#REF!</v>
      </c>
      <c r="AC30" s="122"/>
      <c r="AD30" s="123" t="e">
        <f t="shared" si="2"/>
        <v>#REF!</v>
      </c>
      <c r="AE30" s="76" t="e">
        <f>IF(Z30="A",IF(X30&lt;=HLOOKUP(N30,Limits!#REF!,2),30,IF(X30&lt;=HLOOKUP(N30,Limits!#REF!,3),40,IF(X30&lt;=HLOOKUP(N30,Limits!#REF!,4),50,IF(X30&lt;=HLOOKUP(N30,Limits!#REF!,5),80,"Over 80%")))))</f>
        <v>#REF!</v>
      </c>
      <c r="AF30" s="76" t="e">
        <f>IF(Z30="B",IF(X30&lt;=HLOOKUP(N30,Limits!#REF!,2),30,IF(X30&lt;=HLOOKUP(N30,Limits!#REF!,3),40,IF(X30&lt;=HLOOKUP(N30,Limits!#REF!,4),50,IF(X30&lt;=HLOOKUP(N30,Limits!#REF!,5),80,"Over 80%")))))</f>
        <v>#REF!</v>
      </c>
      <c r="AG30" s="122"/>
      <c r="AH30" s="85" t="e">
        <f>IF(J30&lt;=HLOOKUP(F30,Limits!#REF!,2),30,IF(J30&lt;=HLOOKUP(F30,Limits!#REF!,3),40,IF(J30&lt;=HLOOKUP(F30,Limits!#REF!,4),50,IF(J30&lt;=HLOOKUP(F30,Limits!#REF!,5),60,IF(J30&lt;=HLOOKUP(F30,Limits!#REF!,6),80,"Over 80%")))))</f>
        <v>#REF!</v>
      </c>
      <c r="AI30" s="123" t="e">
        <f t="shared" si="0"/>
        <v>#REF!</v>
      </c>
      <c r="AJ30" s="13"/>
      <c r="AK30" s="85" t="e">
        <f t="shared" si="3"/>
        <v>#REF!</v>
      </c>
    </row>
    <row r="31" spans="1:37">
      <c r="A31" s="117">
        <f>+USR!C31</f>
        <v>208</v>
      </c>
      <c r="B31" s="117"/>
      <c r="C31" s="117" t="str">
        <f>+USR!D31</f>
        <v xml:space="preserve">03/08/2018 </v>
      </c>
      <c r="D31" s="151">
        <f>DATEVALUE(TEXT(USR!L31,"mm/dd/yyyy"))</f>
        <v>43898</v>
      </c>
      <c r="E31" s="117"/>
      <c r="F31" s="121">
        <f>+USR!N31</f>
        <v>3</v>
      </c>
      <c r="G31" s="122"/>
      <c r="H31" s="122">
        <f>+USR!AA31</f>
        <v>0</v>
      </c>
      <c r="I31" s="122"/>
      <c r="J31" s="146">
        <f>+USR!G31</f>
        <v>22289</v>
      </c>
      <c r="K31" s="122"/>
      <c r="L31" s="147" t="b">
        <f>IF(H31=30,HLOOKUP(F31,Limits!#REF!,2),IF(H31=40,HLOOKUP(F31,Limits!#REF!,3),IF(H31=50,HLOOKUP(F31,Limits!#REF!,4),IF(H31=60,HLOOKUP(F31,Limits!#REF!,5),IF(H31=80,HLOOKUP(F31,Limits!#REF!,6))))))</f>
        <v>0</v>
      </c>
      <c r="M31" s="148"/>
      <c r="N31" s="121">
        <f>+USR!K31</f>
        <v>3</v>
      </c>
      <c r="O31" s="122"/>
      <c r="P31" s="122">
        <f>+USR!AB31</f>
        <v>0</v>
      </c>
      <c r="Q31" s="122"/>
      <c r="R31" s="122">
        <f>+USR!H31</f>
        <v>815</v>
      </c>
      <c r="S31" s="122"/>
      <c r="T31" s="122">
        <f>+USR!J31</f>
        <v>0</v>
      </c>
      <c r="U31" s="122"/>
      <c r="V31" s="122">
        <f>IF(N31=0,Limits!$D$8,IF(N31=1,Limits!$E$8,IF(N31=2,Limits!$F$8,IF(N31=3,Limits!$G$8,IF(N31=4,Limits!$H$8,IF(N31=5,Limits!$I$8))))))</f>
        <v>57</v>
      </c>
      <c r="W31" s="122"/>
      <c r="X31" s="122">
        <f t="shared" si="1"/>
        <v>872</v>
      </c>
      <c r="Y31" s="122"/>
      <c r="Z31" s="76" t="e">
        <f>IF(D31&gt;=Limits!#REF!,"A",IF(D31&lt;=Limits!#REF!,"B",0))</f>
        <v>#REF!</v>
      </c>
      <c r="AA31" s="76" t="e">
        <f>IF(Z31="A",IF(P31=30,HLOOKUP(N31,Limits!#REF!,2),IF(P31=40,HLOOKUP(N31,Limits!#REF!,3),IF(P31=50,HLOOKUP(N31,Limits!#REF!,4),IF(P31=80,HLOOKUP(N31,Limits!#REF!,5))))))</f>
        <v>#REF!</v>
      </c>
      <c r="AB31" s="76" t="e">
        <f>IF(Z31="B",IF(P31=30,HLOOKUP(N31,Limits!#REF!,2),IF(P31=40,HLOOKUP(N31,Limits!#REF!,3),IF(P31=50,HLOOKUP(N31,Limits!#REF!,4),IF(P31=80,HLOOKUP(N31,Limits!#REF!,5))))))</f>
        <v>#REF!</v>
      </c>
      <c r="AC31" s="122"/>
      <c r="AD31" s="123" t="e">
        <f t="shared" si="2"/>
        <v>#REF!</v>
      </c>
      <c r="AE31" s="76" t="e">
        <f>IF(Z31="A",IF(X31&lt;=HLOOKUP(N31,Limits!#REF!,2),30,IF(X31&lt;=HLOOKUP(N31,Limits!#REF!,3),40,IF(X31&lt;=HLOOKUP(N31,Limits!#REF!,4),50,IF(X31&lt;=HLOOKUP(N31,Limits!#REF!,5),80,"Over 80%")))))</f>
        <v>#REF!</v>
      </c>
      <c r="AF31" s="76" t="e">
        <f>IF(Z31="B",IF(X31&lt;=HLOOKUP(N31,Limits!#REF!,2),30,IF(X31&lt;=HLOOKUP(N31,Limits!#REF!,3),40,IF(X31&lt;=HLOOKUP(N31,Limits!#REF!,4),50,IF(X31&lt;=HLOOKUP(N31,Limits!#REF!,5),80,"Over 80%")))))</f>
        <v>#REF!</v>
      </c>
      <c r="AG31" s="122"/>
      <c r="AH31" s="85" t="e">
        <f>IF(J31&lt;=HLOOKUP(F31,Limits!#REF!,2),30,IF(J31&lt;=HLOOKUP(F31,Limits!#REF!,3),40,IF(J31&lt;=HLOOKUP(F31,Limits!#REF!,4),50,IF(J31&lt;=HLOOKUP(F31,Limits!#REF!,5),60,IF(J31&lt;=HLOOKUP(F31,Limits!#REF!,6),80,"Over 80%")))))</f>
        <v>#REF!</v>
      </c>
      <c r="AI31" s="123" t="e">
        <f t="shared" si="0"/>
        <v>#REF!</v>
      </c>
      <c r="AJ31" s="13"/>
      <c r="AK31" s="85" t="e">
        <f t="shared" si="3"/>
        <v>#REF!</v>
      </c>
    </row>
    <row r="32" spans="1:37">
      <c r="A32" s="117">
        <f>+USR!C32</f>
        <v>209</v>
      </c>
      <c r="B32" s="117"/>
      <c r="C32" s="117" t="str">
        <f>+USR!D32</f>
        <v xml:space="preserve">07/23/2018 </v>
      </c>
      <c r="D32" s="151">
        <f>DATEVALUE(TEXT(USR!L32,"mm/dd/yyyy"))</f>
        <v>43669</v>
      </c>
      <c r="E32" s="117"/>
      <c r="F32" s="121">
        <f>+USR!N32</f>
        <v>1</v>
      </c>
      <c r="G32" s="122"/>
      <c r="H32" s="122">
        <f>+USR!AA32</f>
        <v>0</v>
      </c>
      <c r="I32" s="122"/>
      <c r="J32" s="146">
        <f>+USR!G32</f>
        <v>11249</v>
      </c>
      <c r="K32" s="122"/>
      <c r="L32" s="147" t="b">
        <f>IF(H32=30,HLOOKUP(F32,Limits!#REF!,2),IF(H32=40,HLOOKUP(F32,Limits!#REF!,3),IF(H32=50,HLOOKUP(F32,Limits!#REF!,4),IF(H32=60,HLOOKUP(F32,Limits!#REF!,5),IF(H32=80,HLOOKUP(F32,Limits!#REF!,6))))))</f>
        <v>0</v>
      </c>
      <c r="M32" s="148"/>
      <c r="N32" s="121">
        <f>+USR!K32</f>
        <v>1</v>
      </c>
      <c r="O32" s="122"/>
      <c r="P32" s="122">
        <f>+USR!AB32</f>
        <v>0</v>
      </c>
      <c r="Q32" s="122"/>
      <c r="R32" s="122">
        <f>+USR!H32</f>
        <v>275</v>
      </c>
      <c r="S32" s="122"/>
      <c r="T32" s="122">
        <f>+USR!J32</f>
        <v>0</v>
      </c>
      <c r="U32" s="122"/>
      <c r="V32" s="122">
        <f>IF(N32=0,Limits!$D$8,IF(N32=1,Limits!$E$8,IF(N32=2,Limits!$F$8,IF(N32=3,Limits!$G$8,IF(N32=4,Limits!$H$8,IF(N32=5,Limits!$I$8))))))</f>
        <v>45</v>
      </c>
      <c r="W32" s="122"/>
      <c r="X32" s="122">
        <f t="shared" si="1"/>
        <v>320</v>
      </c>
      <c r="Y32" s="122"/>
      <c r="Z32" s="76" t="e">
        <f>IF(D32&gt;=Limits!#REF!,"A",IF(D32&lt;=Limits!#REF!,"B",0))</f>
        <v>#REF!</v>
      </c>
      <c r="AA32" s="76" t="e">
        <f>IF(Z32="A",IF(P32=30,HLOOKUP(N32,Limits!#REF!,2),IF(P32=40,HLOOKUP(N32,Limits!#REF!,3),IF(P32=50,HLOOKUP(N32,Limits!#REF!,4),IF(P32=80,HLOOKUP(N32,Limits!#REF!,5))))))</f>
        <v>#REF!</v>
      </c>
      <c r="AB32" s="76" t="e">
        <f>IF(Z32="B",IF(P32=30,HLOOKUP(N32,Limits!#REF!,2),IF(P32=40,HLOOKUP(N32,Limits!#REF!,3),IF(P32=50,HLOOKUP(N32,Limits!#REF!,4),IF(P32=80,HLOOKUP(N32,Limits!#REF!,5))))))</f>
        <v>#REF!</v>
      </c>
      <c r="AC32" s="122"/>
      <c r="AD32" s="123" t="e">
        <f t="shared" si="2"/>
        <v>#REF!</v>
      </c>
      <c r="AE32" s="76" t="e">
        <f>IF(Z32="A",IF(X32&lt;=HLOOKUP(N32,Limits!#REF!,2),30,IF(X32&lt;=HLOOKUP(N32,Limits!#REF!,3),40,IF(X32&lt;=HLOOKUP(N32,Limits!#REF!,4),50,IF(X32&lt;=HLOOKUP(N32,Limits!#REF!,5),80,"Over 80%")))))</f>
        <v>#REF!</v>
      </c>
      <c r="AF32" s="76" t="e">
        <f>IF(Z32="B",IF(X32&lt;=HLOOKUP(N32,Limits!#REF!,2),30,IF(X32&lt;=HLOOKUP(N32,Limits!#REF!,3),40,IF(X32&lt;=HLOOKUP(N32,Limits!#REF!,4),50,IF(X32&lt;=HLOOKUP(N32,Limits!#REF!,5),80,"Over 80%")))))</f>
        <v>#REF!</v>
      </c>
      <c r="AG32" s="122"/>
      <c r="AH32" s="85" t="e">
        <f>IF(J32&lt;=HLOOKUP(F32,Limits!#REF!,2),30,IF(J32&lt;=HLOOKUP(F32,Limits!#REF!,3),40,IF(J32&lt;=HLOOKUP(F32,Limits!#REF!,4),50,IF(J32&lt;=HLOOKUP(F32,Limits!#REF!,5),60,IF(J32&lt;=HLOOKUP(F32,Limits!#REF!,6),80,"Over 80%")))))</f>
        <v>#REF!</v>
      </c>
      <c r="AI32" s="123" t="e">
        <f t="shared" si="0"/>
        <v>#REF!</v>
      </c>
      <c r="AJ32" s="13"/>
      <c r="AK32" s="85" t="e">
        <f t="shared" si="3"/>
        <v>#REF!</v>
      </c>
    </row>
    <row r="33" spans="1:37">
      <c r="A33" s="117">
        <f>+USR!C33</f>
        <v>210</v>
      </c>
      <c r="B33" s="117"/>
      <c r="C33" s="117" t="str">
        <f>+USR!D33</f>
        <v xml:space="preserve">02/26/2019 </v>
      </c>
      <c r="D33" s="151">
        <f>DATEVALUE(TEXT(USR!L33,"mm/dd/yyyy"))</f>
        <v>43887</v>
      </c>
      <c r="E33" s="117"/>
      <c r="F33" s="121">
        <f>+USR!N33</f>
        <v>1</v>
      </c>
      <c r="G33" s="122"/>
      <c r="H33" s="122">
        <f>+USR!AA33</f>
        <v>0</v>
      </c>
      <c r="I33" s="122"/>
      <c r="J33" s="146">
        <f>+USR!G33</f>
        <v>9432</v>
      </c>
      <c r="K33" s="122"/>
      <c r="L33" s="147" t="b">
        <f>IF(H33=30,HLOOKUP(F33,Limits!#REF!,2),IF(H33=40,HLOOKUP(F33,Limits!#REF!,3),IF(H33=50,HLOOKUP(F33,Limits!#REF!,4),IF(H33=60,HLOOKUP(F33,Limits!#REF!,5),IF(H33=80,HLOOKUP(F33,Limits!#REF!,6))))))</f>
        <v>0</v>
      </c>
      <c r="M33" s="148"/>
      <c r="N33" s="121">
        <f>+USR!K33</f>
        <v>1</v>
      </c>
      <c r="O33" s="122"/>
      <c r="P33" s="122">
        <f>+USR!AB33</f>
        <v>0</v>
      </c>
      <c r="Q33" s="122"/>
      <c r="R33" s="122">
        <f>+USR!H33</f>
        <v>287</v>
      </c>
      <c r="S33" s="122"/>
      <c r="T33" s="122">
        <f>+USR!J33</f>
        <v>0</v>
      </c>
      <c r="U33" s="122"/>
      <c r="V33" s="122">
        <f>IF(N33=0,Limits!$D$8,IF(N33=1,Limits!$E$8,IF(N33=2,Limits!$F$8,IF(N33=3,Limits!$G$8,IF(N33=4,Limits!$H$8,IF(N33=5,Limits!$I$8))))))</f>
        <v>45</v>
      </c>
      <c r="W33" s="122"/>
      <c r="X33" s="122">
        <f t="shared" si="1"/>
        <v>332</v>
      </c>
      <c r="Y33" s="122"/>
      <c r="Z33" s="76" t="e">
        <f>IF(D33&gt;=Limits!#REF!,"A",IF(D33&lt;=Limits!#REF!,"B",0))</f>
        <v>#REF!</v>
      </c>
      <c r="AA33" s="76" t="e">
        <f>IF(Z33="A",IF(P33=30,HLOOKUP(N33,Limits!#REF!,2),IF(P33=40,HLOOKUP(N33,Limits!#REF!,3),IF(P33=50,HLOOKUP(N33,Limits!#REF!,4),IF(P33=80,HLOOKUP(N33,Limits!#REF!,5))))))</f>
        <v>#REF!</v>
      </c>
      <c r="AB33" s="76" t="e">
        <f>IF(Z33="B",IF(P33=30,HLOOKUP(N33,Limits!#REF!,2),IF(P33=40,HLOOKUP(N33,Limits!#REF!,3),IF(P33=50,HLOOKUP(N33,Limits!#REF!,4),IF(P33=80,HLOOKUP(N33,Limits!#REF!,5))))))</f>
        <v>#REF!</v>
      </c>
      <c r="AC33" s="122"/>
      <c r="AD33" s="123" t="e">
        <f t="shared" si="2"/>
        <v>#REF!</v>
      </c>
      <c r="AE33" s="76" t="e">
        <f>IF(Z33="A",IF(X33&lt;=HLOOKUP(N33,Limits!#REF!,2),30,IF(X33&lt;=HLOOKUP(N33,Limits!#REF!,3),40,IF(X33&lt;=HLOOKUP(N33,Limits!#REF!,4),50,IF(X33&lt;=HLOOKUP(N33,Limits!#REF!,5),80,"Over 80%")))))</f>
        <v>#REF!</v>
      </c>
      <c r="AF33" s="76" t="e">
        <f>IF(Z33="B",IF(X33&lt;=HLOOKUP(N33,Limits!#REF!,2),30,IF(X33&lt;=HLOOKUP(N33,Limits!#REF!,3),40,IF(X33&lt;=HLOOKUP(N33,Limits!#REF!,4),50,IF(X33&lt;=HLOOKUP(N33,Limits!#REF!,5),80,"Over 80%")))))</f>
        <v>#REF!</v>
      </c>
      <c r="AG33" s="122"/>
      <c r="AH33" s="85" t="e">
        <f>IF(J33&lt;=HLOOKUP(F33,Limits!#REF!,2),30,IF(J33&lt;=HLOOKUP(F33,Limits!#REF!,3),40,IF(J33&lt;=HLOOKUP(F33,Limits!#REF!,4),50,IF(J33&lt;=HLOOKUP(F33,Limits!#REF!,5),60,IF(J33&lt;=HLOOKUP(F33,Limits!#REF!,6),80,"Over 80%")))))</f>
        <v>#REF!</v>
      </c>
      <c r="AI33" s="123" t="e">
        <f t="shared" si="0"/>
        <v>#REF!</v>
      </c>
      <c r="AJ33" s="13"/>
      <c r="AK33" s="85" t="e">
        <f t="shared" si="3"/>
        <v>#REF!</v>
      </c>
    </row>
    <row r="34" spans="1:37">
      <c r="A34" s="117">
        <f>+USR!C34</f>
        <v>211</v>
      </c>
      <c r="B34" s="117"/>
      <c r="C34" s="117" t="str">
        <f>+USR!D34</f>
        <v xml:space="preserve">01/04/2019 </v>
      </c>
      <c r="D34" s="151">
        <f>DATEVALUE(TEXT(USR!L34,"mm/dd/yyyy"))</f>
        <v>43742</v>
      </c>
      <c r="E34" s="117"/>
      <c r="F34" s="121">
        <f>+USR!N34</f>
        <v>3</v>
      </c>
      <c r="G34" s="122"/>
      <c r="H34" s="122">
        <f>+USR!AA34</f>
        <v>0</v>
      </c>
      <c r="I34" s="122"/>
      <c r="J34" s="146">
        <f>+USR!G34</f>
        <v>17954.400000000001</v>
      </c>
      <c r="K34" s="122"/>
      <c r="L34" s="147" t="b">
        <f>IF(H34=30,HLOOKUP(F34,Limits!#REF!,2),IF(H34=40,HLOOKUP(F34,Limits!#REF!,3),IF(H34=50,HLOOKUP(F34,Limits!#REF!,4),IF(H34=60,HLOOKUP(F34,Limits!#REF!,5),IF(H34=80,HLOOKUP(F34,Limits!#REF!,6))))))</f>
        <v>0</v>
      </c>
      <c r="M34" s="148"/>
      <c r="N34" s="121">
        <f>+USR!K34</f>
        <v>2</v>
      </c>
      <c r="O34" s="122"/>
      <c r="P34" s="122">
        <f>+USR!AB34</f>
        <v>0</v>
      </c>
      <c r="Q34" s="122"/>
      <c r="R34" s="122">
        <f>+USR!H34</f>
        <v>672</v>
      </c>
      <c r="S34" s="122"/>
      <c r="T34" s="122">
        <f>+USR!J34</f>
        <v>0</v>
      </c>
      <c r="U34" s="122"/>
      <c r="V34" s="122">
        <f>IF(N34=0,Limits!$D$8,IF(N34=1,Limits!$E$8,IF(N34=2,Limits!$F$8,IF(N34=3,Limits!$G$8,IF(N34=4,Limits!$H$8,IF(N34=5,Limits!$I$8))))))</f>
        <v>51</v>
      </c>
      <c r="W34" s="122"/>
      <c r="X34" s="122">
        <f t="shared" si="1"/>
        <v>723</v>
      </c>
      <c r="Y34" s="122"/>
      <c r="Z34" s="76" t="e">
        <f>IF(D34&gt;=Limits!#REF!,"A",IF(D34&lt;=Limits!#REF!,"B",0))</f>
        <v>#REF!</v>
      </c>
      <c r="AA34" s="76" t="e">
        <f>IF(Z34="A",IF(P34=30,HLOOKUP(N34,Limits!#REF!,2),IF(P34=40,HLOOKUP(N34,Limits!#REF!,3),IF(P34=50,HLOOKUP(N34,Limits!#REF!,4),IF(P34=80,HLOOKUP(N34,Limits!#REF!,5))))))</f>
        <v>#REF!</v>
      </c>
      <c r="AB34" s="76" t="e">
        <f>IF(Z34="B",IF(P34=30,HLOOKUP(N34,Limits!#REF!,2),IF(P34=40,HLOOKUP(N34,Limits!#REF!,3),IF(P34=50,HLOOKUP(N34,Limits!#REF!,4),IF(P34=80,HLOOKUP(N34,Limits!#REF!,5))))))</f>
        <v>#REF!</v>
      </c>
      <c r="AC34" s="122"/>
      <c r="AD34" s="123" t="e">
        <f t="shared" si="2"/>
        <v>#REF!</v>
      </c>
      <c r="AE34" s="76" t="e">
        <f>IF(Z34="A",IF(X34&lt;=HLOOKUP(N34,Limits!#REF!,2),30,IF(X34&lt;=HLOOKUP(N34,Limits!#REF!,3),40,IF(X34&lt;=HLOOKUP(N34,Limits!#REF!,4),50,IF(X34&lt;=HLOOKUP(N34,Limits!#REF!,5),80,"Over 80%")))))</f>
        <v>#REF!</v>
      </c>
      <c r="AF34" s="76" t="e">
        <f>IF(Z34="B",IF(X34&lt;=HLOOKUP(N34,Limits!#REF!,2),30,IF(X34&lt;=HLOOKUP(N34,Limits!#REF!,3),40,IF(X34&lt;=HLOOKUP(N34,Limits!#REF!,4),50,IF(X34&lt;=HLOOKUP(N34,Limits!#REF!,5),80,"Over 80%")))))</f>
        <v>#REF!</v>
      </c>
      <c r="AG34" s="122"/>
      <c r="AH34" s="85" t="e">
        <f>IF(J34&lt;=HLOOKUP(F34,Limits!#REF!,2),30,IF(J34&lt;=HLOOKUP(F34,Limits!#REF!,3),40,IF(J34&lt;=HLOOKUP(F34,Limits!#REF!,4),50,IF(J34&lt;=HLOOKUP(F34,Limits!#REF!,5),60,IF(J34&lt;=HLOOKUP(F34,Limits!#REF!,6),80,"Over 80%")))))</f>
        <v>#REF!</v>
      </c>
      <c r="AI34" s="123" t="e">
        <f t="shared" si="0"/>
        <v>#REF!</v>
      </c>
      <c r="AJ34" s="13"/>
      <c r="AK34" s="85" t="e">
        <f t="shared" si="3"/>
        <v>#REF!</v>
      </c>
    </row>
    <row r="35" spans="1:37">
      <c r="A35" s="117">
        <f>+USR!C35</f>
        <v>212</v>
      </c>
      <c r="B35" s="117"/>
      <c r="C35" s="117" t="str">
        <f>+USR!D35</f>
        <v xml:space="preserve">09/23/2019 </v>
      </c>
      <c r="D35" s="151">
        <f>DATEVALUE(TEXT(USR!L35,"mm/dd/yyyy"))</f>
        <v>43731</v>
      </c>
      <c r="E35" s="117"/>
      <c r="F35" s="121">
        <f>+USR!N35</f>
        <v>3</v>
      </c>
      <c r="G35" s="122"/>
      <c r="H35" s="122">
        <f>+USR!AA35</f>
        <v>0</v>
      </c>
      <c r="I35" s="122"/>
      <c r="J35" s="146">
        <f>+USR!G35</f>
        <v>29197</v>
      </c>
      <c r="K35" s="122"/>
      <c r="L35" s="147" t="b">
        <f>IF(H35=30,HLOOKUP(F35,Limits!#REF!,2),IF(H35=40,HLOOKUP(F35,Limits!#REF!,3),IF(H35=50,HLOOKUP(F35,Limits!#REF!,4),IF(H35=60,HLOOKUP(F35,Limits!#REF!,5),IF(H35=80,HLOOKUP(F35,Limits!#REF!,6))))))</f>
        <v>0</v>
      </c>
      <c r="M35" s="148"/>
      <c r="N35" s="121">
        <f>+USR!K35</f>
        <v>2</v>
      </c>
      <c r="O35" s="122"/>
      <c r="P35" s="122">
        <f>+USR!AB35</f>
        <v>0</v>
      </c>
      <c r="Q35" s="122"/>
      <c r="R35" s="122">
        <f>+USR!H35</f>
        <v>672</v>
      </c>
      <c r="S35" s="122"/>
      <c r="T35" s="122">
        <f>+USR!J35</f>
        <v>0</v>
      </c>
      <c r="U35" s="122"/>
      <c r="V35" s="122">
        <f>IF(N35=0,Limits!$D$8,IF(N35=1,Limits!$E$8,IF(N35=2,Limits!$F$8,IF(N35=3,Limits!$G$8,IF(N35=4,Limits!$H$8,IF(N35=5,Limits!$I$8))))))</f>
        <v>51</v>
      </c>
      <c r="W35" s="122"/>
      <c r="X35" s="122">
        <f t="shared" si="1"/>
        <v>723</v>
      </c>
      <c r="Y35" s="122"/>
      <c r="Z35" s="76" t="e">
        <f>IF(D35&gt;=Limits!#REF!,"A",IF(D35&lt;=Limits!#REF!,"B",0))</f>
        <v>#REF!</v>
      </c>
      <c r="AA35" s="76" t="e">
        <f>IF(Z35="A",IF(P35=30,HLOOKUP(N35,Limits!#REF!,2),IF(P35=40,HLOOKUP(N35,Limits!#REF!,3),IF(P35=50,HLOOKUP(N35,Limits!#REF!,4),IF(P35=80,HLOOKUP(N35,Limits!#REF!,5))))))</f>
        <v>#REF!</v>
      </c>
      <c r="AB35" s="76" t="e">
        <f>IF(Z35="B",IF(P35=30,HLOOKUP(N35,Limits!#REF!,2),IF(P35=40,HLOOKUP(N35,Limits!#REF!,3),IF(P35=50,HLOOKUP(N35,Limits!#REF!,4),IF(P35=80,HLOOKUP(N35,Limits!#REF!,5))))))</f>
        <v>#REF!</v>
      </c>
      <c r="AC35" s="122"/>
      <c r="AD35" s="123" t="e">
        <f t="shared" si="2"/>
        <v>#REF!</v>
      </c>
      <c r="AE35" s="76" t="e">
        <f>IF(Z35="A",IF(X35&lt;=HLOOKUP(N35,Limits!#REF!,2),30,IF(X35&lt;=HLOOKUP(N35,Limits!#REF!,3),40,IF(X35&lt;=HLOOKUP(N35,Limits!#REF!,4),50,IF(X35&lt;=HLOOKUP(N35,Limits!#REF!,5),80,"Over 80%")))))</f>
        <v>#REF!</v>
      </c>
      <c r="AF35" s="76" t="e">
        <f>IF(Z35="B",IF(X35&lt;=HLOOKUP(N35,Limits!#REF!,2),30,IF(X35&lt;=HLOOKUP(N35,Limits!#REF!,3),40,IF(X35&lt;=HLOOKUP(N35,Limits!#REF!,4),50,IF(X35&lt;=HLOOKUP(N35,Limits!#REF!,5),80,"Over 80%")))))</f>
        <v>#REF!</v>
      </c>
      <c r="AG35" s="122"/>
      <c r="AH35" s="85" t="e">
        <f>IF(J35&lt;=HLOOKUP(F35,Limits!#REF!,2),30,IF(J35&lt;=HLOOKUP(F35,Limits!#REF!,3),40,IF(J35&lt;=HLOOKUP(F35,Limits!#REF!,4),50,IF(J35&lt;=HLOOKUP(F35,Limits!#REF!,5),60,IF(J35&lt;=HLOOKUP(F35,Limits!#REF!,6),80,"Over 80%")))))</f>
        <v>#REF!</v>
      </c>
      <c r="AI35" s="123" t="e">
        <f t="shared" si="0"/>
        <v>#REF!</v>
      </c>
      <c r="AJ35" s="13"/>
      <c r="AK35" s="85" t="e">
        <f t="shared" si="3"/>
        <v>#REF!</v>
      </c>
    </row>
    <row r="36" spans="1:37">
      <c r="A36" s="117">
        <f>+USR!C36</f>
        <v>213</v>
      </c>
      <c r="B36" s="117"/>
      <c r="C36" s="117" t="str">
        <f>+USR!D36</f>
        <v xml:space="preserve">07/01/2020 </v>
      </c>
      <c r="D36" s="151">
        <f>DATEVALUE(TEXT(USR!L36,"mm/dd/yyyy"))</f>
        <v>44013</v>
      </c>
      <c r="E36" s="117"/>
      <c r="F36" s="121">
        <f>+USR!N36</f>
        <v>1</v>
      </c>
      <c r="G36" s="122"/>
      <c r="H36" s="122">
        <f>+USR!AA36</f>
        <v>0</v>
      </c>
      <c r="I36" s="122"/>
      <c r="J36" s="146">
        <f>+USR!G36</f>
        <v>24440</v>
      </c>
      <c r="K36" s="122"/>
      <c r="L36" s="147" t="b">
        <f>IF(H36=30,HLOOKUP(F36,Limits!#REF!,2),IF(H36=40,HLOOKUP(F36,Limits!#REF!,3),IF(H36=50,HLOOKUP(F36,Limits!#REF!,4),IF(H36=60,HLOOKUP(F36,Limits!#REF!,5),IF(H36=80,HLOOKUP(F36,Limits!#REF!,6))))))</f>
        <v>0</v>
      </c>
      <c r="M36" s="148"/>
      <c r="N36" s="121">
        <f>+USR!K36</f>
        <v>1</v>
      </c>
      <c r="O36" s="122"/>
      <c r="P36" s="122">
        <f>+USR!AB36</f>
        <v>0</v>
      </c>
      <c r="Q36" s="122"/>
      <c r="R36" s="122">
        <f>+USR!H36</f>
        <v>655</v>
      </c>
      <c r="S36" s="122"/>
      <c r="T36" s="122">
        <f>+USR!J36</f>
        <v>0</v>
      </c>
      <c r="U36" s="122"/>
      <c r="V36" s="122">
        <f>IF(N36=0,Limits!$D$8,IF(N36=1,Limits!$E$8,IF(N36=2,Limits!$F$8,IF(N36=3,Limits!$G$8,IF(N36=4,Limits!$H$8,IF(N36=5,Limits!$I$8))))))</f>
        <v>45</v>
      </c>
      <c r="W36" s="122"/>
      <c r="X36" s="122">
        <f t="shared" si="1"/>
        <v>700</v>
      </c>
      <c r="Y36" s="122"/>
      <c r="Z36" s="76" t="e">
        <f>IF(D36&gt;=Limits!#REF!,"A",IF(D36&lt;=Limits!#REF!,"B",0))</f>
        <v>#REF!</v>
      </c>
      <c r="AA36" s="76" t="e">
        <f>IF(Z36="A",IF(P36=30,HLOOKUP(N36,Limits!#REF!,2),IF(P36=40,HLOOKUP(N36,Limits!#REF!,3),IF(P36=50,HLOOKUP(N36,Limits!#REF!,4),IF(P36=80,HLOOKUP(N36,Limits!#REF!,5))))))</f>
        <v>#REF!</v>
      </c>
      <c r="AB36" s="76" t="e">
        <f>IF(Z36="B",IF(P36=30,HLOOKUP(N36,Limits!#REF!,2),IF(P36=40,HLOOKUP(N36,Limits!#REF!,3),IF(P36=50,HLOOKUP(N36,Limits!#REF!,4),IF(P36=80,HLOOKUP(N36,Limits!#REF!,5))))))</f>
        <v>#REF!</v>
      </c>
      <c r="AC36" s="122"/>
      <c r="AD36" s="123" t="e">
        <f t="shared" si="2"/>
        <v>#REF!</v>
      </c>
      <c r="AE36" s="76" t="e">
        <f>IF(Z36="A",IF(X36&lt;=HLOOKUP(N36,Limits!#REF!,2),30,IF(X36&lt;=HLOOKUP(N36,Limits!#REF!,3),40,IF(X36&lt;=HLOOKUP(N36,Limits!#REF!,4),50,IF(X36&lt;=HLOOKUP(N36,Limits!#REF!,5),80,"Over 80%")))))</f>
        <v>#REF!</v>
      </c>
      <c r="AF36" s="76" t="e">
        <f>IF(Z36="B",IF(X36&lt;=HLOOKUP(N36,Limits!#REF!,2),30,IF(X36&lt;=HLOOKUP(N36,Limits!#REF!,3),40,IF(X36&lt;=HLOOKUP(N36,Limits!#REF!,4),50,IF(X36&lt;=HLOOKUP(N36,Limits!#REF!,5),80,"Over 80%")))))</f>
        <v>#REF!</v>
      </c>
      <c r="AG36" s="122"/>
      <c r="AH36" s="85" t="e">
        <f>IF(J36&lt;=HLOOKUP(F36,Limits!#REF!,2),30,IF(J36&lt;=HLOOKUP(F36,Limits!#REF!,3),40,IF(J36&lt;=HLOOKUP(F36,Limits!#REF!,4),50,IF(J36&lt;=HLOOKUP(F36,Limits!#REF!,5),60,IF(J36&lt;=HLOOKUP(F36,Limits!#REF!,6),80,"Over 80%")))))</f>
        <v>#REF!</v>
      </c>
      <c r="AI36" s="123" t="e">
        <f t="shared" si="0"/>
        <v>#REF!</v>
      </c>
      <c r="AJ36" s="13"/>
      <c r="AK36" s="85" t="e">
        <f t="shared" si="3"/>
        <v>#REF!</v>
      </c>
    </row>
    <row r="37" spans="1:37">
      <c r="A37" s="117">
        <f>+USR!C37</f>
        <v>214</v>
      </c>
      <c r="B37" s="117"/>
      <c r="C37" s="117" t="str">
        <f>+USR!D37</f>
        <v xml:space="preserve">08/23/2019 </v>
      </c>
      <c r="D37" s="151">
        <f>DATEVALUE(TEXT(USR!L37,"mm/dd/yyyy"))</f>
        <v>43700</v>
      </c>
      <c r="E37" s="117"/>
      <c r="F37" s="121">
        <f>+USR!N37</f>
        <v>1</v>
      </c>
      <c r="G37" s="122"/>
      <c r="H37" s="122">
        <f>+USR!AA37</f>
        <v>0</v>
      </c>
      <c r="I37" s="122"/>
      <c r="J37" s="146">
        <f>+USR!G37</f>
        <v>23680</v>
      </c>
      <c r="K37" s="122"/>
      <c r="L37" s="147" t="b">
        <f>IF(H37=30,HLOOKUP(F37,Limits!#REF!,2),IF(H37=40,HLOOKUP(F37,Limits!#REF!,3),IF(H37=50,HLOOKUP(F37,Limits!#REF!,4),IF(H37=60,HLOOKUP(F37,Limits!#REF!,5),IF(H37=80,HLOOKUP(F37,Limits!#REF!,6))))))</f>
        <v>0</v>
      </c>
      <c r="M37" s="148"/>
      <c r="N37" s="121">
        <f>+USR!K37</f>
        <v>1</v>
      </c>
      <c r="O37" s="122"/>
      <c r="P37" s="122">
        <f>+USR!AB37</f>
        <v>0</v>
      </c>
      <c r="Q37" s="122"/>
      <c r="R37" s="122">
        <f>+USR!H37</f>
        <v>616</v>
      </c>
      <c r="S37" s="122"/>
      <c r="T37" s="122">
        <f>+USR!J37</f>
        <v>0</v>
      </c>
      <c r="U37" s="122"/>
      <c r="V37" s="122">
        <f>IF(N37=0,Limits!$D$8,IF(N37=1,Limits!$E$8,IF(N37=2,Limits!$F$8,IF(N37=3,Limits!$G$8,IF(N37=4,Limits!$H$8,IF(N37=5,Limits!$I$8))))))</f>
        <v>45</v>
      </c>
      <c r="W37" s="122"/>
      <c r="X37" s="122">
        <f t="shared" si="1"/>
        <v>661</v>
      </c>
      <c r="Y37" s="122"/>
      <c r="Z37" s="76" t="e">
        <f>IF(D37&gt;=Limits!#REF!,"A",IF(D37&lt;=Limits!#REF!,"B",0))</f>
        <v>#REF!</v>
      </c>
      <c r="AA37" s="76" t="e">
        <f>IF(Z37="A",IF(P37=30,HLOOKUP(N37,Limits!#REF!,2),IF(P37=40,HLOOKUP(N37,Limits!#REF!,3),IF(P37=50,HLOOKUP(N37,Limits!#REF!,4),IF(P37=80,HLOOKUP(N37,Limits!#REF!,5))))))</f>
        <v>#REF!</v>
      </c>
      <c r="AB37" s="76" t="e">
        <f>IF(Z37="B",IF(P37=30,HLOOKUP(N37,Limits!#REF!,2),IF(P37=40,HLOOKUP(N37,Limits!#REF!,3),IF(P37=50,HLOOKUP(N37,Limits!#REF!,4),IF(P37=80,HLOOKUP(N37,Limits!#REF!,5))))))</f>
        <v>#REF!</v>
      </c>
      <c r="AC37" s="122"/>
      <c r="AD37" s="123" t="e">
        <f t="shared" si="2"/>
        <v>#REF!</v>
      </c>
      <c r="AE37" s="76" t="e">
        <f>IF(Z37="A",IF(X37&lt;=HLOOKUP(N37,Limits!#REF!,2),30,IF(X37&lt;=HLOOKUP(N37,Limits!#REF!,3),40,IF(X37&lt;=HLOOKUP(N37,Limits!#REF!,4),50,IF(X37&lt;=HLOOKUP(N37,Limits!#REF!,5),80,"Over 80%")))))</f>
        <v>#REF!</v>
      </c>
      <c r="AF37" s="76" t="e">
        <f>IF(Z37="B",IF(X37&lt;=HLOOKUP(N37,Limits!#REF!,2),30,IF(X37&lt;=HLOOKUP(N37,Limits!#REF!,3),40,IF(X37&lt;=HLOOKUP(N37,Limits!#REF!,4),50,IF(X37&lt;=HLOOKUP(N37,Limits!#REF!,5),80,"Over 80%")))))</f>
        <v>#REF!</v>
      </c>
      <c r="AG37" s="122"/>
      <c r="AH37" s="85" t="e">
        <f>IF(J37&lt;=HLOOKUP(F37,Limits!#REF!,2),30,IF(J37&lt;=HLOOKUP(F37,Limits!#REF!,3),40,IF(J37&lt;=HLOOKUP(F37,Limits!#REF!,4),50,IF(J37&lt;=HLOOKUP(F37,Limits!#REF!,5),60,IF(J37&lt;=HLOOKUP(F37,Limits!#REF!,6),80,"Over 80%")))))</f>
        <v>#REF!</v>
      </c>
      <c r="AI37" s="123" t="e">
        <f t="shared" si="0"/>
        <v>#REF!</v>
      </c>
      <c r="AJ37" s="13"/>
      <c r="AK37" s="85" t="e">
        <f t="shared" si="3"/>
        <v>#REF!</v>
      </c>
    </row>
    <row r="38" spans="1:37">
      <c r="A38" s="117">
        <f>+USR!C38</f>
        <v>215</v>
      </c>
      <c r="B38" s="117"/>
      <c r="C38" s="117" t="str">
        <f>+USR!D38</f>
        <v xml:space="preserve">09/20/2019 </v>
      </c>
      <c r="D38" s="151">
        <f>DATEVALUE(TEXT(USR!L38,"mm/dd/yyyy"))</f>
        <v>43728</v>
      </c>
      <c r="E38" s="117"/>
      <c r="F38" s="121">
        <f>+USR!N38</f>
        <v>4</v>
      </c>
      <c r="G38" s="122"/>
      <c r="H38" s="122">
        <f>+USR!AA38</f>
        <v>0</v>
      </c>
      <c r="I38" s="122"/>
      <c r="J38" s="146">
        <f>+USR!G38</f>
        <v>18720</v>
      </c>
      <c r="K38" s="122"/>
      <c r="L38" s="147" t="b">
        <f>IF(H38=30,HLOOKUP(F38,Limits!#REF!,2),IF(H38=40,HLOOKUP(F38,Limits!#REF!,3),IF(H38=50,HLOOKUP(F38,Limits!#REF!,4),IF(H38=60,HLOOKUP(F38,Limits!#REF!,5),IF(H38=80,HLOOKUP(F38,Limits!#REF!,6))))))</f>
        <v>0</v>
      </c>
      <c r="M38" s="148"/>
      <c r="N38" s="121">
        <f>+USR!K38</f>
        <v>2</v>
      </c>
      <c r="O38" s="122"/>
      <c r="P38" s="122">
        <f>+USR!AB38</f>
        <v>0</v>
      </c>
      <c r="Q38" s="122"/>
      <c r="R38" s="122">
        <f>+USR!H38</f>
        <v>672</v>
      </c>
      <c r="S38" s="122"/>
      <c r="T38" s="122">
        <f>+USR!J38</f>
        <v>0</v>
      </c>
      <c r="U38" s="122"/>
      <c r="V38" s="122">
        <f>IF(N38=0,Limits!$D$8,IF(N38=1,Limits!$E$8,IF(N38=2,Limits!$F$8,IF(N38=3,Limits!$G$8,IF(N38=4,Limits!$H$8,IF(N38=5,Limits!$I$8))))))</f>
        <v>51</v>
      </c>
      <c r="W38" s="122"/>
      <c r="X38" s="122">
        <f t="shared" si="1"/>
        <v>723</v>
      </c>
      <c r="Y38" s="122"/>
      <c r="Z38" s="76" t="e">
        <f>IF(D38&gt;=Limits!#REF!,"A",IF(D38&lt;=Limits!#REF!,"B",0))</f>
        <v>#REF!</v>
      </c>
      <c r="AA38" s="76" t="e">
        <f>IF(Z38="A",IF(P38=30,HLOOKUP(N38,Limits!#REF!,2),IF(P38=40,HLOOKUP(N38,Limits!#REF!,3),IF(P38=50,HLOOKUP(N38,Limits!#REF!,4),IF(P38=80,HLOOKUP(N38,Limits!#REF!,5))))))</f>
        <v>#REF!</v>
      </c>
      <c r="AB38" s="76" t="e">
        <f>IF(Z38="B",IF(P38=30,HLOOKUP(N38,Limits!#REF!,2),IF(P38=40,HLOOKUP(N38,Limits!#REF!,3),IF(P38=50,HLOOKUP(N38,Limits!#REF!,4),IF(P38=80,HLOOKUP(N38,Limits!#REF!,5))))))</f>
        <v>#REF!</v>
      </c>
      <c r="AC38" s="122"/>
      <c r="AD38" s="123" t="e">
        <f t="shared" si="2"/>
        <v>#REF!</v>
      </c>
      <c r="AE38" s="76" t="e">
        <f>IF(Z38="A",IF(X38&lt;=HLOOKUP(N38,Limits!#REF!,2),30,IF(X38&lt;=HLOOKUP(N38,Limits!#REF!,3),40,IF(X38&lt;=HLOOKUP(N38,Limits!#REF!,4),50,IF(X38&lt;=HLOOKUP(N38,Limits!#REF!,5),80,"Over 80%")))))</f>
        <v>#REF!</v>
      </c>
      <c r="AF38" s="76" t="e">
        <f>IF(Z38="B",IF(X38&lt;=HLOOKUP(N38,Limits!#REF!,2),30,IF(X38&lt;=HLOOKUP(N38,Limits!#REF!,3),40,IF(X38&lt;=HLOOKUP(N38,Limits!#REF!,4),50,IF(X38&lt;=HLOOKUP(N38,Limits!#REF!,5),80,"Over 80%")))))</f>
        <v>#REF!</v>
      </c>
      <c r="AG38" s="122"/>
      <c r="AH38" s="85" t="e">
        <f>IF(J38&lt;=HLOOKUP(F38,Limits!#REF!,2),30,IF(J38&lt;=HLOOKUP(F38,Limits!#REF!,3),40,IF(J38&lt;=HLOOKUP(F38,Limits!#REF!,4),50,IF(J38&lt;=HLOOKUP(F38,Limits!#REF!,5),60,IF(J38&lt;=HLOOKUP(F38,Limits!#REF!,6),80,"Over 80%")))))</f>
        <v>#REF!</v>
      </c>
      <c r="AI38" s="123" t="e">
        <f t="shared" si="0"/>
        <v>#REF!</v>
      </c>
      <c r="AJ38" s="13"/>
      <c r="AK38" s="85" t="e">
        <f t="shared" si="3"/>
        <v>#REF!</v>
      </c>
    </row>
    <row r="39" spans="1:37">
      <c r="A39" s="117">
        <f>+USR!C39</f>
        <v>216</v>
      </c>
      <c r="B39" s="117"/>
      <c r="C39" s="117" t="str">
        <f>+USR!D39</f>
        <v xml:space="preserve">06/27/2020 </v>
      </c>
      <c r="D39" s="151">
        <f>DATEVALUE(TEXT(USR!L39,"mm/dd/yyyy"))</f>
        <v>44009</v>
      </c>
      <c r="E39" s="117"/>
      <c r="F39" s="121">
        <f>+USR!N39</f>
        <v>2</v>
      </c>
      <c r="G39" s="122"/>
      <c r="H39" s="122">
        <f>+USR!AA39</f>
        <v>0</v>
      </c>
      <c r="I39" s="122"/>
      <c r="J39" s="146">
        <f>+USR!G39</f>
        <v>23280</v>
      </c>
      <c r="K39" s="122"/>
      <c r="L39" s="147" t="b">
        <f>IF(H39=30,HLOOKUP(F39,Limits!#REF!,2),IF(H39=40,HLOOKUP(F39,Limits!#REF!,3),IF(H39=50,HLOOKUP(F39,Limits!#REF!,4),IF(H39=60,HLOOKUP(F39,Limits!#REF!,5),IF(H39=80,HLOOKUP(F39,Limits!#REF!,6))))))</f>
        <v>0</v>
      </c>
      <c r="M39" s="148"/>
      <c r="N39" s="121">
        <f>+USR!K39</f>
        <v>2</v>
      </c>
      <c r="O39" s="122"/>
      <c r="P39" s="122">
        <f>+USR!AB39</f>
        <v>0</v>
      </c>
      <c r="Q39" s="122"/>
      <c r="R39" s="122">
        <f>+USR!H39</f>
        <v>750</v>
      </c>
      <c r="S39" s="122"/>
      <c r="T39" s="122">
        <f>+USR!J39</f>
        <v>0</v>
      </c>
      <c r="U39" s="122"/>
      <c r="V39" s="122">
        <f>IF(N39=0,Limits!$D$8,IF(N39=1,Limits!$E$8,IF(N39=2,Limits!$F$8,IF(N39=3,Limits!$G$8,IF(N39=4,Limits!$H$8,IF(N39=5,Limits!$I$8))))))</f>
        <v>51</v>
      </c>
      <c r="W39" s="122"/>
      <c r="X39" s="122">
        <f t="shared" si="1"/>
        <v>801</v>
      </c>
      <c r="Y39" s="122"/>
      <c r="Z39" s="76" t="e">
        <f>IF(D39&gt;=Limits!#REF!,"A",IF(D39&lt;=Limits!#REF!,"B",0))</f>
        <v>#REF!</v>
      </c>
      <c r="AA39" s="76" t="e">
        <f>IF(Z39="A",IF(P39=30,HLOOKUP(N39,Limits!#REF!,2),IF(P39=40,HLOOKUP(N39,Limits!#REF!,3),IF(P39=50,HLOOKUP(N39,Limits!#REF!,4),IF(P39=80,HLOOKUP(N39,Limits!#REF!,5))))))</f>
        <v>#REF!</v>
      </c>
      <c r="AB39" s="76" t="e">
        <f>IF(Z39="B",IF(P39=30,HLOOKUP(N39,Limits!#REF!,2),IF(P39=40,HLOOKUP(N39,Limits!#REF!,3),IF(P39=50,HLOOKUP(N39,Limits!#REF!,4),IF(P39=80,HLOOKUP(N39,Limits!#REF!,5))))))</f>
        <v>#REF!</v>
      </c>
      <c r="AC39" s="122"/>
      <c r="AD39" s="123" t="e">
        <f t="shared" si="2"/>
        <v>#REF!</v>
      </c>
      <c r="AE39" s="76" t="e">
        <f>IF(Z39="A",IF(X39&lt;=HLOOKUP(N39,Limits!#REF!,2),30,IF(X39&lt;=HLOOKUP(N39,Limits!#REF!,3),40,IF(X39&lt;=HLOOKUP(N39,Limits!#REF!,4),50,IF(X39&lt;=HLOOKUP(N39,Limits!#REF!,5),80,"Over 80%")))))</f>
        <v>#REF!</v>
      </c>
      <c r="AF39" s="76" t="e">
        <f>IF(Z39="B",IF(X39&lt;=HLOOKUP(N39,Limits!#REF!,2),30,IF(X39&lt;=HLOOKUP(N39,Limits!#REF!,3),40,IF(X39&lt;=HLOOKUP(N39,Limits!#REF!,4),50,IF(X39&lt;=HLOOKUP(N39,Limits!#REF!,5),80,"Over 80%")))))</f>
        <v>#REF!</v>
      </c>
      <c r="AG39" s="122"/>
      <c r="AH39" s="85" t="e">
        <f>IF(J39&lt;=HLOOKUP(F39,Limits!#REF!,2),30,IF(J39&lt;=HLOOKUP(F39,Limits!#REF!,3),40,IF(J39&lt;=HLOOKUP(F39,Limits!#REF!,4),50,IF(J39&lt;=HLOOKUP(F39,Limits!#REF!,5),60,IF(J39&lt;=HLOOKUP(F39,Limits!#REF!,6),80,"Over 80%")))))</f>
        <v>#REF!</v>
      </c>
      <c r="AI39" s="123" t="e">
        <f t="shared" si="0"/>
        <v>#REF!</v>
      </c>
      <c r="AJ39" s="13"/>
      <c r="AK39" s="85" t="e">
        <f t="shared" si="3"/>
        <v>#REF!</v>
      </c>
    </row>
    <row r="40" spans="1:37" ht="15" customHeight="1">
      <c r="A40" s="117">
        <f>+USR!C40</f>
        <v>301</v>
      </c>
      <c r="B40" s="117"/>
      <c r="C40" s="117" t="str">
        <f>+USR!D40</f>
        <v xml:space="preserve">10/12/2018 </v>
      </c>
      <c r="D40" s="151">
        <f>DATEVALUE(TEXT(USR!L40,"mm/dd/yyyy"))</f>
        <v>43750</v>
      </c>
      <c r="E40" s="117"/>
      <c r="F40" s="121">
        <f>+USR!N40</f>
        <v>4</v>
      </c>
      <c r="G40" s="122"/>
      <c r="H40" s="122">
        <f>+USR!AA40</f>
        <v>0</v>
      </c>
      <c r="I40" s="122"/>
      <c r="J40" s="146">
        <f>+USR!G40</f>
        <v>23300</v>
      </c>
      <c r="K40" s="122"/>
      <c r="L40" s="147" t="b">
        <f>IF(H40=30,HLOOKUP(F40,Limits!#REF!,2),IF(H40=40,HLOOKUP(F40,Limits!#REF!,3),IF(H40=50,HLOOKUP(F40,Limits!#REF!,4),IF(H40=60,HLOOKUP(F40,Limits!#REF!,5),IF(H40=80,HLOOKUP(F40,Limits!#REF!,6))))))</f>
        <v>0</v>
      </c>
      <c r="M40" s="148"/>
      <c r="N40" s="121">
        <f>+USR!K40</f>
        <v>2</v>
      </c>
      <c r="O40" s="122"/>
      <c r="P40" s="122">
        <f>+USR!AB40</f>
        <v>0</v>
      </c>
      <c r="Q40" s="122"/>
      <c r="R40" s="122">
        <f>+USR!H40</f>
        <v>733</v>
      </c>
      <c r="S40" s="122"/>
      <c r="T40" s="122">
        <f>+USR!J40</f>
        <v>0</v>
      </c>
      <c r="U40" s="122"/>
      <c r="V40" s="122">
        <f>IF(N40=0,Limits!$D$8,IF(N40=1,Limits!$E$8,IF(N40=2,Limits!$F$8,IF(N40=3,Limits!$G$8,IF(N40=4,Limits!$H$8,IF(N40=5,Limits!$I$8))))))</f>
        <v>51</v>
      </c>
      <c r="W40" s="122"/>
      <c r="X40" s="122">
        <f t="shared" si="1"/>
        <v>784</v>
      </c>
      <c r="Y40" s="122"/>
      <c r="Z40" s="76" t="e">
        <f>IF(D40&gt;=Limits!#REF!,"A",IF(D40&lt;=Limits!#REF!,"B",0))</f>
        <v>#REF!</v>
      </c>
      <c r="AA40" s="76" t="e">
        <f>IF(Z40="A",IF(P40=30,HLOOKUP(N40,Limits!#REF!,2),IF(P40=40,HLOOKUP(N40,Limits!#REF!,3),IF(P40=50,HLOOKUP(N40,Limits!#REF!,4),IF(P40=80,HLOOKUP(N40,Limits!#REF!,5))))))</f>
        <v>#REF!</v>
      </c>
      <c r="AB40" s="76" t="e">
        <f>IF(Z40="B",IF(P40=30,HLOOKUP(N40,Limits!#REF!,2),IF(P40=40,HLOOKUP(N40,Limits!#REF!,3),IF(P40=50,HLOOKUP(N40,Limits!#REF!,4),IF(P40=80,HLOOKUP(N40,Limits!#REF!,5))))))</f>
        <v>#REF!</v>
      </c>
      <c r="AC40" s="122"/>
      <c r="AD40" s="123" t="e">
        <f t="shared" si="2"/>
        <v>#REF!</v>
      </c>
      <c r="AE40" s="76" t="e">
        <f>IF(Z40="A",IF(X40&lt;=HLOOKUP(N40,Limits!#REF!,2),30,IF(X40&lt;=HLOOKUP(N40,Limits!#REF!,3),40,IF(X40&lt;=HLOOKUP(N40,Limits!#REF!,4),50,IF(X40&lt;=HLOOKUP(N40,Limits!#REF!,5),80,"Over 80%")))))</f>
        <v>#REF!</v>
      </c>
      <c r="AF40" s="76" t="e">
        <f>IF(Z40="B",IF(X40&lt;=HLOOKUP(N40,Limits!#REF!,2),30,IF(X40&lt;=HLOOKUP(N40,Limits!#REF!,3),40,IF(X40&lt;=HLOOKUP(N40,Limits!#REF!,4),50,IF(X40&lt;=HLOOKUP(N40,Limits!#REF!,5),80,"Over 80%")))))</f>
        <v>#REF!</v>
      </c>
      <c r="AG40" s="122"/>
      <c r="AH40" s="85" t="e">
        <f>IF(J40&lt;=HLOOKUP(F40,Limits!#REF!,2),30,IF(J40&lt;=HLOOKUP(F40,Limits!#REF!,3),40,IF(J40&lt;=HLOOKUP(F40,Limits!#REF!,4),50,IF(J40&lt;=HLOOKUP(F40,Limits!#REF!,5),60,IF(J40&lt;=HLOOKUP(F40,Limits!#REF!,6),80,"Over 80%")))))</f>
        <v>#REF!</v>
      </c>
      <c r="AI40" s="123" t="e">
        <f t="shared" si="0"/>
        <v>#REF!</v>
      </c>
      <c r="AJ40" s="13"/>
      <c r="AK40" s="85" t="e">
        <f t="shared" si="3"/>
        <v>#REF!</v>
      </c>
    </row>
    <row r="41" spans="1:37">
      <c r="A41" s="117">
        <f>+USR!C41</f>
        <v>302</v>
      </c>
      <c r="B41" s="117"/>
      <c r="C41" s="117" t="str">
        <f>+USR!D41</f>
        <v xml:space="preserve">06/29/2016 </v>
      </c>
      <c r="D41" s="151">
        <f>DATEVALUE(TEXT(USR!L41,"mm/dd/yyyy"))</f>
        <v>43277</v>
      </c>
      <c r="E41" s="117"/>
      <c r="F41" s="121">
        <f>+USR!N41</f>
        <v>1</v>
      </c>
      <c r="G41" s="122"/>
      <c r="H41" s="122">
        <f>+USR!AA41</f>
        <v>0</v>
      </c>
      <c r="I41" s="122"/>
      <c r="J41" s="146">
        <f>+USR!G41</f>
        <v>9205</v>
      </c>
      <c r="K41" s="122"/>
      <c r="L41" s="147" t="b">
        <f>IF(H41=30,HLOOKUP(F41,Limits!#REF!,2),IF(H41=40,HLOOKUP(F41,Limits!#REF!,3),IF(H41=50,HLOOKUP(F41,Limits!#REF!,4),IF(H41=60,HLOOKUP(F41,Limits!#REF!,5),IF(H41=80,HLOOKUP(F41,Limits!#REF!,6))))))</f>
        <v>0</v>
      </c>
      <c r="M41" s="148"/>
      <c r="N41" s="121">
        <f>+USR!K41</f>
        <v>2</v>
      </c>
      <c r="O41" s="122"/>
      <c r="P41" s="122">
        <f>+USR!AB41</f>
        <v>0</v>
      </c>
      <c r="Q41" s="122"/>
      <c r="R41" s="122">
        <f>+USR!H41</f>
        <v>270</v>
      </c>
      <c r="S41" s="122"/>
      <c r="T41" s="122">
        <f>+USR!J41</f>
        <v>41</v>
      </c>
      <c r="U41" s="122"/>
      <c r="V41" s="122">
        <f>IF(N41=0,Limits!$D$8,IF(N41=1,Limits!$E$8,IF(N41=2,Limits!$F$8,IF(N41=3,Limits!$G$8,IF(N41=4,Limits!$H$8,IF(N41=5,Limits!$I$8))))))</f>
        <v>51</v>
      </c>
      <c r="W41" s="122"/>
      <c r="X41" s="122">
        <f t="shared" si="1"/>
        <v>362</v>
      </c>
      <c r="Y41" s="122"/>
      <c r="Z41" s="76" t="e">
        <f>IF(D41&gt;=Limits!#REF!,"A",IF(D41&lt;=Limits!#REF!,"B",0))</f>
        <v>#REF!</v>
      </c>
      <c r="AA41" s="76" t="e">
        <f>IF(Z41="A",IF(P41=30,HLOOKUP(N41,Limits!#REF!,2),IF(P41=40,HLOOKUP(N41,Limits!#REF!,3),IF(P41=50,HLOOKUP(N41,Limits!#REF!,4),IF(P41=80,HLOOKUP(N41,Limits!#REF!,5))))))</f>
        <v>#REF!</v>
      </c>
      <c r="AB41" s="76" t="e">
        <f>IF(Z41="B",IF(P41=30,HLOOKUP(N41,Limits!#REF!,2),IF(P41=40,HLOOKUP(N41,Limits!#REF!,3),IF(P41=50,HLOOKUP(N41,Limits!#REF!,4),IF(P41=80,HLOOKUP(N41,Limits!#REF!,5))))))</f>
        <v>#REF!</v>
      </c>
      <c r="AC41" s="122"/>
      <c r="AD41" s="123" t="e">
        <f t="shared" si="2"/>
        <v>#REF!</v>
      </c>
      <c r="AE41" s="76" t="e">
        <f>IF(Z41="A",IF(X41&lt;=HLOOKUP(N41,Limits!#REF!,2),30,IF(X41&lt;=HLOOKUP(N41,Limits!#REF!,3),40,IF(X41&lt;=HLOOKUP(N41,Limits!#REF!,4),50,IF(X41&lt;=HLOOKUP(N41,Limits!#REF!,5),80,"Over 80%")))))</f>
        <v>#REF!</v>
      </c>
      <c r="AF41" s="76" t="e">
        <f>IF(Z41="B",IF(X41&lt;=HLOOKUP(N41,Limits!#REF!,2),30,IF(X41&lt;=HLOOKUP(N41,Limits!#REF!,3),40,IF(X41&lt;=HLOOKUP(N41,Limits!#REF!,4),50,IF(X41&lt;=HLOOKUP(N41,Limits!#REF!,5),80,"Over 80%")))))</f>
        <v>#REF!</v>
      </c>
      <c r="AG41" s="122"/>
      <c r="AH41" s="85" t="e">
        <f>IF(J41&lt;=HLOOKUP(F41,Limits!#REF!,2),30,IF(J41&lt;=HLOOKUP(F41,Limits!#REF!,3),40,IF(J41&lt;=HLOOKUP(F41,Limits!#REF!,4),50,IF(J41&lt;=HLOOKUP(F41,Limits!#REF!,5),60,IF(J41&lt;=HLOOKUP(F41,Limits!#REF!,6),80,"Over 80%")))))</f>
        <v>#REF!</v>
      </c>
      <c r="AI41" s="123" t="e">
        <f t="shared" si="0"/>
        <v>#REF!</v>
      </c>
      <c r="AJ41" s="13"/>
      <c r="AK41" s="85" t="e">
        <f t="shared" si="3"/>
        <v>#REF!</v>
      </c>
    </row>
    <row r="42" spans="1:37">
      <c r="A42" s="117">
        <f>+USR!C42</f>
        <v>303</v>
      </c>
      <c r="B42" s="117"/>
      <c r="C42" s="117" t="str">
        <f>+USR!D42</f>
        <v xml:space="preserve">09/25/2013 </v>
      </c>
      <c r="D42" s="151">
        <f>DATEVALUE(TEXT(USR!L42,"mm/dd/yyyy"))</f>
        <v>43368</v>
      </c>
      <c r="E42" s="117"/>
      <c r="F42" s="121">
        <f>+USR!N42</f>
        <v>1</v>
      </c>
      <c r="G42" s="122"/>
      <c r="H42" s="122">
        <f>+USR!AA42</f>
        <v>0</v>
      </c>
      <c r="I42" s="122"/>
      <c r="J42" s="146">
        <f>+USR!G42</f>
        <v>8520</v>
      </c>
      <c r="K42" s="122"/>
      <c r="L42" s="147" t="b">
        <f>IF(H42=30,HLOOKUP(F42,Limits!#REF!,2),IF(H42=40,HLOOKUP(F42,Limits!#REF!,3),IF(H42=50,HLOOKUP(F42,Limits!#REF!,4),IF(H42=60,HLOOKUP(F42,Limits!#REF!,5),IF(H42=80,HLOOKUP(F42,Limits!#REF!,6))))))</f>
        <v>0</v>
      </c>
      <c r="M42" s="148"/>
      <c r="N42" s="121">
        <f>+USR!K42</f>
        <v>2</v>
      </c>
      <c r="O42" s="122"/>
      <c r="P42" s="122">
        <f>+USR!AB42</f>
        <v>0</v>
      </c>
      <c r="Q42" s="122"/>
      <c r="R42" s="122">
        <f>+USR!H42</f>
        <v>310</v>
      </c>
      <c r="S42" s="122"/>
      <c r="T42" s="122">
        <f>+USR!J42</f>
        <v>0</v>
      </c>
      <c r="U42" s="122"/>
      <c r="V42" s="122">
        <f>IF(N42=0,Limits!$D$8,IF(N42=1,Limits!$E$8,IF(N42=2,Limits!$F$8,IF(N42=3,Limits!$G$8,IF(N42=4,Limits!$H$8,IF(N42=5,Limits!$I$8))))))</f>
        <v>51</v>
      </c>
      <c r="W42" s="122"/>
      <c r="X42" s="122">
        <f t="shared" si="1"/>
        <v>361</v>
      </c>
      <c r="Y42" s="122"/>
      <c r="Z42" s="76" t="e">
        <f>IF(D42&gt;=Limits!#REF!,"A",IF(D42&lt;=Limits!#REF!,"B",0))</f>
        <v>#REF!</v>
      </c>
      <c r="AA42" s="76" t="e">
        <f>IF(Z42="A",IF(P42=30,HLOOKUP(N42,Limits!#REF!,2),IF(P42=40,HLOOKUP(N42,Limits!#REF!,3),IF(P42=50,HLOOKUP(N42,Limits!#REF!,4),IF(P42=80,HLOOKUP(N42,Limits!#REF!,5))))))</f>
        <v>#REF!</v>
      </c>
      <c r="AB42" s="76" t="e">
        <f>IF(Z42="B",IF(P42=30,HLOOKUP(N42,Limits!#REF!,2),IF(P42=40,HLOOKUP(N42,Limits!#REF!,3),IF(P42=50,HLOOKUP(N42,Limits!#REF!,4),IF(P42=80,HLOOKUP(N42,Limits!#REF!,5))))))</f>
        <v>#REF!</v>
      </c>
      <c r="AC42" s="122"/>
      <c r="AD42" s="123" t="e">
        <f t="shared" si="2"/>
        <v>#REF!</v>
      </c>
      <c r="AE42" s="76" t="e">
        <f>IF(Z42="A",IF(X42&lt;=HLOOKUP(N42,Limits!#REF!,2),30,IF(X42&lt;=HLOOKUP(N42,Limits!#REF!,3),40,IF(X42&lt;=HLOOKUP(N42,Limits!#REF!,4),50,IF(X42&lt;=HLOOKUP(N42,Limits!#REF!,5),80,"Over 80%")))))</f>
        <v>#REF!</v>
      </c>
      <c r="AF42" s="76" t="e">
        <f>IF(Z42="B",IF(X42&lt;=HLOOKUP(N42,Limits!#REF!,2),30,IF(X42&lt;=HLOOKUP(N42,Limits!#REF!,3),40,IF(X42&lt;=HLOOKUP(N42,Limits!#REF!,4),50,IF(X42&lt;=HLOOKUP(N42,Limits!#REF!,5),80,"Over 80%")))))</f>
        <v>#REF!</v>
      </c>
      <c r="AG42" s="122"/>
      <c r="AH42" s="85" t="e">
        <f>IF(J42&lt;=HLOOKUP(F42,Limits!#REF!,2),30,IF(J42&lt;=HLOOKUP(F42,Limits!#REF!,3),40,IF(J42&lt;=HLOOKUP(F42,Limits!#REF!,4),50,IF(J42&lt;=HLOOKUP(F42,Limits!#REF!,5),60,IF(J42&lt;=HLOOKUP(F42,Limits!#REF!,6),80,"Over 80%")))))</f>
        <v>#REF!</v>
      </c>
      <c r="AI42" s="123" t="e">
        <f t="shared" si="0"/>
        <v>#REF!</v>
      </c>
      <c r="AJ42" s="13"/>
      <c r="AK42" s="85" t="e">
        <f t="shared" si="3"/>
        <v>#REF!</v>
      </c>
    </row>
    <row r="43" spans="1:37">
      <c r="A43" s="117">
        <f>+USR!C43</f>
        <v>304</v>
      </c>
      <c r="B43" s="117"/>
      <c r="C43" s="117" t="str">
        <f>+USR!D43</f>
        <v xml:space="preserve">02/03/2017 </v>
      </c>
      <c r="D43" s="151">
        <f>DATEVALUE(TEXT(USR!L43,"mm/dd/yyyy"))</f>
        <v>43864</v>
      </c>
      <c r="E43" s="117"/>
      <c r="F43" s="121">
        <f>+USR!N43</f>
        <v>2</v>
      </c>
      <c r="G43" s="122"/>
      <c r="H43" s="122">
        <f>+USR!AA43</f>
        <v>0</v>
      </c>
      <c r="I43" s="122"/>
      <c r="J43" s="146">
        <f>+USR!G43</f>
        <v>1</v>
      </c>
      <c r="K43" s="122"/>
      <c r="L43" s="147" t="b">
        <f>IF(H43=30,HLOOKUP(F43,Limits!#REF!,2),IF(H43=40,HLOOKUP(F43,Limits!#REF!,3),IF(H43=50,HLOOKUP(F43,Limits!#REF!,4),IF(H43=60,HLOOKUP(F43,Limits!#REF!,5),IF(H43=80,HLOOKUP(F43,Limits!#REF!,6))))))</f>
        <v>0</v>
      </c>
      <c r="M43" s="148"/>
      <c r="N43" s="121">
        <f>+USR!K43</f>
        <v>2</v>
      </c>
      <c r="O43" s="122"/>
      <c r="P43" s="122">
        <f>+USR!AB43</f>
        <v>0</v>
      </c>
      <c r="Q43" s="122"/>
      <c r="R43" s="122">
        <f>+USR!H43</f>
        <v>298</v>
      </c>
      <c r="S43" s="122"/>
      <c r="T43" s="122">
        <f>+USR!J43</f>
        <v>435</v>
      </c>
      <c r="U43" s="122"/>
      <c r="V43" s="122">
        <f>IF(N43=0,Limits!$D$8,IF(N43=1,Limits!$E$8,IF(N43=2,Limits!$F$8,IF(N43=3,Limits!$G$8,IF(N43=4,Limits!$H$8,IF(N43=5,Limits!$I$8))))))</f>
        <v>51</v>
      </c>
      <c r="W43" s="122"/>
      <c r="X43" s="122">
        <f t="shared" si="1"/>
        <v>784</v>
      </c>
      <c r="Y43" s="122"/>
      <c r="Z43" s="76" t="e">
        <f>IF(D43&gt;=Limits!#REF!,"A",IF(D43&lt;=Limits!#REF!,"B",0))</f>
        <v>#REF!</v>
      </c>
      <c r="AA43" s="76" t="e">
        <f>IF(Z43="A",IF(P43=30,HLOOKUP(N43,Limits!#REF!,2),IF(P43=40,HLOOKUP(N43,Limits!#REF!,3),IF(P43=50,HLOOKUP(N43,Limits!#REF!,4),IF(P43=80,HLOOKUP(N43,Limits!#REF!,5))))))</f>
        <v>#REF!</v>
      </c>
      <c r="AB43" s="76" t="e">
        <f>IF(Z43="B",IF(P43=30,HLOOKUP(N43,Limits!#REF!,2),IF(P43=40,HLOOKUP(N43,Limits!#REF!,3),IF(P43=50,HLOOKUP(N43,Limits!#REF!,4),IF(P43=80,HLOOKUP(N43,Limits!#REF!,5))))))</f>
        <v>#REF!</v>
      </c>
      <c r="AC43" s="122"/>
      <c r="AD43" s="123" t="e">
        <f t="shared" si="2"/>
        <v>#REF!</v>
      </c>
      <c r="AE43" s="76" t="e">
        <f>IF(Z43="A",IF(X43&lt;=HLOOKUP(N43,Limits!#REF!,2),30,IF(X43&lt;=HLOOKUP(N43,Limits!#REF!,3),40,IF(X43&lt;=HLOOKUP(N43,Limits!#REF!,4),50,IF(X43&lt;=HLOOKUP(N43,Limits!#REF!,5),80,"Over 80%")))))</f>
        <v>#REF!</v>
      </c>
      <c r="AF43" s="76" t="e">
        <f>IF(Z43="B",IF(X43&lt;=HLOOKUP(N43,Limits!#REF!,2),30,IF(X43&lt;=HLOOKUP(N43,Limits!#REF!,3),40,IF(X43&lt;=HLOOKUP(N43,Limits!#REF!,4),50,IF(X43&lt;=HLOOKUP(N43,Limits!#REF!,5),80,"Over 80%")))))</f>
        <v>#REF!</v>
      </c>
      <c r="AG43" s="122"/>
      <c r="AH43" s="85" t="e">
        <f>IF(J43&lt;=HLOOKUP(F43,Limits!#REF!,2),30,IF(J43&lt;=HLOOKUP(F43,Limits!#REF!,3),40,IF(J43&lt;=HLOOKUP(F43,Limits!#REF!,4),50,IF(J43&lt;=HLOOKUP(F43,Limits!#REF!,5),60,IF(J43&lt;=HLOOKUP(F43,Limits!#REF!,6),80,"Over 80%")))))</f>
        <v>#REF!</v>
      </c>
      <c r="AI43" s="123" t="e">
        <f t="shared" si="0"/>
        <v>#REF!</v>
      </c>
      <c r="AJ43" s="13"/>
      <c r="AK43" s="85" t="e">
        <f t="shared" si="3"/>
        <v>#REF!</v>
      </c>
    </row>
    <row r="44" spans="1:37">
      <c r="A44" s="117">
        <f>+USR!C44</f>
        <v>305</v>
      </c>
      <c r="B44" s="117"/>
      <c r="C44" s="117" t="str">
        <f>+USR!D44</f>
        <v xml:space="preserve">07/18/2017 </v>
      </c>
      <c r="D44" s="151">
        <f>DATEVALUE(TEXT(USR!L44,"mm/dd/yyyy"))</f>
        <v>43299</v>
      </c>
      <c r="E44" s="117"/>
      <c r="F44" s="121">
        <f>+USR!N44</f>
        <v>1</v>
      </c>
      <c r="G44" s="122"/>
      <c r="H44" s="122">
        <f>+USR!AA44</f>
        <v>0</v>
      </c>
      <c r="I44" s="122"/>
      <c r="J44" s="146">
        <f>+USR!G44</f>
        <v>20580</v>
      </c>
      <c r="K44" s="122"/>
      <c r="L44" s="147" t="b">
        <f>IF(H44=30,HLOOKUP(F44,Limits!#REF!,2),IF(H44=40,HLOOKUP(F44,Limits!#REF!,3),IF(H44=50,HLOOKUP(F44,Limits!#REF!,4),IF(H44=60,HLOOKUP(F44,Limits!#REF!,5),IF(H44=80,HLOOKUP(F44,Limits!#REF!,6))))))</f>
        <v>0</v>
      </c>
      <c r="M44" s="148"/>
      <c r="N44" s="121">
        <f>+USR!K44</f>
        <v>2</v>
      </c>
      <c r="O44" s="122"/>
      <c r="P44" s="122">
        <f>+USR!AB44</f>
        <v>0</v>
      </c>
      <c r="Q44" s="122"/>
      <c r="R44" s="122">
        <f>+USR!H44</f>
        <v>688</v>
      </c>
      <c r="S44" s="122"/>
      <c r="T44" s="122">
        <f>+USR!J44</f>
        <v>0</v>
      </c>
      <c r="U44" s="122"/>
      <c r="V44" s="122">
        <f>IF(N44=0,Limits!$D$8,IF(N44=1,Limits!$E$8,IF(N44=2,Limits!$F$8,IF(N44=3,Limits!$G$8,IF(N44=4,Limits!$H$8,IF(N44=5,Limits!$I$8))))))</f>
        <v>51</v>
      </c>
      <c r="W44" s="122"/>
      <c r="X44" s="122">
        <f t="shared" si="1"/>
        <v>739</v>
      </c>
      <c r="Y44" s="122"/>
      <c r="Z44" s="76" t="e">
        <f>IF(D44&gt;=Limits!#REF!,"A",IF(D44&lt;=Limits!#REF!,"B",0))</f>
        <v>#REF!</v>
      </c>
      <c r="AA44" s="76" t="e">
        <f>IF(Z44="A",IF(P44=30,HLOOKUP(N44,Limits!#REF!,2),IF(P44=40,HLOOKUP(N44,Limits!#REF!,3),IF(P44=50,HLOOKUP(N44,Limits!#REF!,4),IF(P44=80,HLOOKUP(N44,Limits!#REF!,5))))))</f>
        <v>#REF!</v>
      </c>
      <c r="AB44" s="76" t="e">
        <f>IF(Z44="B",IF(P44=30,HLOOKUP(N44,Limits!#REF!,2),IF(P44=40,HLOOKUP(N44,Limits!#REF!,3),IF(P44=50,HLOOKUP(N44,Limits!#REF!,4),IF(P44=80,HLOOKUP(N44,Limits!#REF!,5))))))</f>
        <v>#REF!</v>
      </c>
      <c r="AC44" s="122"/>
      <c r="AD44" s="123" t="e">
        <f t="shared" si="2"/>
        <v>#REF!</v>
      </c>
      <c r="AE44" s="76" t="e">
        <f>IF(Z44="A",IF(X44&lt;=HLOOKUP(N44,Limits!#REF!,2),30,IF(X44&lt;=HLOOKUP(N44,Limits!#REF!,3),40,IF(X44&lt;=HLOOKUP(N44,Limits!#REF!,4),50,IF(X44&lt;=HLOOKUP(N44,Limits!#REF!,5),80,"Over 80%")))))</f>
        <v>#REF!</v>
      </c>
      <c r="AF44" s="76" t="e">
        <f>IF(Z44="B",IF(X44&lt;=HLOOKUP(N44,Limits!#REF!,2),30,IF(X44&lt;=HLOOKUP(N44,Limits!#REF!,3),40,IF(X44&lt;=HLOOKUP(N44,Limits!#REF!,4),50,IF(X44&lt;=HLOOKUP(N44,Limits!#REF!,5),80,"Over 80%")))))</f>
        <v>#REF!</v>
      </c>
      <c r="AG44" s="122"/>
      <c r="AH44" s="85" t="e">
        <f>IF(J44&lt;=HLOOKUP(F44,Limits!#REF!,2),30,IF(J44&lt;=HLOOKUP(F44,Limits!#REF!,3),40,IF(J44&lt;=HLOOKUP(F44,Limits!#REF!,4),50,IF(J44&lt;=HLOOKUP(F44,Limits!#REF!,5),60,IF(J44&lt;=HLOOKUP(F44,Limits!#REF!,6),80,"Over 80%")))))</f>
        <v>#REF!</v>
      </c>
      <c r="AI44" s="123" t="e">
        <f t="shared" si="0"/>
        <v>#REF!</v>
      </c>
      <c r="AJ44" s="13"/>
      <c r="AK44" s="85" t="e">
        <f t="shared" si="3"/>
        <v>#REF!</v>
      </c>
    </row>
    <row r="45" spans="1:37">
      <c r="A45" s="117">
        <f>+USR!C45</f>
        <v>306</v>
      </c>
      <c r="B45" s="117"/>
      <c r="C45" s="117" t="str">
        <f>+USR!D45</f>
        <v xml:space="preserve">08/01/2019 </v>
      </c>
      <c r="D45" s="151">
        <f>DATEVALUE(TEXT(USR!L45,"mm/dd/yyyy"))</f>
        <v>43678</v>
      </c>
      <c r="E45" s="117"/>
      <c r="F45" s="121">
        <f>+USR!N45</f>
        <v>1</v>
      </c>
      <c r="G45" s="122"/>
      <c r="H45" s="122">
        <f>+USR!AA45</f>
        <v>0</v>
      </c>
      <c r="I45" s="122"/>
      <c r="J45" s="146">
        <f>+USR!G45</f>
        <v>9816</v>
      </c>
      <c r="K45" s="122"/>
      <c r="L45" s="147" t="b">
        <f>IF(H45=30,HLOOKUP(F45,Limits!#REF!,2),IF(H45=40,HLOOKUP(F45,Limits!#REF!,3),IF(H45=50,HLOOKUP(F45,Limits!#REF!,4),IF(H45=60,HLOOKUP(F45,Limits!#REF!,5),IF(H45=80,HLOOKUP(F45,Limits!#REF!,6))))))</f>
        <v>0</v>
      </c>
      <c r="M45" s="148"/>
      <c r="N45" s="121">
        <f>+USR!K45</f>
        <v>2</v>
      </c>
      <c r="O45" s="122"/>
      <c r="P45" s="122">
        <f>+USR!AB45</f>
        <v>0</v>
      </c>
      <c r="Q45" s="122"/>
      <c r="R45" s="122">
        <f>+USR!H45</f>
        <v>324</v>
      </c>
      <c r="S45" s="122"/>
      <c r="T45" s="122">
        <f>+USR!J45</f>
        <v>0</v>
      </c>
      <c r="U45" s="122"/>
      <c r="V45" s="122">
        <f>IF(N45=0,Limits!$D$8,IF(N45=1,Limits!$E$8,IF(N45=2,Limits!$F$8,IF(N45=3,Limits!$G$8,IF(N45=4,Limits!$H$8,IF(N45=5,Limits!$I$8))))))</f>
        <v>51</v>
      </c>
      <c r="W45" s="122"/>
      <c r="X45" s="122">
        <f t="shared" si="1"/>
        <v>375</v>
      </c>
      <c r="Y45" s="122"/>
      <c r="Z45" s="76" t="e">
        <f>IF(D45&gt;=Limits!#REF!,"A",IF(D45&lt;=Limits!#REF!,"B",0))</f>
        <v>#REF!</v>
      </c>
      <c r="AA45" s="76" t="e">
        <f>IF(Z45="A",IF(P45=30,HLOOKUP(N45,Limits!#REF!,2),IF(P45=40,HLOOKUP(N45,Limits!#REF!,3),IF(P45=50,HLOOKUP(N45,Limits!#REF!,4),IF(P45=80,HLOOKUP(N45,Limits!#REF!,5))))))</f>
        <v>#REF!</v>
      </c>
      <c r="AB45" s="76" t="e">
        <f>IF(Z45="B",IF(P45=30,HLOOKUP(N45,Limits!#REF!,2),IF(P45=40,HLOOKUP(N45,Limits!#REF!,3),IF(P45=50,HLOOKUP(N45,Limits!#REF!,4),IF(P45=80,HLOOKUP(N45,Limits!#REF!,5))))))</f>
        <v>#REF!</v>
      </c>
      <c r="AC45" s="122"/>
      <c r="AD45" s="123" t="e">
        <f t="shared" si="2"/>
        <v>#REF!</v>
      </c>
      <c r="AE45" s="76" t="e">
        <f>IF(Z45="A",IF(X45&lt;=HLOOKUP(N45,Limits!#REF!,2),30,IF(X45&lt;=HLOOKUP(N45,Limits!#REF!,3),40,IF(X45&lt;=HLOOKUP(N45,Limits!#REF!,4),50,IF(X45&lt;=HLOOKUP(N45,Limits!#REF!,5),80,"Over 80%")))))</f>
        <v>#REF!</v>
      </c>
      <c r="AF45" s="76" t="e">
        <f>IF(Z45="B",IF(X45&lt;=HLOOKUP(N45,Limits!#REF!,2),30,IF(X45&lt;=HLOOKUP(N45,Limits!#REF!,3),40,IF(X45&lt;=HLOOKUP(N45,Limits!#REF!,4),50,IF(X45&lt;=HLOOKUP(N45,Limits!#REF!,5),80,"Over 80%")))))</f>
        <v>#REF!</v>
      </c>
      <c r="AG45" s="122"/>
      <c r="AH45" s="85" t="e">
        <f>IF(J45&lt;=HLOOKUP(F45,Limits!#REF!,2),30,IF(J45&lt;=HLOOKUP(F45,Limits!#REF!,3),40,IF(J45&lt;=HLOOKUP(F45,Limits!#REF!,4),50,IF(J45&lt;=HLOOKUP(F45,Limits!#REF!,5),60,IF(J45&lt;=HLOOKUP(F45,Limits!#REF!,6),80,"Over 80%")))))</f>
        <v>#REF!</v>
      </c>
      <c r="AI45" s="123" t="e">
        <f t="shared" si="0"/>
        <v>#REF!</v>
      </c>
      <c r="AJ45" s="13"/>
      <c r="AK45" s="85" t="e">
        <f t="shared" si="3"/>
        <v>#REF!</v>
      </c>
    </row>
    <row r="46" spans="1:37">
      <c r="A46" s="117">
        <f>+USR!C46</f>
        <v>307</v>
      </c>
      <c r="B46" s="117"/>
      <c r="C46" s="117" t="str">
        <f>+USR!D46</f>
        <v xml:space="preserve">12/08/2017 </v>
      </c>
      <c r="D46" s="151">
        <f>DATEVALUE(TEXT(USR!L46,"mm/dd/yyyy"))</f>
        <v>43442</v>
      </c>
      <c r="E46" s="117"/>
      <c r="F46" s="121">
        <f>+USR!N46</f>
        <v>2</v>
      </c>
      <c r="G46" s="122"/>
      <c r="H46" s="122">
        <f>+USR!AA46</f>
        <v>0</v>
      </c>
      <c r="I46" s="122"/>
      <c r="J46" s="146">
        <f>+USR!G46</f>
        <v>25570</v>
      </c>
      <c r="K46" s="122"/>
      <c r="L46" s="147" t="b">
        <f>IF(H46=30,HLOOKUP(F46,Limits!#REF!,2),IF(H46=40,HLOOKUP(F46,Limits!#REF!,3),IF(H46=50,HLOOKUP(F46,Limits!#REF!,4),IF(H46=60,HLOOKUP(F46,Limits!#REF!,5),IF(H46=80,HLOOKUP(F46,Limits!#REF!,6))))))</f>
        <v>0</v>
      </c>
      <c r="M46" s="148"/>
      <c r="N46" s="121">
        <f>+USR!K46</f>
        <v>2</v>
      </c>
      <c r="O46" s="122"/>
      <c r="P46" s="122">
        <f>+USR!AB46</f>
        <v>0</v>
      </c>
      <c r="Q46" s="122"/>
      <c r="R46" s="122">
        <f>+USR!H46</f>
        <v>705</v>
      </c>
      <c r="S46" s="122"/>
      <c r="T46" s="122">
        <f>+USR!J46</f>
        <v>0</v>
      </c>
      <c r="U46" s="122"/>
      <c r="V46" s="122">
        <f>IF(N46=0,Limits!$D$8,IF(N46=1,Limits!$E$8,IF(N46=2,Limits!$F$8,IF(N46=3,Limits!$G$8,IF(N46=4,Limits!$H$8,IF(N46=5,Limits!$I$8))))))</f>
        <v>51</v>
      </c>
      <c r="W46" s="122"/>
      <c r="X46" s="122">
        <f t="shared" si="1"/>
        <v>756</v>
      </c>
      <c r="Y46" s="122"/>
      <c r="Z46" s="76" t="e">
        <f>IF(D46&gt;=Limits!#REF!,"A",IF(D46&lt;=Limits!#REF!,"B",0))</f>
        <v>#REF!</v>
      </c>
      <c r="AA46" s="76" t="e">
        <f>IF(Z46="A",IF(P46=30,HLOOKUP(N46,Limits!#REF!,2),IF(P46=40,HLOOKUP(N46,Limits!#REF!,3),IF(P46=50,HLOOKUP(N46,Limits!#REF!,4),IF(P46=80,HLOOKUP(N46,Limits!#REF!,5))))))</f>
        <v>#REF!</v>
      </c>
      <c r="AB46" s="76" t="e">
        <f>IF(Z46="B",IF(P46=30,HLOOKUP(N46,Limits!#REF!,2),IF(P46=40,HLOOKUP(N46,Limits!#REF!,3),IF(P46=50,HLOOKUP(N46,Limits!#REF!,4),IF(P46=80,HLOOKUP(N46,Limits!#REF!,5))))))</f>
        <v>#REF!</v>
      </c>
      <c r="AC46" s="122"/>
      <c r="AD46" s="123" t="e">
        <f t="shared" si="2"/>
        <v>#REF!</v>
      </c>
      <c r="AE46" s="76" t="e">
        <f>IF(Z46="A",IF(X46&lt;=HLOOKUP(N46,Limits!#REF!,2),30,IF(X46&lt;=HLOOKUP(N46,Limits!#REF!,3),40,IF(X46&lt;=HLOOKUP(N46,Limits!#REF!,4),50,IF(X46&lt;=HLOOKUP(N46,Limits!#REF!,5),80,"Over 80%")))))</f>
        <v>#REF!</v>
      </c>
      <c r="AF46" s="76" t="e">
        <f>IF(Z46="B",IF(X46&lt;=HLOOKUP(N46,Limits!#REF!,2),30,IF(X46&lt;=HLOOKUP(N46,Limits!#REF!,3),40,IF(X46&lt;=HLOOKUP(N46,Limits!#REF!,4),50,IF(X46&lt;=HLOOKUP(N46,Limits!#REF!,5),80,"Over 80%")))))</f>
        <v>#REF!</v>
      </c>
      <c r="AG46" s="122"/>
      <c r="AH46" s="85" t="e">
        <f>IF(J46&lt;=HLOOKUP(F46,Limits!#REF!,2),30,IF(J46&lt;=HLOOKUP(F46,Limits!#REF!,3),40,IF(J46&lt;=HLOOKUP(F46,Limits!#REF!,4),50,IF(J46&lt;=HLOOKUP(F46,Limits!#REF!,5),60,IF(J46&lt;=HLOOKUP(F46,Limits!#REF!,6),80,"Over 80%")))))</f>
        <v>#REF!</v>
      </c>
      <c r="AI46" s="123" t="e">
        <f t="shared" si="0"/>
        <v>#REF!</v>
      </c>
      <c r="AJ46" s="13"/>
      <c r="AK46" s="85" t="e">
        <f t="shared" si="3"/>
        <v>#REF!</v>
      </c>
    </row>
    <row r="47" spans="1:37">
      <c r="A47" s="117">
        <f>+USR!C47</f>
        <v>308</v>
      </c>
      <c r="B47" s="117"/>
      <c r="C47" s="117" t="str">
        <f>+USR!D47</f>
        <v xml:space="preserve">04/16/2019 </v>
      </c>
      <c r="D47" s="151">
        <f>DATEVALUE(TEXT(USR!L47,"mm/dd/yyyy"))</f>
        <v>43937</v>
      </c>
      <c r="E47" s="117"/>
      <c r="F47" s="121">
        <f>+USR!N47</f>
        <v>3</v>
      </c>
      <c r="G47" s="122"/>
      <c r="H47" s="122">
        <f>+USR!AA47</f>
        <v>0</v>
      </c>
      <c r="I47" s="122"/>
      <c r="J47" s="146">
        <f>+USR!G47</f>
        <v>14300</v>
      </c>
      <c r="K47" s="122"/>
      <c r="L47" s="147" t="b">
        <f>IF(H47=30,HLOOKUP(F47,Limits!#REF!,2),IF(H47=40,HLOOKUP(F47,Limits!#REF!,3),IF(H47=50,HLOOKUP(F47,Limits!#REF!,4),IF(H47=60,HLOOKUP(F47,Limits!#REF!,5),IF(H47=80,HLOOKUP(F47,Limits!#REF!,6))))))</f>
        <v>0</v>
      </c>
      <c r="M47" s="148"/>
      <c r="N47" s="121">
        <f>+USR!K47</f>
        <v>2</v>
      </c>
      <c r="O47" s="122"/>
      <c r="P47" s="122">
        <f>+USR!AB47</f>
        <v>0</v>
      </c>
      <c r="Q47" s="122"/>
      <c r="R47" s="122">
        <f>+USR!H47</f>
        <v>318</v>
      </c>
      <c r="S47" s="122"/>
      <c r="T47" s="122">
        <f>+USR!J47</f>
        <v>0</v>
      </c>
      <c r="U47" s="122"/>
      <c r="V47" s="122">
        <f>IF(N47=0,Limits!$D$8,IF(N47=1,Limits!$E$8,IF(N47=2,Limits!$F$8,IF(N47=3,Limits!$G$8,IF(N47=4,Limits!$H$8,IF(N47=5,Limits!$I$8))))))</f>
        <v>51</v>
      </c>
      <c r="W47" s="122"/>
      <c r="X47" s="122">
        <f t="shared" si="1"/>
        <v>369</v>
      </c>
      <c r="Y47" s="122"/>
      <c r="Z47" s="76" t="e">
        <f>IF(D47&gt;=Limits!#REF!,"A",IF(D47&lt;=Limits!#REF!,"B",0))</f>
        <v>#REF!</v>
      </c>
      <c r="AA47" s="76" t="e">
        <f>IF(Z47="A",IF(P47=30,HLOOKUP(N47,Limits!#REF!,2),IF(P47=40,HLOOKUP(N47,Limits!#REF!,3),IF(P47=50,HLOOKUP(N47,Limits!#REF!,4),IF(P47=80,HLOOKUP(N47,Limits!#REF!,5))))))</f>
        <v>#REF!</v>
      </c>
      <c r="AB47" s="76" t="e">
        <f>IF(Z47="B",IF(P47=30,HLOOKUP(N47,Limits!#REF!,2),IF(P47=40,HLOOKUP(N47,Limits!#REF!,3),IF(P47=50,HLOOKUP(N47,Limits!#REF!,4),IF(P47=80,HLOOKUP(N47,Limits!#REF!,5))))))</f>
        <v>#REF!</v>
      </c>
      <c r="AC47" s="122"/>
      <c r="AD47" s="123" t="e">
        <f t="shared" si="2"/>
        <v>#REF!</v>
      </c>
      <c r="AE47" s="76" t="e">
        <f>IF(Z47="A",IF(X47&lt;=HLOOKUP(N47,Limits!#REF!,2),30,IF(X47&lt;=HLOOKUP(N47,Limits!#REF!,3),40,IF(X47&lt;=HLOOKUP(N47,Limits!#REF!,4),50,IF(X47&lt;=HLOOKUP(N47,Limits!#REF!,5),80,"Over 80%")))))</f>
        <v>#REF!</v>
      </c>
      <c r="AF47" s="76" t="e">
        <f>IF(Z47="B",IF(X47&lt;=HLOOKUP(N47,Limits!#REF!,2),30,IF(X47&lt;=HLOOKUP(N47,Limits!#REF!,3),40,IF(X47&lt;=HLOOKUP(N47,Limits!#REF!,4),50,IF(X47&lt;=HLOOKUP(N47,Limits!#REF!,5),80,"Over 80%")))))</f>
        <v>#REF!</v>
      </c>
      <c r="AG47" s="122"/>
      <c r="AH47" s="85" t="e">
        <f>IF(J47&lt;=HLOOKUP(F47,Limits!#REF!,2),30,IF(J47&lt;=HLOOKUP(F47,Limits!#REF!,3),40,IF(J47&lt;=HLOOKUP(F47,Limits!#REF!,4),50,IF(J47&lt;=HLOOKUP(F47,Limits!#REF!,5),60,IF(J47&lt;=HLOOKUP(F47,Limits!#REF!,6),80,"Over 80%")))))</f>
        <v>#REF!</v>
      </c>
      <c r="AI47" s="123" t="e">
        <f t="shared" si="0"/>
        <v>#REF!</v>
      </c>
      <c r="AJ47" s="13"/>
      <c r="AK47" s="85" t="e">
        <f t="shared" si="3"/>
        <v>#REF!</v>
      </c>
    </row>
    <row r="48" spans="1:37">
      <c r="A48" s="117">
        <f>+USR!C48</f>
        <v>309</v>
      </c>
      <c r="B48" s="117"/>
      <c r="C48" s="117" t="str">
        <f>+USR!D48</f>
        <v xml:space="preserve">12/11/2018 </v>
      </c>
      <c r="D48" s="151">
        <f>DATEVALUE(TEXT(USR!L48,"mm/dd/yyyy"))</f>
        <v>43445</v>
      </c>
      <c r="E48" s="117"/>
      <c r="F48" s="121">
        <f>+USR!N48</f>
        <v>1</v>
      </c>
      <c r="G48" s="122"/>
      <c r="H48" s="122">
        <f>+USR!AA48</f>
        <v>0</v>
      </c>
      <c r="I48" s="122"/>
      <c r="J48" s="146">
        <f>+USR!G48</f>
        <v>18000</v>
      </c>
      <c r="K48" s="122"/>
      <c r="L48" s="147" t="b">
        <f>IF(H48=30,HLOOKUP(F48,Limits!#REF!,2),IF(H48=40,HLOOKUP(F48,Limits!#REF!,3),IF(H48=50,HLOOKUP(F48,Limits!#REF!,4),IF(H48=60,HLOOKUP(F48,Limits!#REF!,5),IF(H48=80,HLOOKUP(F48,Limits!#REF!,6))))))</f>
        <v>0</v>
      </c>
      <c r="M48" s="148"/>
      <c r="N48" s="121">
        <f>+USR!K48</f>
        <v>2</v>
      </c>
      <c r="O48" s="122"/>
      <c r="P48" s="122">
        <f>+USR!AB48</f>
        <v>0</v>
      </c>
      <c r="Q48" s="122"/>
      <c r="R48" s="122">
        <f>+USR!H48</f>
        <v>705</v>
      </c>
      <c r="S48" s="122"/>
      <c r="T48" s="122">
        <f>+USR!J48</f>
        <v>0</v>
      </c>
      <c r="U48" s="122"/>
      <c r="V48" s="122">
        <f>IF(N48=0,Limits!$D$8,IF(N48=1,Limits!$E$8,IF(N48=2,Limits!$F$8,IF(N48=3,Limits!$G$8,IF(N48=4,Limits!$H$8,IF(N48=5,Limits!$I$8))))))</f>
        <v>51</v>
      </c>
      <c r="W48" s="122"/>
      <c r="X48" s="122">
        <f t="shared" si="1"/>
        <v>756</v>
      </c>
      <c r="Y48" s="122"/>
      <c r="Z48" s="76" t="e">
        <f>IF(D48&gt;=Limits!#REF!,"A",IF(D48&lt;=Limits!#REF!,"B",0))</f>
        <v>#REF!</v>
      </c>
      <c r="AA48" s="76" t="e">
        <f>IF(Z48="A",IF(P48=30,HLOOKUP(N48,Limits!#REF!,2),IF(P48=40,HLOOKUP(N48,Limits!#REF!,3),IF(P48=50,HLOOKUP(N48,Limits!#REF!,4),IF(P48=80,HLOOKUP(N48,Limits!#REF!,5))))))</f>
        <v>#REF!</v>
      </c>
      <c r="AB48" s="76" t="e">
        <f>IF(Z48="B",IF(P48=30,HLOOKUP(N48,Limits!#REF!,2),IF(P48=40,HLOOKUP(N48,Limits!#REF!,3),IF(P48=50,HLOOKUP(N48,Limits!#REF!,4),IF(P48=80,HLOOKUP(N48,Limits!#REF!,5))))))</f>
        <v>#REF!</v>
      </c>
      <c r="AC48" s="122"/>
      <c r="AD48" s="123" t="e">
        <f t="shared" si="2"/>
        <v>#REF!</v>
      </c>
      <c r="AE48" s="76" t="e">
        <f>IF(Z48="A",IF(X48&lt;=HLOOKUP(N48,Limits!#REF!,2),30,IF(X48&lt;=HLOOKUP(N48,Limits!#REF!,3),40,IF(X48&lt;=HLOOKUP(N48,Limits!#REF!,4),50,IF(X48&lt;=HLOOKUP(N48,Limits!#REF!,5),80,"Over 80%")))))</f>
        <v>#REF!</v>
      </c>
      <c r="AF48" s="76" t="e">
        <f>IF(Z48="B",IF(X48&lt;=HLOOKUP(N48,Limits!#REF!,2),30,IF(X48&lt;=HLOOKUP(N48,Limits!#REF!,3),40,IF(X48&lt;=HLOOKUP(N48,Limits!#REF!,4),50,IF(X48&lt;=HLOOKUP(N48,Limits!#REF!,5),80,"Over 80%")))))</f>
        <v>#REF!</v>
      </c>
      <c r="AG48" s="122"/>
      <c r="AH48" s="85" t="e">
        <f>IF(J48&lt;=HLOOKUP(F48,Limits!#REF!,2),30,IF(J48&lt;=HLOOKUP(F48,Limits!#REF!,3),40,IF(J48&lt;=HLOOKUP(F48,Limits!#REF!,4),50,IF(J48&lt;=HLOOKUP(F48,Limits!#REF!,5),60,IF(J48&lt;=HLOOKUP(F48,Limits!#REF!,6),80,"Over 80%")))))</f>
        <v>#REF!</v>
      </c>
      <c r="AI48" s="123" t="e">
        <f t="shared" si="0"/>
        <v>#REF!</v>
      </c>
      <c r="AJ48" s="13"/>
      <c r="AK48" s="85" t="e">
        <f t="shared" si="3"/>
        <v>#REF!</v>
      </c>
    </row>
    <row r="49" spans="1:37">
      <c r="A49" s="117">
        <f>+USR!C49</f>
        <v>310</v>
      </c>
      <c r="B49" s="117"/>
      <c r="C49" s="117" t="str">
        <f>+USR!D49</f>
        <v xml:space="preserve">02/24/2020 </v>
      </c>
      <c r="D49" s="151">
        <f>DATEVALUE(TEXT(USR!L49,"mm/dd/yyyy"))</f>
        <v>43885</v>
      </c>
      <c r="E49" s="117"/>
      <c r="F49" s="121">
        <f>+USR!N49</f>
        <v>2</v>
      </c>
      <c r="G49" s="122"/>
      <c r="H49" s="122">
        <f>+USR!AA49</f>
        <v>0</v>
      </c>
      <c r="I49" s="122"/>
      <c r="J49" s="146">
        <f>+USR!G49</f>
        <v>21000</v>
      </c>
      <c r="K49" s="122"/>
      <c r="L49" s="147" t="b">
        <f>IF(H49=30,HLOOKUP(F49,Limits!#REF!,2),IF(H49=40,HLOOKUP(F49,Limits!#REF!,3),IF(H49=50,HLOOKUP(F49,Limits!#REF!,4),IF(H49=60,HLOOKUP(F49,Limits!#REF!,5),IF(H49=80,HLOOKUP(F49,Limits!#REF!,6))))))</f>
        <v>0</v>
      </c>
      <c r="M49" s="148"/>
      <c r="N49" s="121">
        <f>+USR!K49</f>
        <v>2</v>
      </c>
      <c r="O49" s="122"/>
      <c r="P49" s="122">
        <f>+USR!AB49</f>
        <v>0</v>
      </c>
      <c r="Q49" s="122"/>
      <c r="R49" s="122">
        <f>+USR!H49</f>
        <v>633</v>
      </c>
      <c r="S49" s="122"/>
      <c r="T49" s="122">
        <f>+USR!J49</f>
        <v>0</v>
      </c>
      <c r="U49" s="122"/>
      <c r="V49" s="122">
        <f>IF(N49=0,Limits!$D$8,IF(N49=1,Limits!$E$8,IF(N49=2,Limits!$F$8,IF(N49=3,Limits!$G$8,IF(N49=4,Limits!$H$8,IF(N49=5,Limits!$I$8))))))</f>
        <v>51</v>
      </c>
      <c r="W49" s="122"/>
      <c r="X49" s="122">
        <f t="shared" si="1"/>
        <v>684</v>
      </c>
      <c r="Y49" s="122"/>
      <c r="Z49" s="76" t="e">
        <f>IF(D49&gt;=Limits!#REF!,"A",IF(D49&lt;=Limits!#REF!,"B",0))</f>
        <v>#REF!</v>
      </c>
      <c r="AA49" s="76" t="e">
        <f>IF(Z49="A",IF(P49=30,HLOOKUP(N49,Limits!#REF!,2),IF(P49=40,HLOOKUP(N49,Limits!#REF!,3),IF(P49=50,HLOOKUP(N49,Limits!#REF!,4),IF(P49=80,HLOOKUP(N49,Limits!#REF!,5))))))</f>
        <v>#REF!</v>
      </c>
      <c r="AB49" s="76" t="e">
        <f>IF(Z49="B",IF(P49=30,HLOOKUP(N49,Limits!#REF!,2),IF(P49=40,HLOOKUP(N49,Limits!#REF!,3),IF(P49=50,HLOOKUP(N49,Limits!#REF!,4),IF(P49=80,HLOOKUP(N49,Limits!#REF!,5))))))</f>
        <v>#REF!</v>
      </c>
      <c r="AC49" s="122"/>
      <c r="AD49" s="123" t="e">
        <f t="shared" si="2"/>
        <v>#REF!</v>
      </c>
      <c r="AE49" s="76" t="e">
        <f>IF(Z49="A",IF(X49&lt;=HLOOKUP(N49,Limits!#REF!,2),30,IF(X49&lt;=HLOOKUP(N49,Limits!#REF!,3),40,IF(X49&lt;=HLOOKUP(N49,Limits!#REF!,4),50,IF(X49&lt;=HLOOKUP(N49,Limits!#REF!,5),80,"Over 80%")))))</f>
        <v>#REF!</v>
      </c>
      <c r="AF49" s="76" t="e">
        <f>IF(Z49="B",IF(X49&lt;=HLOOKUP(N49,Limits!#REF!,2),30,IF(X49&lt;=HLOOKUP(N49,Limits!#REF!,3),40,IF(X49&lt;=HLOOKUP(N49,Limits!#REF!,4),50,IF(X49&lt;=HLOOKUP(N49,Limits!#REF!,5),80,"Over 80%")))))</f>
        <v>#REF!</v>
      </c>
      <c r="AG49" s="122"/>
      <c r="AH49" s="85" t="e">
        <f>IF(J49&lt;=HLOOKUP(F49,Limits!#REF!,2),30,IF(J49&lt;=HLOOKUP(F49,Limits!#REF!,3),40,IF(J49&lt;=HLOOKUP(F49,Limits!#REF!,4),50,IF(J49&lt;=HLOOKUP(F49,Limits!#REF!,5),60,IF(J49&lt;=HLOOKUP(F49,Limits!#REF!,6),80,"Over 80%")))))</f>
        <v>#REF!</v>
      </c>
      <c r="AI49" s="123" t="e">
        <f t="shared" si="0"/>
        <v>#REF!</v>
      </c>
      <c r="AJ49" s="13"/>
      <c r="AK49" s="85" t="e">
        <f t="shared" si="3"/>
        <v>#REF!</v>
      </c>
    </row>
    <row r="50" spans="1:37">
      <c r="A50" s="117">
        <f>+USR!C50</f>
        <v>311</v>
      </c>
      <c r="B50" s="117"/>
      <c r="C50" s="117" t="str">
        <f>+USR!D50</f>
        <v xml:space="preserve">09/14/2018 </v>
      </c>
      <c r="D50" s="151">
        <f>DATEVALUE(TEXT(USR!L50,"mm/dd/yyyy"))</f>
        <v>43722</v>
      </c>
      <c r="E50" s="117"/>
      <c r="F50" s="121">
        <f>+USR!N50</f>
        <v>3</v>
      </c>
      <c r="G50" s="122"/>
      <c r="H50" s="122">
        <f>+USR!AA50</f>
        <v>0</v>
      </c>
      <c r="I50" s="122"/>
      <c r="J50" s="146">
        <f>+USR!G50</f>
        <v>12040</v>
      </c>
      <c r="K50" s="122"/>
      <c r="L50" s="147" t="b">
        <f>IF(H50=30,HLOOKUP(F50,Limits!#REF!,2),IF(H50=40,HLOOKUP(F50,Limits!#REF!,3),IF(H50=50,HLOOKUP(F50,Limits!#REF!,4),IF(H50=60,HLOOKUP(F50,Limits!#REF!,5),IF(H50=80,HLOOKUP(F50,Limits!#REF!,6))))))</f>
        <v>0</v>
      </c>
      <c r="M50" s="148"/>
      <c r="N50" s="121">
        <f>+USR!K50</f>
        <v>2</v>
      </c>
      <c r="O50" s="122"/>
      <c r="P50" s="122">
        <f>+USR!AB50</f>
        <v>0</v>
      </c>
      <c r="Q50" s="122"/>
      <c r="R50" s="122">
        <f>+USR!H50</f>
        <v>310</v>
      </c>
      <c r="S50" s="122"/>
      <c r="T50" s="122">
        <f>+USR!J50</f>
        <v>0</v>
      </c>
      <c r="U50" s="122"/>
      <c r="V50" s="122">
        <f>IF(N50=0,Limits!$D$8,IF(N50=1,Limits!$E$8,IF(N50=2,Limits!$F$8,IF(N50=3,Limits!$G$8,IF(N50=4,Limits!$H$8,IF(N50=5,Limits!$I$8))))))</f>
        <v>51</v>
      </c>
      <c r="W50" s="122"/>
      <c r="X50" s="122">
        <f t="shared" si="1"/>
        <v>361</v>
      </c>
      <c r="Y50" s="122"/>
      <c r="Z50" s="76" t="e">
        <f>IF(D50&gt;=Limits!#REF!,"A",IF(D50&lt;=Limits!#REF!,"B",0))</f>
        <v>#REF!</v>
      </c>
      <c r="AA50" s="76" t="e">
        <f>IF(Z50="A",IF(P50=30,HLOOKUP(N50,Limits!#REF!,2),IF(P50=40,HLOOKUP(N50,Limits!#REF!,3),IF(P50=50,HLOOKUP(N50,Limits!#REF!,4),IF(P50=80,HLOOKUP(N50,Limits!#REF!,5))))))</f>
        <v>#REF!</v>
      </c>
      <c r="AB50" s="76" t="e">
        <f>IF(Z50="B",IF(P50=30,HLOOKUP(N50,Limits!#REF!,2),IF(P50=40,HLOOKUP(N50,Limits!#REF!,3),IF(P50=50,HLOOKUP(N50,Limits!#REF!,4),IF(P50=80,HLOOKUP(N50,Limits!#REF!,5))))))</f>
        <v>#REF!</v>
      </c>
      <c r="AC50" s="122"/>
      <c r="AD50" s="123" t="e">
        <f t="shared" si="2"/>
        <v>#REF!</v>
      </c>
      <c r="AE50" s="76" t="e">
        <f>IF(Z50="A",IF(X50&lt;=HLOOKUP(N50,Limits!#REF!,2),30,IF(X50&lt;=HLOOKUP(N50,Limits!#REF!,3),40,IF(X50&lt;=HLOOKUP(N50,Limits!#REF!,4),50,IF(X50&lt;=HLOOKUP(N50,Limits!#REF!,5),80,"Over 80%")))))</f>
        <v>#REF!</v>
      </c>
      <c r="AF50" s="76" t="e">
        <f>IF(Z50="B",IF(X50&lt;=HLOOKUP(N50,Limits!#REF!,2),30,IF(X50&lt;=HLOOKUP(N50,Limits!#REF!,3),40,IF(X50&lt;=HLOOKUP(N50,Limits!#REF!,4),50,IF(X50&lt;=HLOOKUP(N50,Limits!#REF!,5),80,"Over 80%")))))</f>
        <v>#REF!</v>
      </c>
      <c r="AG50" s="122"/>
      <c r="AH50" s="85" t="e">
        <f>IF(J50&lt;=HLOOKUP(F50,Limits!#REF!,2),30,IF(J50&lt;=HLOOKUP(F50,Limits!#REF!,3),40,IF(J50&lt;=HLOOKUP(F50,Limits!#REF!,4),50,IF(J50&lt;=HLOOKUP(F50,Limits!#REF!,5),60,IF(J50&lt;=HLOOKUP(F50,Limits!#REF!,6),80,"Over 80%")))))</f>
        <v>#REF!</v>
      </c>
      <c r="AI50" s="123" t="e">
        <f t="shared" si="0"/>
        <v>#REF!</v>
      </c>
      <c r="AJ50" s="13"/>
      <c r="AK50" s="85" t="e">
        <f t="shared" si="3"/>
        <v>#REF!</v>
      </c>
    </row>
    <row r="51" spans="1:37">
      <c r="A51" s="117">
        <f>+USR!C51</f>
        <v>312</v>
      </c>
      <c r="B51" s="117"/>
      <c r="C51" s="117" t="str">
        <f>+USR!D51</f>
        <v xml:space="preserve">03/15/2019 </v>
      </c>
      <c r="D51" s="151">
        <f>DATEVALUE(TEXT(USR!L51,"mm/dd/yyyy"))</f>
        <v>43905</v>
      </c>
      <c r="E51" s="117"/>
      <c r="F51" s="121">
        <f>+USR!N51</f>
        <v>2</v>
      </c>
      <c r="G51" s="122"/>
      <c r="H51" s="122">
        <f>+USR!AA51</f>
        <v>0</v>
      </c>
      <c r="I51" s="122"/>
      <c r="J51" s="146">
        <f>+USR!G51</f>
        <v>19797</v>
      </c>
      <c r="K51" s="122"/>
      <c r="L51" s="147" t="b">
        <f>IF(H51=30,HLOOKUP(F51,Limits!#REF!,2),IF(H51=40,HLOOKUP(F51,Limits!#REF!,3),IF(H51=50,HLOOKUP(F51,Limits!#REF!,4),IF(H51=60,HLOOKUP(F51,Limits!#REF!,5),IF(H51=80,HLOOKUP(F51,Limits!#REF!,6))))))</f>
        <v>0</v>
      </c>
      <c r="M51" s="148"/>
      <c r="N51" s="121">
        <f>+USR!K51</f>
        <v>2</v>
      </c>
      <c r="O51" s="122"/>
      <c r="P51" s="122">
        <f>+USR!AB51</f>
        <v>0</v>
      </c>
      <c r="Q51" s="122"/>
      <c r="R51" s="122">
        <f>+USR!H51</f>
        <v>685</v>
      </c>
      <c r="S51" s="122"/>
      <c r="T51" s="122">
        <f>+USR!J51</f>
        <v>0</v>
      </c>
      <c r="U51" s="122"/>
      <c r="V51" s="122">
        <f>IF(N51=0,Limits!$D$8,IF(N51=1,Limits!$E$8,IF(N51=2,Limits!$F$8,IF(N51=3,Limits!$G$8,IF(N51=4,Limits!$H$8,IF(N51=5,Limits!$I$8))))))</f>
        <v>51</v>
      </c>
      <c r="W51" s="122"/>
      <c r="X51" s="122">
        <f t="shared" si="1"/>
        <v>736</v>
      </c>
      <c r="Y51" s="122"/>
      <c r="Z51" s="76" t="e">
        <f>IF(D51&gt;=Limits!#REF!,"A",IF(D51&lt;=Limits!#REF!,"B",0))</f>
        <v>#REF!</v>
      </c>
      <c r="AA51" s="76" t="e">
        <f>IF(Z51="A",IF(P51=30,HLOOKUP(N51,Limits!#REF!,2),IF(P51=40,HLOOKUP(N51,Limits!#REF!,3),IF(P51=50,HLOOKUP(N51,Limits!#REF!,4),IF(P51=80,HLOOKUP(N51,Limits!#REF!,5))))))</f>
        <v>#REF!</v>
      </c>
      <c r="AB51" s="76" t="e">
        <f>IF(Z51="B",IF(P51=30,HLOOKUP(N51,Limits!#REF!,2),IF(P51=40,HLOOKUP(N51,Limits!#REF!,3),IF(P51=50,HLOOKUP(N51,Limits!#REF!,4),IF(P51=80,HLOOKUP(N51,Limits!#REF!,5))))))</f>
        <v>#REF!</v>
      </c>
      <c r="AC51" s="122"/>
      <c r="AD51" s="123" t="e">
        <f t="shared" si="2"/>
        <v>#REF!</v>
      </c>
      <c r="AE51" s="76" t="e">
        <f>IF(Z51="A",IF(X51&lt;=HLOOKUP(N51,Limits!#REF!,2),30,IF(X51&lt;=HLOOKUP(N51,Limits!#REF!,3),40,IF(X51&lt;=HLOOKUP(N51,Limits!#REF!,4),50,IF(X51&lt;=HLOOKUP(N51,Limits!#REF!,5),80,"Over 80%")))))</f>
        <v>#REF!</v>
      </c>
      <c r="AF51" s="76" t="e">
        <f>IF(Z51="B",IF(X51&lt;=HLOOKUP(N51,Limits!#REF!,2),30,IF(X51&lt;=HLOOKUP(N51,Limits!#REF!,3),40,IF(X51&lt;=HLOOKUP(N51,Limits!#REF!,4),50,IF(X51&lt;=HLOOKUP(N51,Limits!#REF!,5),80,"Over 80%")))))</f>
        <v>#REF!</v>
      </c>
      <c r="AG51" s="122"/>
      <c r="AH51" s="85" t="e">
        <f>IF(J51&lt;=HLOOKUP(F51,Limits!#REF!,2),30,IF(J51&lt;=HLOOKUP(F51,Limits!#REF!,3),40,IF(J51&lt;=HLOOKUP(F51,Limits!#REF!,4),50,IF(J51&lt;=HLOOKUP(F51,Limits!#REF!,5),60,IF(J51&lt;=HLOOKUP(F51,Limits!#REF!,6),80,"Over 80%")))))</f>
        <v>#REF!</v>
      </c>
      <c r="AI51" s="123" t="e">
        <f t="shared" si="0"/>
        <v>#REF!</v>
      </c>
      <c r="AJ51" s="13"/>
      <c r="AK51" s="85" t="e">
        <f t="shared" si="3"/>
        <v>#REF!</v>
      </c>
    </row>
    <row r="52" spans="1:37">
      <c r="A52" s="117">
        <f>+USR!C52</f>
        <v>401</v>
      </c>
      <c r="B52" s="117"/>
      <c r="C52" s="117" t="str">
        <f>+USR!D52</f>
        <v xml:space="preserve">02/27/2017 </v>
      </c>
      <c r="D52" s="151">
        <f>DATEVALUE(TEXT(USR!L52,"mm/dd/yyyy"))</f>
        <v>43888</v>
      </c>
      <c r="E52" s="117"/>
      <c r="F52" s="121">
        <f>+USR!N52</f>
        <v>2</v>
      </c>
      <c r="G52" s="122"/>
      <c r="H52" s="122">
        <f>+USR!AA52</f>
        <v>0</v>
      </c>
      <c r="I52" s="122"/>
      <c r="J52" s="146">
        <f>+USR!G52</f>
        <v>1</v>
      </c>
      <c r="K52" s="122"/>
      <c r="L52" s="147" t="b">
        <f>IF(H52=30,HLOOKUP(F52,Limits!#REF!,2),IF(H52=40,HLOOKUP(F52,Limits!#REF!,3),IF(H52=50,HLOOKUP(F52,Limits!#REF!,4),IF(H52=60,HLOOKUP(F52,Limits!#REF!,5),IF(H52=80,HLOOKUP(F52,Limits!#REF!,6))))))</f>
        <v>0</v>
      </c>
      <c r="M52" s="148"/>
      <c r="N52" s="121">
        <f>+USR!K52</f>
        <v>2</v>
      </c>
      <c r="O52" s="122"/>
      <c r="P52" s="122">
        <f>+USR!AB52</f>
        <v>0</v>
      </c>
      <c r="Q52" s="122"/>
      <c r="R52" s="122">
        <f>+USR!H52</f>
        <v>413</v>
      </c>
      <c r="S52" s="122"/>
      <c r="T52" s="122">
        <f>+USR!J52</f>
        <v>320</v>
      </c>
      <c r="U52" s="122"/>
      <c r="V52" s="122">
        <f>IF(N52=0,Limits!$D$8,IF(N52=1,Limits!$E$8,IF(N52=2,Limits!$F$8,IF(N52=3,Limits!$G$8,IF(N52=4,Limits!$H$8,IF(N52=5,Limits!$I$8))))))</f>
        <v>51</v>
      </c>
      <c r="W52" s="122"/>
      <c r="X52" s="122">
        <f t="shared" si="1"/>
        <v>784</v>
      </c>
      <c r="Y52" s="122"/>
      <c r="Z52" s="76" t="e">
        <f>IF(D52&gt;=Limits!#REF!,"A",IF(D52&lt;=Limits!#REF!,"B",0))</f>
        <v>#REF!</v>
      </c>
      <c r="AA52" s="76" t="e">
        <f>IF(Z52="A",IF(P52=30,HLOOKUP(N52,Limits!#REF!,2),IF(P52=40,HLOOKUP(N52,Limits!#REF!,3),IF(P52=50,HLOOKUP(N52,Limits!#REF!,4),IF(P52=80,HLOOKUP(N52,Limits!#REF!,5))))))</f>
        <v>#REF!</v>
      </c>
      <c r="AB52" s="76" t="e">
        <f>IF(Z52="B",IF(P52=30,HLOOKUP(N52,Limits!#REF!,2),IF(P52=40,HLOOKUP(N52,Limits!#REF!,3),IF(P52=50,HLOOKUP(N52,Limits!#REF!,4),IF(P52=80,HLOOKUP(N52,Limits!#REF!,5))))))</f>
        <v>#REF!</v>
      </c>
      <c r="AC52" s="122"/>
      <c r="AD52" s="123" t="e">
        <f t="shared" si="2"/>
        <v>#REF!</v>
      </c>
      <c r="AE52" s="76" t="e">
        <f>IF(Z52="A",IF(X52&lt;=HLOOKUP(N52,Limits!#REF!,2),30,IF(X52&lt;=HLOOKUP(N52,Limits!#REF!,3),40,IF(X52&lt;=HLOOKUP(N52,Limits!#REF!,4),50,IF(X52&lt;=HLOOKUP(N52,Limits!#REF!,5),80,"Over 80%")))))</f>
        <v>#REF!</v>
      </c>
      <c r="AF52" s="76" t="e">
        <f>IF(Z52="B",IF(X52&lt;=HLOOKUP(N52,Limits!#REF!,2),30,IF(X52&lt;=HLOOKUP(N52,Limits!#REF!,3),40,IF(X52&lt;=HLOOKUP(N52,Limits!#REF!,4),50,IF(X52&lt;=HLOOKUP(N52,Limits!#REF!,5),80,"Over 80%")))))</f>
        <v>#REF!</v>
      </c>
      <c r="AG52" s="122"/>
      <c r="AH52" s="85" t="e">
        <f>IF(J52&lt;=HLOOKUP(F52,Limits!#REF!,2),30,IF(J52&lt;=HLOOKUP(F52,Limits!#REF!,3),40,IF(J52&lt;=HLOOKUP(F52,Limits!#REF!,4),50,IF(J52&lt;=HLOOKUP(F52,Limits!#REF!,5),60,IF(J52&lt;=HLOOKUP(F52,Limits!#REF!,6),80,"Over 80%")))))</f>
        <v>#REF!</v>
      </c>
      <c r="AI52" s="123" t="e">
        <f t="shared" si="0"/>
        <v>#REF!</v>
      </c>
      <c r="AJ52" s="13"/>
      <c r="AK52" s="85" t="e">
        <f t="shared" si="3"/>
        <v>#REF!</v>
      </c>
    </row>
    <row r="53" spans="1:37">
      <c r="A53" s="117">
        <f>+USR!C53</f>
        <v>402</v>
      </c>
      <c r="B53" s="117"/>
      <c r="C53" s="117" t="str">
        <f>+USR!D53</f>
        <v xml:space="preserve">04/08/2016 </v>
      </c>
      <c r="D53" s="151">
        <f>DATEVALUE(TEXT(USR!L53,"mm/dd/yyyy"))</f>
        <v>43198</v>
      </c>
      <c r="E53" s="117"/>
      <c r="F53" s="121">
        <f>+USR!N53</f>
        <v>2</v>
      </c>
      <c r="G53" s="122"/>
      <c r="H53" s="122">
        <f>+USR!AA53</f>
        <v>0</v>
      </c>
      <c r="I53" s="122"/>
      <c r="J53" s="146">
        <f>+USR!G53</f>
        <v>21600</v>
      </c>
      <c r="K53" s="122"/>
      <c r="L53" s="147" t="b">
        <f>IF(H53=30,HLOOKUP(F53,Limits!#REF!,2),IF(H53=40,HLOOKUP(F53,Limits!#REF!,3),IF(H53=50,HLOOKUP(F53,Limits!#REF!,4),IF(H53=60,HLOOKUP(F53,Limits!#REF!,5),IF(H53=80,HLOOKUP(F53,Limits!#REF!,6))))))</f>
        <v>0</v>
      </c>
      <c r="M53" s="148"/>
      <c r="N53" s="121">
        <f>+USR!K53</f>
        <v>2</v>
      </c>
      <c r="O53" s="122"/>
      <c r="P53" s="122">
        <f>+USR!AB53</f>
        <v>0</v>
      </c>
      <c r="Q53" s="122"/>
      <c r="R53" s="122">
        <f>+USR!H53</f>
        <v>688</v>
      </c>
      <c r="S53" s="122"/>
      <c r="T53" s="122">
        <f>+USR!J53</f>
        <v>0</v>
      </c>
      <c r="U53" s="122"/>
      <c r="V53" s="122">
        <f>IF(N53=0,Limits!$D$8,IF(N53=1,Limits!$E$8,IF(N53=2,Limits!$F$8,IF(N53=3,Limits!$G$8,IF(N53=4,Limits!$H$8,IF(N53=5,Limits!$I$8))))))</f>
        <v>51</v>
      </c>
      <c r="W53" s="122"/>
      <c r="X53" s="122">
        <f t="shared" si="1"/>
        <v>739</v>
      </c>
      <c r="Y53" s="122"/>
      <c r="Z53" s="76" t="e">
        <f>IF(D53&gt;=Limits!#REF!,"A",IF(D53&lt;=Limits!#REF!,"B",0))</f>
        <v>#REF!</v>
      </c>
      <c r="AA53" s="76" t="e">
        <f>IF(Z53="A",IF(P53=30,HLOOKUP(N53,Limits!#REF!,2),IF(P53=40,HLOOKUP(N53,Limits!#REF!,3),IF(P53=50,HLOOKUP(N53,Limits!#REF!,4),IF(P53=80,HLOOKUP(N53,Limits!#REF!,5))))))</f>
        <v>#REF!</v>
      </c>
      <c r="AB53" s="76" t="e">
        <f>IF(Z53="B",IF(P53=30,HLOOKUP(N53,Limits!#REF!,2),IF(P53=40,HLOOKUP(N53,Limits!#REF!,3),IF(P53=50,HLOOKUP(N53,Limits!#REF!,4),IF(P53=80,HLOOKUP(N53,Limits!#REF!,5))))))</f>
        <v>#REF!</v>
      </c>
      <c r="AC53" s="122"/>
      <c r="AD53" s="123" t="e">
        <f t="shared" si="2"/>
        <v>#REF!</v>
      </c>
      <c r="AE53" s="76" t="e">
        <f>IF(Z53="A",IF(X53&lt;=HLOOKUP(N53,Limits!#REF!,2),30,IF(X53&lt;=HLOOKUP(N53,Limits!#REF!,3),40,IF(X53&lt;=HLOOKUP(N53,Limits!#REF!,4),50,IF(X53&lt;=HLOOKUP(N53,Limits!#REF!,5),80,"Over 80%")))))</f>
        <v>#REF!</v>
      </c>
      <c r="AF53" s="76" t="e">
        <f>IF(Z53="B",IF(X53&lt;=HLOOKUP(N53,Limits!#REF!,2),30,IF(X53&lt;=HLOOKUP(N53,Limits!#REF!,3),40,IF(X53&lt;=HLOOKUP(N53,Limits!#REF!,4),50,IF(X53&lt;=HLOOKUP(N53,Limits!#REF!,5),80,"Over 80%")))))</f>
        <v>#REF!</v>
      </c>
      <c r="AG53" s="122"/>
      <c r="AH53" s="85" t="e">
        <f>IF(J53&lt;=HLOOKUP(F53,Limits!#REF!,2),30,IF(J53&lt;=HLOOKUP(F53,Limits!#REF!,3),40,IF(J53&lt;=HLOOKUP(F53,Limits!#REF!,4),50,IF(J53&lt;=HLOOKUP(F53,Limits!#REF!,5),60,IF(J53&lt;=HLOOKUP(F53,Limits!#REF!,6),80,"Over 80%")))))</f>
        <v>#REF!</v>
      </c>
      <c r="AI53" s="123" t="e">
        <f t="shared" si="0"/>
        <v>#REF!</v>
      </c>
      <c r="AJ53" s="13"/>
      <c r="AK53" s="85" t="e">
        <f t="shared" si="3"/>
        <v>#REF!</v>
      </c>
    </row>
    <row r="54" spans="1:37">
      <c r="A54" s="117">
        <f>+USR!C54</f>
        <v>403</v>
      </c>
      <c r="B54" s="117"/>
      <c r="C54" s="117" t="str">
        <f>+USR!D54</f>
        <v xml:space="preserve">07/21/2019 </v>
      </c>
      <c r="D54" s="151">
        <f>DATEVALUE(TEXT(USR!L54,"mm/dd/yyyy"))</f>
        <v>43667</v>
      </c>
      <c r="E54" s="117"/>
      <c r="F54" s="121">
        <f>+USR!N54</f>
        <v>1</v>
      </c>
      <c r="G54" s="122"/>
      <c r="H54" s="122">
        <f>+USR!AA54</f>
        <v>0</v>
      </c>
      <c r="I54" s="122"/>
      <c r="J54" s="146">
        <f>+USR!G54</f>
        <v>8484</v>
      </c>
      <c r="K54" s="122"/>
      <c r="L54" s="147" t="b">
        <f>IF(H54=30,HLOOKUP(F54,Limits!#REF!,2),IF(H54=40,HLOOKUP(F54,Limits!#REF!,3),IF(H54=50,HLOOKUP(F54,Limits!#REF!,4),IF(H54=60,HLOOKUP(F54,Limits!#REF!,5),IF(H54=80,HLOOKUP(F54,Limits!#REF!,6))))))</f>
        <v>0</v>
      </c>
      <c r="M54" s="148"/>
      <c r="N54" s="121">
        <f>+USR!K54</f>
        <v>1</v>
      </c>
      <c r="O54" s="122"/>
      <c r="P54" s="122">
        <f>+USR!AB54</f>
        <v>0</v>
      </c>
      <c r="Q54" s="122"/>
      <c r="R54" s="122">
        <f>+USR!H54</f>
        <v>275</v>
      </c>
      <c r="S54" s="122"/>
      <c r="T54" s="122">
        <f>+USR!J54</f>
        <v>0</v>
      </c>
      <c r="U54" s="122"/>
      <c r="V54" s="122">
        <f>IF(N54=0,Limits!$D$8,IF(N54=1,Limits!$E$8,IF(N54=2,Limits!$F$8,IF(N54=3,Limits!$G$8,IF(N54=4,Limits!$H$8,IF(N54=5,Limits!$I$8))))))</f>
        <v>45</v>
      </c>
      <c r="W54" s="122"/>
      <c r="X54" s="122">
        <f t="shared" si="1"/>
        <v>320</v>
      </c>
      <c r="Y54" s="122"/>
      <c r="Z54" s="76" t="e">
        <f>IF(D54&gt;=Limits!#REF!,"A",IF(D54&lt;=Limits!#REF!,"B",0))</f>
        <v>#REF!</v>
      </c>
      <c r="AA54" s="76" t="e">
        <f>IF(Z54="A",IF(P54=30,HLOOKUP(N54,Limits!#REF!,2),IF(P54=40,HLOOKUP(N54,Limits!#REF!,3),IF(P54=50,HLOOKUP(N54,Limits!#REF!,4),IF(P54=80,HLOOKUP(N54,Limits!#REF!,5))))))</f>
        <v>#REF!</v>
      </c>
      <c r="AB54" s="76" t="e">
        <f>IF(Z54="B",IF(P54=30,HLOOKUP(N54,Limits!#REF!,2),IF(P54=40,HLOOKUP(N54,Limits!#REF!,3),IF(P54=50,HLOOKUP(N54,Limits!#REF!,4),IF(P54=80,HLOOKUP(N54,Limits!#REF!,5))))))</f>
        <v>#REF!</v>
      </c>
      <c r="AC54" s="122"/>
      <c r="AD54" s="123" t="e">
        <f t="shared" si="2"/>
        <v>#REF!</v>
      </c>
      <c r="AE54" s="76" t="e">
        <f>IF(Z54="A",IF(X54&lt;=HLOOKUP(N54,Limits!#REF!,2),30,IF(X54&lt;=HLOOKUP(N54,Limits!#REF!,3),40,IF(X54&lt;=HLOOKUP(N54,Limits!#REF!,4),50,IF(X54&lt;=HLOOKUP(N54,Limits!#REF!,5),80,"Over 80%")))))</f>
        <v>#REF!</v>
      </c>
      <c r="AF54" s="76" t="e">
        <f>IF(Z54="B",IF(X54&lt;=HLOOKUP(N54,Limits!#REF!,2),30,IF(X54&lt;=HLOOKUP(N54,Limits!#REF!,3),40,IF(X54&lt;=HLOOKUP(N54,Limits!#REF!,4),50,IF(X54&lt;=HLOOKUP(N54,Limits!#REF!,5),80,"Over 80%")))))</f>
        <v>#REF!</v>
      </c>
      <c r="AG54" s="122"/>
      <c r="AH54" s="85" t="e">
        <f>IF(J54&lt;=HLOOKUP(F54,Limits!#REF!,2),30,IF(J54&lt;=HLOOKUP(F54,Limits!#REF!,3),40,IF(J54&lt;=HLOOKUP(F54,Limits!#REF!,4),50,IF(J54&lt;=HLOOKUP(F54,Limits!#REF!,5),60,IF(J54&lt;=HLOOKUP(F54,Limits!#REF!,6),80,"Over 80%")))))</f>
        <v>#REF!</v>
      </c>
      <c r="AI54" s="123" t="e">
        <f t="shared" si="0"/>
        <v>#REF!</v>
      </c>
      <c r="AJ54" s="13"/>
      <c r="AK54" s="85" t="e">
        <f t="shared" si="3"/>
        <v>#REF!</v>
      </c>
    </row>
    <row r="55" spans="1:37">
      <c r="A55" s="117">
        <f>+USR!C55</f>
        <v>404</v>
      </c>
      <c r="B55" s="117"/>
      <c r="C55" s="117" t="str">
        <f>+USR!D55</f>
        <v xml:space="preserve">06/16/2020 </v>
      </c>
      <c r="D55" s="151">
        <f>DATEVALUE(TEXT(USR!L55,"mm/dd/yyyy"))</f>
        <v>43998</v>
      </c>
      <c r="E55" s="117"/>
      <c r="F55" s="121">
        <f>+USR!N55</f>
        <v>1</v>
      </c>
      <c r="G55" s="122"/>
      <c r="H55" s="122">
        <f>+USR!AA55</f>
        <v>0</v>
      </c>
      <c r="I55" s="122"/>
      <c r="J55" s="146">
        <f>+USR!G55</f>
        <v>9463</v>
      </c>
      <c r="K55" s="122"/>
      <c r="L55" s="147" t="b">
        <f>IF(H55=30,HLOOKUP(F55,Limits!#REF!,2),IF(H55=40,HLOOKUP(F55,Limits!#REF!,3),IF(H55=50,HLOOKUP(F55,Limits!#REF!,4),IF(H55=60,HLOOKUP(F55,Limits!#REF!,5),IF(H55=80,HLOOKUP(F55,Limits!#REF!,6))))))</f>
        <v>0</v>
      </c>
      <c r="M55" s="148"/>
      <c r="N55" s="121">
        <f>+USR!K55</f>
        <v>1</v>
      </c>
      <c r="O55" s="122"/>
      <c r="P55" s="122">
        <f>+USR!AB55</f>
        <v>0</v>
      </c>
      <c r="Q55" s="122"/>
      <c r="R55" s="122">
        <f>+USR!H55</f>
        <v>305</v>
      </c>
      <c r="S55" s="122"/>
      <c r="T55" s="122">
        <f>+USR!J55</f>
        <v>0</v>
      </c>
      <c r="U55" s="122"/>
      <c r="V55" s="122">
        <f>IF(N55=0,Limits!$D$8,IF(N55=1,Limits!$E$8,IF(N55=2,Limits!$F$8,IF(N55=3,Limits!$G$8,IF(N55=4,Limits!$H$8,IF(N55=5,Limits!$I$8))))))</f>
        <v>45</v>
      </c>
      <c r="W55" s="122"/>
      <c r="X55" s="122">
        <f t="shared" si="1"/>
        <v>350</v>
      </c>
      <c r="Y55" s="122"/>
      <c r="Z55" s="76" t="e">
        <f>IF(D55&gt;=Limits!#REF!,"A",IF(D55&lt;=Limits!#REF!,"B",0))</f>
        <v>#REF!</v>
      </c>
      <c r="AA55" s="76" t="e">
        <f>IF(Z55="A",IF(P55=30,HLOOKUP(N55,Limits!#REF!,2),IF(P55=40,HLOOKUP(N55,Limits!#REF!,3),IF(P55=50,HLOOKUP(N55,Limits!#REF!,4),IF(P55=80,HLOOKUP(N55,Limits!#REF!,5))))))</f>
        <v>#REF!</v>
      </c>
      <c r="AB55" s="76" t="e">
        <f>IF(Z55="B",IF(P55=30,HLOOKUP(N55,Limits!#REF!,2),IF(P55=40,HLOOKUP(N55,Limits!#REF!,3),IF(P55=50,HLOOKUP(N55,Limits!#REF!,4),IF(P55=80,HLOOKUP(N55,Limits!#REF!,5))))))</f>
        <v>#REF!</v>
      </c>
      <c r="AC55" s="122"/>
      <c r="AD55" s="123" t="e">
        <f t="shared" si="2"/>
        <v>#REF!</v>
      </c>
      <c r="AE55" s="76" t="e">
        <f>IF(Z55="A",IF(X55&lt;=HLOOKUP(N55,Limits!#REF!,2),30,IF(X55&lt;=HLOOKUP(N55,Limits!#REF!,3),40,IF(X55&lt;=HLOOKUP(N55,Limits!#REF!,4),50,IF(X55&lt;=HLOOKUP(N55,Limits!#REF!,5),80,"Over 80%")))))</f>
        <v>#REF!</v>
      </c>
      <c r="AF55" s="76" t="e">
        <f>IF(Z55="B",IF(X55&lt;=HLOOKUP(N55,Limits!#REF!,2),30,IF(X55&lt;=HLOOKUP(N55,Limits!#REF!,3),40,IF(X55&lt;=HLOOKUP(N55,Limits!#REF!,4),50,IF(X55&lt;=HLOOKUP(N55,Limits!#REF!,5),80,"Over 80%")))))</f>
        <v>#REF!</v>
      </c>
      <c r="AG55" s="122"/>
      <c r="AH55" s="85" t="e">
        <f>IF(J55&lt;=HLOOKUP(F55,Limits!#REF!,2),30,IF(J55&lt;=HLOOKUP(F55,Limits!#REF!,3),40,IF(J55&lt;=HLOOKUP(F55,Limits!#REF!,4),50,IF(J55&lt;=HLOOKUP(F55,Limits!#REF!,5),60,IF(J55&lt;=HLOOKUP(F55,Limits!#REF!,6),80,"Over 80%")))))</f>
        <v>#REF!</v>
      </c>
      <c r="AI55" s="123" t="e">
        <f t="shared" si="0"/>
        <v>#REF!</v>
      </c>
      <c r="AJ55" s="13"/>
      <c r="AK55" s="85" t="e">
        <f t="shared" si="3"/>
        <v>#REF!</v>
      </c>
    </row>
    <row r="56" spans="1:37">
      <c r="A56" s="117">
        <f>+USR!C56</f>
        <v>405</v>
      </c>
      <c r="B56" s="117"/>
      <c r="C56" s="117" t="str">
        <f>+USR!D56</f>
        <v xml:space="preserve">07/02/2018 </v>
      </c>
      <c r="D56" s="151">
        <f>DATEVALUE(TEXT(USR!L56,"mm/dd/yyyy"))</f>
        <v>44014</v>
      </c>
      <c r="E56" s="117"/>
      <c r="F56" s="121">
        <f>+USR!N56</f>
        <v>2</v>
      </c>
      <c r="G56" s="122"/>
      <c r="H56" s="122">
        <f>+USR!AA56</f>
        <v>0</v>
      </c>
      <c r="I56" s="122"/>
      <c r="J56" s="146">
        <f>+USR!G56</f>
        <v>24097</v>
      </c>
      <c r="K56" s="122"/>
      <c r="L56" s="147" t="b">
        <f>IF(H56=30,HLOOKUP(F56,Limits!#REF!,2),IF(H56=40,HLOOKUP(F56,Limits!#REF!,3),IF(H56=50,HLOOKUP(F56,Limits!#REF!,4),IF(H56=60,HLOOKUP(F56,Limits!#REF!,5),IF(H56=80,HLOOKUP(F56,Limits!#REF!,6))))))</f>
        <v>0</v>
      </c>
      <c r="M56" s="148"/>
      <c r="N56" s="121">
        <f>+USR!K56</f>
        <v>2</v>
      </c>
      <c r="O56" s="122"/>
      <c r="P56" s="122">
        <f>+USR!AB56</f>
        <v>0</v>
      </c>
      <c r="Q56" s="122"/>
      <c r="R56" s="122">
        <f>+USR!H56</f>
        <v>755</v>
      </c>
      <c r="S56" s="122"/>
      <c r="T56" s="122">
        <f>+USR!J56</f>
        <v>0</v>
      </c>
      <c r="U56" s="122"/>
      <c r="V56" s="122">
        <f>IF(N56=0,Limits!$D$8,IF(N56=1,Limits!$E$8,IF(N56=2,Limits!$F$8,IF(N56=3,Limits!$G$8,IF(N56=4,Limits!$H$8,IF(N56=5,Limits!$I$8))))))</f>
        <v>51</v>
      </c>
      <c r="W56" s="122"/>
      <c r="X56" s="122">
        <f t="shared" si="1"/>
        <v>806</v>
      </c>
      <c r="Y56" s="122"/>
      <c r="Z56" s="76" t="e">
        <f>IF(D56&gt;=Limits!#REF!,"A",IF(D56&lt;=Limits!#REF!,"B",0))</f>
        <v>#REF!</v>
      </c>
      <c r="AA56" s="76" t="e">
        <f>IF(Z56="A",IF(P56=30,HLOOKUP(N56,Limits!#REF!,2),IF(P56=40,HLOOKUP(N56,Limits!#REF!,3),IF(P56=50,HLOOKUP(N56,Limits!#REF!,4),IF(P56=80,HLOOKUP(N56,Limits!#REF!,5))))))</f>
        <v>#REF!</v>
      </c>
      <c r="AB56" s="76" t="e">
        <f>IF(Z56="B",IF(P56=30,HLOOKUP(N56,Limits!#REF!,2),IF(P56=40,HLOOKUP(N56,Limits!#REF!,3),IF(P56=50,HLOOKUP(N56,Limits!#REF!,4),IF(P56=80,HLOOKUP(N56,Limits!#REF!,5))))))</f>
        <v>#REF!</v>
      </c>
      <c r="AC56" s="122"/>
      <c r="AD56" s="123" t="e">
        <f t="shared" si="2"/>
        <v>#REF!</v>
      </c>
      <c r="AE56" s="76" t="e">
        <f>IF(Z56="A",IF(X56&lt;=HLOOKUP(N56,Limits!#REF!,2),30,IF(X56&lt;=HLOOKUP(N56,Limits!#REF!,3),40,IF(X56&lt;=HLOOKUP(N56,Limits!#REF!,4),50,IF(X56&lt;=HLOOKUP(N56,Limits!#REF!,5),80,"Over 80%")))))</f>
        <v>#REF!</v>
      </c>
      <c r="AF56" s="76" t="e">
        <f>IF(Z56="B",IF(X56&lt;=HLOOKUP(N56,Limits!#REF!,2),30,IF(X56&lt;=HLOOKUP(N56,Limits!#REF!,3),40,IF(X56&lt;=HLOOKUP(N56,Limits!#REF!,4),50,IF(X56&lt;=HLOOKUP(N56,Limits!#REF!,5),80,"Over 80%")))))</f>
        <v>#REF!</v>
      </c>
      <c r="AG56" s="122"/>
      <c r="AH56" s="85" t="e">
        <f>IF(J56&lt;=HLOOKUP(F56,Limits!#REF!,2),30,IF(J56&lt;=HLOOKUP(F56,Limits!#REF!,3),40,IF(J56&lt;=HLOOKUP(F56,Limits!#REF!,4),50,IF(J56&lt;=HLOOKUP(F56,Limits!#REF!,5),60,IF(J56&lt;=HLOOKUP(F56,Limits!#REF!,6),80,"Over 80%")))))</f>
        <v>#REF!</v>
      </c>
      <c r="AI56" s="123" t="e">
        <f t="shared" si="0"/>
        <v>#REF!</v>
      </c>
      <c r="AJ56" s="13"/>
      <c r="AK56" s="85" t="e">
        <f t="shared" si="3"/>
        <v>#REF!</v>
      </c>
    </row>
    <row r="57" spans="1:37">
      <c r="A57" s="117">
        <f>+USR!C57</f>
        <v>406</v>
      </c>
      <c r="B57" s="117"/>
      <c r="C57" s="117" t="str">
        <f>+USR!D57</f>
        <v xml:space="preserve">10/14/2019 </v>
      </c>
      <c r="D57" s="151">
        <f>DATEVALUE(TEXT(USR!L57,"mm/dd/yyyy"))</f>
        <v>43752</v>
      </c>
      <c r="E57" s="117"/>
      <c r="F57" s="121">
        <f>+USR!N57</f>
        <v>1</v>
      </c>
      <c r="G57" s="122"/>
      <c r="H57" s="122">
        <f>+USR!AA57</f>
        <v>0</v>
      </c>
      <c r="I57" s="122"/>
      <c r="J57" s="146">
        <f>+USR!G57</f>
        <v>10316.5</v>
      </c>
      <c r="K57" s="122"/>
      <c r="L57" s="147" t="b">
        <f>IF(H57=30,HLOOKUP(F57,Limits!#REF!,2),IF(H57=40,HLOOKUP(F57,Limits!#REF!,3),IF(H57=50,HLOOKUP(F57,Limits!#REF!,4),IF(H57=60,HLOOKUP(F57,Limits!#REF!,5),IF(H57=80,HLOOKUP(F57,Limits!#REF!,6))))))</f>
        <v>0</v>
      </c>
      <c r="M57" s="148"/>
      <c r="N57" s="121">
        <f>+USR!K57</f>
        <v>2</v>
      </c>
      <c r="O57" s="122"/>
      <c r="P57" s="122">
        <f>+USR!AB57</f>
        <v>0</v>
      </c>
      <c r="Q57" s="122"/>
      <c r="R57" s="122">
        <f>+USR!H57</f>
        <v>324</v>
      </c>
      <c r="S57" s="122"/>
      <c r="T57" s="122">
        <f>+USR!J57</f>
        <v>0</v>
      </c>
      <c r="U57" s="122"/>
      <c r="V57" s="122">
        <f>IF(N57=0,Limits!$D$8,IF(N57=1,Limits!$E$8,IF(N57=2,Limits!$F$8,IF(N57=3,Limits!$G$8,IF(N57=4,Limits!$H$8,IF(N57=5,Limits!$I$8))))))</f>
        <v>51</v>
      </c>
      <c r="W57" s="122"/>
      <c r="X57" s="122">
        <f t="shared" si="1"/>
        <v>375</v>
      </c>
      <c r="Y57" s="122"/>
      <c r="Z57" s="76" t="e">
        <f>IF(D57&gt;=Limits!#REF!,"A",IF(D57&lt;=Limits!#REF!,"B",0))</f>
        <v>#REF!</v>
      </c>
      <c r="AA57" s="76" t="e">
        <f>IF(Z57="A",IF(P57=30,HLOOKUP(N57,Limits!#REF!,2),IF(P57=40,HLOOKUP(N57,Limits!#REF!,3),IF(P57=50,HLOOKUP(N57,Limits!#REF!,4),IF(P57=80,HLOOKUP(N57,Limits!#REF!,5))))))</f>
        <v>#REF!</v>
      </c>
      <c r="AB57" s="76" t="e">
        <f>IF(Z57="B",IF(P57=30,HLOOKUP(N57,Limits!#REF!,2),IF(P57=40,HLOOKUP(N57,Limits!#REF!,3),IF(P57=50,HLOOKUP(N57,Limits!#REF!,4),IF(P57=80,HLOOKUP(N57,Limits!#REF!,5))))))</f>
        <v>#REF!</v>
      </c>
      <c r="AC57" s="122"/>
      <c r="AD57" s="123" t="e">
        <f t="shared" si="2"/>
        <v>#REF!</v>
      </c>
      <c r="AE57" s="76" t="e">
        <f>IF(Z57="A",IF(X57&lt;=HLOOKUP(N57,Limits!#REF!,2),30,IF(X57&lt;=HLOOKUP(N57,Limits!#REF!,3),40,IF(X57&lt;=HLOOKUP(N57,Limits!#REF!,4),50,IF(X57&lt;=HLOOKUP(N57,Limits!#REF!,5),80,"Over 80%")))))</f>
        <v>#REF!</v>
      </c>
      <c r="AF57" s="76" t="e">
        <f>IF(Z57="B",IF(X57&lt;=HLOOKUP(N57,Limits!#REF!,2),30,IF(X57&lt;=HLOOKUP(N57,Limits!#REF!,3),40,IF(X57&lt;=HLOOKUP(N57,Limits!#REF!,4),50,IF(X57&lt;=HLOOKUP(N57,Limits!#REF!,5),80,"Over 80%")))))</f>
        <v>#REF!</v>
      </c>
      <c r="AG57" s="122"/>
      <c r="AH57" s="85" t="e">
        <f>IF(J57&lt;=HLOOKUP(F57,Limits!#REF!,2),30,IF(J57&lt;=HLOOKUP(F57,Limits!#REF!,3),40,IF(J57&lt;=HLOOKUP(F57,Limits!#REF!,4),50,IF(J57&lt;=HLOOKUP(F57,Limits!#REF!,5),60,IF(J57&lt;=HLOOKUP(F57,Limits!#REF!,6),80,"Over 80%")))))</f>
        <v>#REF!</v>
      </c>
      <c r="AI57" s="123" t="e">
        <f t="shared" si="0"/>
        <v>#REF!</v>
      </c>
      <c r="AJ57" s="13"/>
      <c r="AK57" s="85" t="e">
        <f t="shared" si="3"/>
        <v>#REF!</v>
      </c>
    </row>
    <row r="58" spans="1:37">
      <c r="A58" s="117">
        <f>+USR!C58</f>
        <v>407</v>
      </c>
      <c r="B58" s="117"/>
      <c r="C58" s="117" t="str">
        <f>+USR!D58</f>
        <v xml:space="preserve">06/14/2019 </v>
      </c>
      <c r="D58" s="151">
        <f>DATEVALUE(TEXT(USR!L58,"mm/dd/yyyy"))</f>
        <v>43996</v>
      </c>
      <c r="E58" s="117"/>
      <c r="F58" s="121">
        <f>+USR!N58</f>
        <v>1</v>
      </c>
      <c r="G58" s="122"/>
      <c r="H58" s="122">
        <f>+USR!AA58</f>
        <v>0</v>
      </c>
      <c r="I58" s="122"/>
      <c r="J58" s="146">
        <f>+USR!G58</f>
        <v>24462</v>
      </c>
      <c r="K58" s="122"/>
      <c r="L58" s="147" t="b">
        <f>IF(H58=30,HLOOKUP(F58,Limits!#REF!,2),IF(H58=40,HLOOKUP(F58,Limits!#REF!,3),IF(H58=50,HLOOKUP(F58,Limits!#REF!,4),IF(H58=60,HLOOKUP(F58,Limits!#REF!,5),IF(H58=80,HLOOKUP(F58,Limits!#REF!,6))))))</f>
        <v>0</v>
      </c>
      <c r="M58" s="148"/>
      <c r="N58" s="121">
        <f>+USR!K58</f>
        <v>1</v>
      </c>
      <c r="O58" s="122"/>
      <c r="P58" s="122">
        <f>+USR!AB58</f>
        <v>0</v>
      </c>
      <c r="Q58" s="122"/>
      <c r="R58" s="122">
        <f>+USR!H58</f>
        <v>636</v>
      </c>
      <c r="S58" s="122"/>
      <c r="T58" s="122">
        <f>+USR!J58</f>
        <v>0</v>
      </c>
      <c r="U58" s="122"/>
      <c r="V58" s="122">
        <f>IF(N58=0,Limits!$D$8,IF(N58=1,Limits!$E$8,IF(N58=2,Limits!$F$8,IF(N58=3,Limits!$G$8,IF(N58=4,Limits!$H$8,IF(N58=5,Limits!$I$8))))))</f>
        <v>45</v>
      </c>
      <c r="W58" s="122"/>
      <c r="X58" s="122">
        <f t="shared" si="1"/>
        <v>681</v>
      </c>
      <c r="Y58" s="122"/>
      <c r="Z58" s="76" t="e">
        <f>IF(D58&gt;=Limits!#REF!,"A",IF(D58&lt;=Limits!#REF!,"B",0))</f>
        <v>#REF!</v>
      </c>
      <c r="AA58" s="76" t="e">
        <f>IF(Z58="A",IF(P58=30,HLOOKUP(N58,Limits!#REF!,2),IF(P58=40,HLOOKUP(N58,Limits!#REF!,3),IF(P58=50,HLOOKUP(N58,Limits!#REF!,4),IF(P58=80,HLOOKUP(N58,Limits!#REF!,5))))))</f>
        <v>#REF!</v>
      </c>
      <c r="AB58" s="76" t="e">
        <f>IF(Z58="B",IF(P58=30,HLOOKUP(N58,Limits!#REF!,2),IF(P58=40,HLOOKUP(N58,Limits!#REF!,3),IF(P58=50,HLOOKUP(N58,Limits!#REF!,4),IF(P58=80,HLOOKUP(N58,Limits!#REF!,5))))))</f>
        <v>#REF!</v>
      </c>
      <c r="AC58" s="122"/>
      <c r="AD58" s="123" t="e">
        <f t="shared" si="2"/>
        <v>#REF!</v>
      </c>
      <c r="AE58" s="76" t="e">
        <f>IF(Z58="A",IF(X58&lt;=HLOOKUP(N58,Limits!#REF!,2),30,IF(X58&lt;=HLOOKUP(N58,Limits!#REF!,3),40,IF(X58&lt;=HLOOKUP(N58,Limits!#REF!,4),50,IF(X58&lt;=HLOOKUP(N58,Limits!#REF!,5),80,"Over 80%")))))</f>
        <v>#REF!</v>
      </c>
      <c r="AF58" s="76" t="e">
        <f>IF(Z58="B",IF(X58&lt;=HLOOKUP(N58,Limits!#REF!,2),30,IF(X58&lt;=HLOOKUP(N58,Limits!#REF!,3),40,IF(X58&lt;=HLOOKUP(N58,Limits!#REF!,4),50,IF(X58&lt;=HLOOKUP(N58,Limits!#REF!,5),80,"Over 80%")))))</f>
        <v>#REF!</v>
      </c>
      <c r="AG58" s="122"/>
      <c r="AH58" s="85" t="e">
        <f>IF(J58&lt;=HLOOKUP(F58,Limits!#REF!,2),30,IF(J58&lt;=HLOOKUP(F58,Limits!#REF!,3),40,IF(J58&lt;=HLOOKUP(F58,Limits!#REF!,4),50,IF(J58&lt;=HLOOKUP(F58,Limits!#REF!,5),60,IF(J58&lt;=HLOOKUP(F58,Limits!#REF!,6),80,"Over 80%")))))</f>
        <v>#REF!</v>
      </c>
      <c r="AI58" s="123" t="e">
        <f t="shared" si="0"/>
        <v>#REF!</v>
      </c>
      <c r="AJ58" s="13"/>
      <c r="AK58" s="85" t="e">
        <f t="shared" si="3"/>
        <v>#REF!</v>
      </c>
    </row>
    <row r="59" spans="1:37">
      <c r="A59" s="117">
        <f>+USR!C59</f>
        <v>408</v>
      </c>
      <c r="B59" s="117"/>
      <c r="C59" s="117" t="str">
        <f>+USR!D59</f>
        <v xml:space="preserve">07/01/2020 </v>
      </c>
      <c r="D59" s="151">
        <f>DATEVALUE(TEXT(USR!L59,"mm/dd/yyyy"))</f>
        <v>44013</v>
      </c>
      <c r="E59" s="117"/>
      <c r="F59" s="121">
        <f>+USR!N59</f>
        <v>2</v>
      </c>
      <c r="G59" s="122"/>
      <c r="H59" s="122">
        <f>+USR!AA59</f>
        <v>0</v>
      </c>
      <c r="I59" s="122"/>
      <c r="J59" s="146">
        <f>+USR!G59</f>
        <v>18720</v>
      </c>
      <c r="K59" s="122"/>
      <c r="L59" s="147" t="b">
        <f>IF(H59=30,HLOOKUP(F59,Limits!#REF!,2),IF(H59=40,HLOOKUP(F59,Limits!#REF!,3),IF(H59=50,HLOOKUP(F59,Limits!#REF!,4),IF(H59=60,HLOOKUP(F59,Limits!#REF!,5),IF(H59=80,HLOOKUP(F59,Limits!#REF!,6))))))</f>
        <v>0</v>
      </c>
      <c r="M59" s="148"/>
      <c r="N59" s="121">
        <f>+USR!K59</f>
        <v>1</v>
      </c>
      <c r="O59" s="122"/>
      <c r="P59" s="122">
        <f>+USR!AB59</f>
        <v>0</v>
      </c>
      <c r="Q59" s="122"/>
      <c r="R59" s="122">
        <f>+USR!H59</f>
        <v>655</v>
      </c>
      <c r="S59" s="122"/>
      <c r="T59" s="122">
        <f>+USR!J59</f>
        <v>0</v>
      </c>
      <c r="U59" s="122"/>
      <c r="V59" s="122">
        <f>IF(N59=0,Limits!$D$8,IF(N59=1,Limits!$E$8,IF(N59=2,Limits!$F$8,IF(N59=3,Limits!$G$8,IF(N59=4,Limits!$H$8,IF(N59=5,Limits!$I$8))))))</f>
        <v>45</v>
      </c>
      <c r="W59" s="122"/>
      <c r="X59" s="122">
        <f t="shared" si="1"/>
        <v>700</v>
      </c>
      <c r="Y59" s="122"/>
      <c r="Z59" s="76" t="e">
        <f>IF(D59&gt;=Limits!#REF!,"A",IF(D59&lt;=Limits!#REF!,"B",0))</f>
        <v>#REF!</v>
      </c>
      <c r="AA59" s="76" t="e">
        <f>IF(Z59="A",IF(P59=30,HLOOKUP(N59,Limits!#REF!,2),IF(P59=40,HLOOKUP(N59,Limits!#REF!,3),IF(P59=50,HLOOKUP(N59,Limits!#REF!,4),IF(P59=80,HLOOKUP(N59,Limits!#REF!,5))))))</f>
        <v>#REF!</v>
      </c>
      <c r="AB59" s="76" t="e">
        <f>IF(Z59="B",IF(P59=30,HLOOKUP(N59,Limits!#REF!,2),IF(P59=40,HLOOKUP(N59,Limits!#REF!,3),IF(P59=50,HLOOKUP(N59,Limits!#REF!,4),IF(P59=80,HLOOKUP(N59,Limits!#REF!,5))))))</f>
        <v>#REF!</v>
      </c>
      <c r="AC59" s="122"/>
      <c r="AD59" s="123" t="e">
        <f t="shared" si="2"/>
        <v>#REF!</v>
      </c>
      <c r="AE59" s="76" t="e">
        <f>IF(Z59="A",IF(X59&lt;=HLOOKUP(N59,Limits!#REF!,2),30,IF(X59&lt;=HLOOKUP(N59,Limits!#REF!,3),40,IF(X59&lt;=HLOOKUP(N59,Limits!#REF!,4),50,IF(X59&lt;=HLOOKUP(N59,Limits!#REF!,5),80,"Over 80%")))))</f>
        <v>#REF!</v>
      </c>
      <c r="AF59" s="76" t="e">
        <f>IF(Z59="B",IF(X59&lt;=HLOOKUP(N59,Limits!#REF!,2),30,IF(X59&lt;=HLOOKUP(N59,Limits!#REF!,3),40,IF(X59&lt;=HLOOKUP(N59,Limits!#REF!,4),50,IF(X59&lt;=HLOOKUP(N59,Limits!#REF!,5),80,"Over 80%")))))</f>
        <v>#REF!</v>
      </c>
      <c r="AG59" s="122"/>
      <c r="AH59" s="85" t="e">
        <f>IF(J59&lt;=HLOOKUP(F59,Limits!#REF!,2),30,IF(J59&lt;=HLOOKUP(F59,Limits!#REF!,3),40,IF(J59&lt;=HLOOKUP(F59,Limits!#REF!,4),50,IF(J59&lt;=HLOOKUP(F59,Limits!#REF!,5),60,IF(J59&lt;=HLOOKUP(F59,Limits!#REF!,6),80,"Over 80%")))))</f>
        <v>#REF!</v>
      </c>
      <c r="AI59" s="123" t="e">
        <f t="shared" si="0"/>
        <v>#REF!</v>
      </c>
      <c r="AJ59" s="13"/>
      <c r="AK59" s="85" t="e">
        <f t="shared" si="3"/>
        <v>#REF!</v>
      </c>
    </row>
    <row r="60" spans="1:37">
      <c r="A60" s="117">
        <f>+USR!C60</f>
        <v>409</v>
      </c>
      <c r="B60" s="117"/>
      <c r="C60" s="117" t="str">
        <f>+USR!D60</f>
        <v xml:space="preserve">03/09/2018 </v>
      </c>
      <c r="D60" s="151">
        <f>DATEVALUE(TEXT(USR!L60,"mm/dd/yyyy"))</f>
        <v>43899</v>
      </c>
      <c r="E60" s="117"/>
      <c r="F60" s="121">
        <f>+USR!N60</f>
        <v>2</v>
      </c>
      <c r="G60" s="122"/>
      <c r="H60" s="122">
        <f>+USR!AA60</f>
        <v>0</v>
      </c>
      <c r="I60" s="122"/>
      <c r="J60" s="146">
        <f>+USR!G60</f>
        <v>13118</v>
      </c>
      <c r="K60" s="122"/>
      <c r="L60" s="147" t="b">
        <f>IF(H60=30,HLOOKUP(F60,Limits!#REF!,2),IF(H60=40,HLOOKUP(F60,Limits!#REF!,3),IF(H60=50,HLOOKUP(F60,Limits!#REF!,4),IF(H60=60,HLOOKUP(F60,Limits!#REF!,5),IF(H60=80,HLOOKUP(F60,Limits!#REF!,6))))))</f>
        <v>0</v>
      </c>
      <c r="M60" s="148"/>
      <c r="N60" s="121">
        <f>+USR!K60</f>
        <v>3</v>
      </c>
      <c r="O60" s="122"/>
      <c r="P60" s="122">
        <f>+USR!AB60</f>
        <v>0</v>
      </c>
      <c r="Q60" s="122"/>
      <c r="R60" s="122">
        <f>+USR!H60</f>
        <v>360</v>
      </c>
      <c r="S60" s="122"/>
      <c r="T60" s="122">
        <f>+USR!J60</f>
        <v>0</v>
      </c>
      <c r="U60" s="122"/>
      <c r="V60" s="122">
        <f>IF(N60=0,Limits!$D$8,IF(N60=1,Limits!$E$8,IF(N60=2,Limits!$F$8,IF(N60=3,Limits!$G$8,IF(N60=4,Limits!$H$8,IF(N60=5,Limits!$I$8))))))</f>
        <v>57</v>
      </c>
      <c r="W60" s="122"/>
      <c r="X60" s="122">
        <f t="shared" si="1"/>
        <v>417</v>
      </c>
      <c r="Y60" s="122"/>
      <c r="Z60" s="76" t="e">
        <f>IF(D60&gt;=Limits!#REF!,"A",IF(D60&lt;=Limits!#REF!,"B",0))</f>
        <v>#REF!</v>
      </c>
      <c r="AA60" s="76" t="e">
        <f>IF(Z60="A",IF(P60=30,HLOOKUP(N60,Limits!#REF!,2),IF(P60=40,HLOOKUP(N60,Limits!#REF!,3),IF(P60=50,HLOOKUP(N60,Limits!#REF!,4),IF(P60=80,HLOOKUP(N60,Limits!#REF!,5))))))</f>
        <v>#REF!</v>
      </c>
      <c r="AB60" s="76" t="e">
        <f>IF(Z60="B",IF(P60=30,HLOOKUP(N60,Limits!#REF!,2),IF(P60=40,HLOOKUP(N60,Limits!#REF!,3),IF(P60=50,HLOOKUP(N60,Limits!#REF!,4),IF(P60=80,HLOOKUP(N60,Limits!#REF!,5))))))</f>
        <v>#REF!</v>
      </c>
      <c r="AC60" s="122"/>
      <c r="AD60" s="123" t="e">
        <f t="shared" si="2"/>
        <v>#REF!</v>
      </c>
      <c r="AE60" s="76" t="e">
        <f>IF(Z60="A",IF(X60&lt;=HLOOKUP(N60,Limits!#REF!,2),30,IF(X60&lt;=HLOOKUP(N60,Limits!#REF!,3),40,IF(X60&lt;=HLOOKUP(N60,Limits!#REF!,4),50,IF(X60&lt;=HLOOKUP(N60,Limits!#REF!,5),80,"Over 80%")))))</f>
        <v>#REF!</v>
      </c>
      <c r="AF60" s="76" t="e">
        <f>IF(Z60="B",IF(X60&lt;=HLOOKUP(N60,Limits!#REF!,2),30,IF(X60&lt;=HLOOKUP(N60,Limits!#REF!,3),40,IF(X60&lt;=HLOOKUP(N60,Limits!#REF!,4),50,IF(X60&lt;=HLOOKUP(N60,Limits!#REF!,5),80,"Over 80%")))))</f>
        <v>#REF!</v>
      </c>
      <c r="AG60" s="122"/>
      <c r="AH60" s="85" t="e">
        <f>IF(J60&lt;=HLOOKUP(F60,Limits!#REF!,2),30,IF(J60&lt;=HLOOKUP(F60,Limits!#REF!,3),40,IF(J60&lt;=HLOOKUP(F60,Limits!#REF!,4),50,IF(J60&lt;=HLOOKUP(F60,Limits!#REF!,5),60,IF(J60&lt;=HLOOKUP(F60,Limits!#REF!,6),80,"Over 80%")))))</f>
        <v>#REF!</v>
      </c>
      <c r="AI60" s="123" t="e">
        <f t="shared" si="0"/>
        <v>#REF!</v>
      </c>
      <c r="AJ60" s="13"/>
      <c r="AK60" s="85" t="e">
        <f t="shared" si="3"/>
        <v>#REF!</v>
      </c>
    </row>
    <row r="61" spans="1:37">
      <c r="A61" s="117">
        <f>+USR!C61</f>
        <v>410</v>
      </c>
      <c r="B61" s="117"/>
      <c r="C61" s="117" t="str">
        <f>+USR!D61</f>
        <v xml:space="preserve">03/17/2017 </v>
      </c>
      <c r="D61" s="151">
        <f>DATEVALUE(TEXT(USR!L61,"mm/dd/yyyy"))</f>
        <v>43176</v>
      </c>
      <c r="E61" s="117"/>
      <c r="F61" s="121">
        <f>+USR!N61</f>
        <v>4</v>
      </c>
      <c r="G61" s="122"/>
      <c r="H61" s="122">
        <f>+USR!AA61</f>
        <v>0</v>
      </c>
      <c r="I61" s="122"/>
      <c r="J61" s="146">
        <f>+USR!G61</f>
        <v>32006</v>
      </c>
      <c r="K61" s="122"/>
      <c r="L61" s="147" t="b">
        <f>IF(H61=30,HLOOKUP(F61,Limits!#REF!,2),IF(H61=40,HLOOKUP(F61,Limits!#REF!,3),IF(H61=50,HLOOKUP(F61,Limits!#REF!,4),IF(H61=60,HLOOKUP(F61,Limits!#REF!,5),IF(H61=80,HLOOKUP(F61,Limits!#REF!,6))))))</f>
        <v>0</v>
      </c>
      <c r="M61" s="148"/>
      <c r="N61" s="121">
        <f>+USR!K61</f>
        <v>3</v>
      </c>
      <c r="O61" s="122"/>
      <c r="P61" s="122">
        <f>+USR!AB61</f>
        <v>0</v>
      </c>
      <c r="Q61" s="122"/>
      <c r="R61" s="122">
        <f>+USR!H61</f>
        <v>789</v>
      </c>
      <c r="S61" s="122"/>
      <c r="T61" s="122">
        <f>+USR!J61</f>
        <v>0</v>
      </c>
      <c r="U61" s="122"/>
      <c r="V61" s="122">
        <f>IF(N61=0,Limits!$D$8,IF(N61=1,Limits!$E$8,IF(N61=2,Limits!$F$8,IF(N61=3,Limits!$G$8,IF(N61=4,Limits!$H$8,IF(N61=5,Limits!$I$8))))))</f>
        <v>57</v>
      </c>
      <c r="W61" s="122"/>
      <c r="X61" s="122">
        <f t="shared" si="1"/>
        <v>846</v>
      </c>
      <c r="Y61" s="122"/>
      <c r="Z61" s="76" t="e">
        <f>IF(D61&gt;=Limits!#REF!,"A",IF(D61&lt;=Limits!#REF!,"B",0))</f>
        <v>#REF!</v>
      </c>
      <c r="AA61" s="76" t="e">
        <f>IF(Z61="A",IF(P61=30,HLOOKUP(N61,Limits!#REF!,2),IF(P61=40,HLOOKUP(N61,Limits!#REF!,3),IF(P61=50,HLOOKUP(N61,Limits!#REF!,4),IF(P61=80,HLOOKUP(N61,Limits!#REF!,5))))))</f>
        <v>#REF!</v>
      </c>
      <c r="AB61" s="76" t="e">
        <f>IF(Z61="B",IF(P61=30,HLOOKUP(N61,Limits!#REF!,2),IF(P61=40,HLOOKUP(N61,Limits!#REF!,3),IF(P61=50,HLOOKUP(N61,Limits!#REF!,4),IF(P61=80,HLOOKUP(N61,Limits!#REF!,5))))))</f>
        <v>#REF!</v>
      </c>
      <c r="AC61" s="122"/>
      <c r="AD61" s="123" t="e">
        <f t="shared" si="2"/>
        <v>#REF!</v>
      </c>
      <c r="AE61" s="76" t="e">
        <f>IF(Z61="A",IF(X61&lt;=HLOOKUP(N61,Limits!#REF!,2),30,IF(X61&lt;=HLOOKUP(N61,Limits!#REF!,3),40,IF(X61&lt;=HLOOKUP(N61,Limits!#REF!,4),50,IF(X61&lt;=HLOOKUP(N61,Limits!#REF!,5),80,"Over 80%")))))</f>
        <v>#REF!</v>
      </c>
      <c r="AF61" s="76" t="e">
        <f>IF(Z61="B",IF(X61&lt;=HLOOKUP(N61,Limits!#REF!,2),30,IF(X61&lt;=HLOOKUP(N61,Limits!#REF!,3),40,IF(X61&lt;=HLOOKUP(N61,Limits!#REF!,4),50,IF(X61&lt;=HLOOKUP(N61,Limits!#REF!,5),80,"Over 80%")))))</f>
        <v>#REF!</v>
      </c>
      <c r="AG61" s="122"/>
      <c r="AH61" s="85" t="e">
        <f>IF(J61&lt;=HLOOKUP(F61,Limits!#REF!,2),30,IF(J61&lt;=HLOOKUP(F61,Limits!#REF!,3),40,IF(J61&lt;=HLOOKUP(F61,Limits!#REF!,4),50,IF(J61&lt;=HLOOKUP(F61,Limits!#REF!,5),60,IF(J61&lt;=HLOOKUP(F61,Limits!#REF!,6),80,"Over 80%")))))</f>
        <v>#REF!</v>
      </c>
      <c r="AI61" s="123" t="e">
        <f t="shared" si="0"/>
        <v>#REF!</v>
      </c>
      <c r="AJ61" s="13"/>
      <c r="AK61" s="85" t="e">
        <f t="shared" si="3"/>
        <v>#REF!</v>
      </c>
    </row>
    <row r="62" spans="1:37">
      <c r="A62" s="117">
        <f>+USR!C62</f>
        <v>411</v>
      </c>
      <c r="B62" s="117"/>
      <c r="C62" s="117" t="str">
        <f>+USR!D62</f>
        <v xml:space="preserve">05/31/2014 </v>
      </c>
      <c r="D62" s="151">
        <f>DATEVALUE(TEXT(USR!L62,"mm/dd/yyyy"))</f>
        <v>43982</v>
      </c>
      <c r="E62" s="117"/>
      <c r="F62" s="121">
        <f>+USR!N62</f>
        <v>2</v>
      </c>
      <c r="G62" s="122"/>
      <c r="H62" s="122">
        <f>+USR!AA62</f>
        <v>0</v>
      </c>
      <c r="I62" s="122"/>
      <c r="J62" s="146">
        <f>+USR!G62</f>
        <v>21911</v>
      </c>
      <c r="K62" s="122"/>
      <c r="L62" s="147" t="b">
        <f>IF(H62=30,HLOOKUP(F62,Limits!#REF!,2),IF(H62=40,HLOOKUP(F62,Limits!#REF!,3),IF(H62=50,HLOOKUP(F62,Limits!#REF!,4),IF(H62=60,HLOOKUP(F62,Limits!#REF!,5),IF(H62=80,HLOOKUP(F62,Limits!#REF!,6))))))</f>
        <v>0</v>
      </c>
      <c r="M62" s="148"/>
      <c r="N62" s="121">
        <f>+USR!K62</f>
        <v>2</v>
      </c>
      <c r="O62" s="122"/>
      <c r="P62" s="122">
        <f>+USR!AB62</f>
        <v>0</v>
      </c>
      <c r="Q62" s="122"/>
      <c r="R62" s="122">
        <f>+USR!H62</f>
        <v>705</v>
      </c>
      <c r="S62" s="122"/>
      <c r="T62" s="122">
        <f>+USR!J62</f>
        <v>0</v>
      </c>
      <c r="U62" s="122"/>
      <c r="V62" s="122">
        <f>IF(N62=0,Limits!$D$8,IF(N62=1,Limits!$E$8,IF(N62=2,Limits!$F$8,IF(N62=3,Limits!$G$8,IF(N62=4,Limits!$H$8,IF(N62=5,Limits!$I$8))))))</f>
        <v>51</v>
      </c>
      <c r="W62" s="122"/>
      <c r="X62" s="122">
        <f t="shared" si="1"/>
        <v>756</v>
      </c>
      <c r="Y62" s="122"/>
      <c r="Z62" s="76" t="e">
        <f>IF(D62&gt;=Limits!#REF!,"A",IF(D62&lt;=Limits!#REF!,"B",0))</f>
        <v>#REF!</v>
      </c>
      <c r="AA62" s="76" t="e">
        <f>IF(Z62="A",IF(P62=30,HLOOKUP(N62,Limits!#REF!,2),IF(P62=40,HLOOKUP(N62,Limits!#REF!,3),IF(P62=50,HLOOKUP(N62,Limits!#REF!,4),IF(P62=80,HLOOKUP(N62,Limits!#REF!,5))))))</f>
        <v>#REF!</v>
      </c>
      <c r="AB62" s="76" t="e">
        <f>IF(Z62="B",IF(P62=30,HLOOKUP(N62,Limits!#REF!,2),IF(P62=40,HLOOKUP(N62,Limits!#REF!,3),IF(P62=50,HLOOKUP(N62,Limits!#REF!,4),IF(P62=80,HLOOKUP(N62,Limits!#REF!,5))))))</f>
        <v>#REF!</v>
      </c>
      <c r="AC62" s="122"/>
      <c r="AD62" s="123" t="e">
        <f t="shared" si="2"/>
        <v>#REF!</v>
      </c>
      <c r="AE62" s="76" t="e">
        <f>IF(Z62="A",IF(X62&lt;=HLOOKUP(N62,Limits!#REF!,2),30,IF(X62&lt;=HLOOKUP(N62,Limits!#REF!,3),40,IF(X62&lt;=HLOOKUP(N62,Limits!#REF!,4),50,IF(X62&lt;=HLOOKUP(N62,Limits!#REF!,5),80,"Over 80%")))))</f>
        <v>#REF!</v>
      </c>
      <c r="AF62" s="76" t="e">
        <f>IF(Z62="B",IF(X62&lt;=HLOOKUP(N62,Limits!#REF!,2),30,IF(X62&lt;=HLOOKUP(N62,Limits!#REF!,3),40,IF(X62&lt;=HLOOKUP(N62,Limits!#REF!,4),50,IF(X62&lt;=HLOOKUP(N62,Limits!#REF!,5),80,"Over 80%")))))</f>
        <v>#REF!</v>
      </c>
      <c r="AG62" s="122"/>
      <c r="AH62" s="85" t="e">
        <f>IF(J62&lt;=HLOOKUP(F62,Limits!#REF!,2),30,IF(J62&lt;=HLOOKUP(F62,Limits!#REF!,3),40,IF(J62&lt;=HLOOKUP(F62,Limits!#REF!,4),50,IF(J62&lt;=HLOOKUP(F62,Limits!#REF!,5),60,IF(J62&lt;=HLOOKUP(F62,Limits!#REF!,6),80,"Over 80%")))))</f>
        <v>#REF!</v>
      </c>
      <c r="AI62" s="123" t="e">
        <f t="shared" si="0"/>
        <v>#REF!</v>
      </c>
      <c r="AJ62" s="13"/>
      <c r="AK62" s="85" t="e">
        <f t="shared" si="3"/>
        <v>#REF!</v>
      </c>
    </row>
    <row r="63" spans="1:37">
      <c r="A63" s="117">
        <f>+USR!C63</f>
        <v>412</v>
      </c>
      <c r="B63" s="117"/>
      <c r="C63" s="117" t="str">
        <f>+USR!D63</f>
        <v xml:space="preserve">02/04/2020 </v>
      </c>
      <c r="D63" s="151">
        <f>DATEVALUE(TEXT(USR!L63,"mm/dd/yyyy"))</f>
        <v>43865</v>
      </c>
      <c r="E63" s="117"/>
      <c r="F63" s="121">
        <f>+USR!N63</f>
        <v>2</v>
      </c>
      <c r="G63" s="122"/>
      <c r="H63" s="122">
        <f>+USR!AA63</f>
        <v>0</v>
      </c>
      <c r="I63" s="122"/>
      <c r="J63" s="146">
        <f>+USR!G63</f>
        <v>30456</v>
      </c>
      <c r="K63" s="122"/>
      <c r="L63" s="147" t="b">
        <f>IF(H63=30,HLOOKUP(F63,Limits!#REF!,2),IF(H63=40,HLOOKUP(F63,Limits!#REF!,3),IF(H63=50,HLOOKUP(F63,Limits!#REF!,4),IF(H63=60,HLOOKUP(F63,Limits!#REF!,5),IF(H63=80,HLOOKUP(F63,Limits!#REF!,6))))))</f>
        <v>0</v>
      </c>
      <c r="M63" s="148"/>
      <c r="N63" s="121">
        <f>+USR!K63</f>
        <v>2</v>
      </c>
      <c r="O63" s="122"/>
      <c r="P63" s="122">
        <f>+USR!AB63</f>
        <v>0</v>
      </c>
      <c r="Q63" s="122"/>
      <c r="R63" s="122">
        <f>+USR!H63</f>
        <v>733</v>
      </c>
      <c r="S63" s="122"/>
      <c r="T63" s="122">
        <f>+USR!J63</f>
        <v>0</v>
      </c>
      <c r="U63" s="122"/>
      <c r="V63" s="122">
        <f>IF(N63=0,Limits!$D$8,IF(N63=1,Limits!$E$8,IF(N63=2,Limits!$F$8,IF(N63=3,Limits!$G$8,IF(N63=4,Limits!$H$8,IF(N63=5,Limits!$I$8))))))</f>
        <v>51</v>
      </c>
      <c r="W63" s="122"/>
      <c r="X63" s="122">
        <f t="shared" si="1"/>
        <v>784</v>
      </c>
      <c r="Y63" s="122"/>
      <c r="Z63" s="76" t="e">
        <f>IF(D63&gt;=Limits!#REF!,"A",IF(D63&lt;=Limits!#REF!,"B",0))</f>
        <v>#REF!</v>
      </c>
      <c r="AA63" s="76" t="e">
        <f>IF(Z63="A",IF(P63=30,HLOOKUP(N63,Limits!#REF!,2),IF(P63=40,HLOOKUP(N63,Limits!#REF!,3),IF(P63=50,HLOOKUP(N63,Limits!#REF!,4),IF(P63=80,HLOOKUP(N63,Limits!#REF!,5))))))</f>
        <v>#REF!</v>
      </c>
      <c r="AB63" s="76" t="e">
        <f>IF(Z63="B",IF(P63=30,HLOOKUP(N63,Limits!#REF!,2),IF(P63=40,HLOOKUP(N63,Limits!#REF!,3),IF(P63=50,HLOOKUP(N63,Limits!#REF!,4),IF(P63=80,HLOOKUP(N63,Limits!#REF!,5))))))</f>
        <v>#REF!</v>
      </c>
      <c r="AC63" s="122"/>
      <c r="AD63" s="123" t="e">
        <f t="shared" si="2"/>
        <v>#REF!</v>
      </c>
      <c r="AE63" s="76" t="e">
        <f>IF(Z63="A",IF(X63&lt;=HLOOKUP(N63,Limits!#REF!,2),30,IF(X63&lt;=HLOOKUP(N63,Limits!#REF!,3),40,IF(X63&lt;=HLOOKUP(N63,Limits!#REF!,4),50,IF(X63&lt;=HLOOKUP(N63,Limits!#REF!,5),80,"Over 80%")))))</f>
        <v>#REF!</v>
      </c>
      <c r="AF63" s="76" t="e">
        <f>IF(Z63="B",IF(X63&lt;=HLOOKUP(N63,Limits!#REF!,2),30,IF(X63&lt;=HLOOKUP(N63,Limits!#REF!,3),40,IF(X63&lt;=HLOOKUP(N63,Limits!#REF!,4),50,IF(X63&lt;=HLOOKUP(N63,Limits!#REF!,5),80,"Over 80%")))))</f>
        <v>#REF!</v>
      </c>
      <c r="AG63" s="122"/>
      <c r="AH63" s="85" t="e">
        <f>IF(J63&lt;=HLOOKUP(F63,Limits!#REF!,2),30,IF(J63&lt;=HLOOKUP(F63,Limits!#REF!,3),40,IF(J63&lt;=HLOOKUP(F63,Limits!#REF!,4),50,IF(J63&lt;=HLOOKUP(F63,Limits!#REF!,5),60,IF(J63&lt;=HLOOKUP(F63,Limits!#REF!,6),80,"Over 80%")))))</f>
        <v>#REF!</v>
      </c>
      <c r="AI63" s="123" t="e">
        <f t="shared" si="0"/>
        <v>#REF!</v>
      </c>
      <c r="AJ63" s="13"/>
      <c r="AK63" s="85" t="e">
        <f t="shared" si="3"/>
        <v>#REF!</v>
      </c>
    </row>
    <row r="64" spans="1:37">
      <c r="A64" s="117">
        <f>+USR!C64</f>
        <v>413</v>
      </c>
      <c r="B64" s="117"/>
      <c r="C64" s="117" t="str">
        <f>+USR!D64</f>
        <v xml:space="preserve">04/26/2019 </v>
      </c>
      <c r="D64" s="151">
        <f>DATEVALUE(TEXT(USR!L64,"mm/dd/yyyy"))</f>
        <v>43581</v>
      </c>
      <c r="E64" s="117"/>
      <c r="F64" s="121">
        <f>+USR!N64</f>
        <v>4</v>
      </c>
      <c r="G64" s="122"/>
      <c r="H64" s="122">
        <f>+USR!AA64</f>
        <v>0</v>
      </c>
      <c r="I64" s="122"/>
      <c r="J64" s="146">
        <f>+USR!G64</f>
        <v>30977</v>
      </c>
      <c r="K64" s="122"/>
      <c r="L64" s="147" t="b">
        <f>IF(H64=30,HLOOKUP(F64,Limits!#REF!,2),IF(H64=40,HLOOKUP(F64,Limits!#REF!,3),IF(H64=50,HLOOKUP(F64,Limits!#REF!,4),IF(H64=60,HLOOKUP(F64,Limits!#REF!,5),IF(H64=80,HLOOKUP(F64,Limits!#REF!,6))))))</f>
        <v>0</v>
      </c>
      <c r="M64" s="148"/>
      <c r="N64" s="121">
        <f>+USR!K64</f>
        <v>3</v>
      </c>
      <c r="O64" s="122"/>
      <c r="P64" s="122">
        <f>+USR!AB64</f>
        <v>0</v>
      </c>
      <c r="Q64" s="122"/>
      <c r="R64" s="122">
        <f>+USR!H64</f>
        <v>808</v>
      </c>
      <c r="S64" s="122"/>
      <c r="T64" s="122">
        <f>+USR!J64</f>
        <v>0</v>
      </c>
      <c r="U64" s="122"/>
      <c r="V64" s="122">
        <f>IF(N64=0,Limits!$D$8,IF(N64=1,Limits!$E$8,IF(N64=2,Limits!$F$8,IF(N64=3,Limits!$G$8,IF(N64=4,Limits!$H$8,IF(N64=5,Limits!$I$8))))))</f>
        <v>57</v>
      </c>
      <c r="W64" s="122"/>
      <c r="X64" s="122">
        <f t="shared" si="1"/>
        <v>865</v>
      </c>
      <c r="Y64" s="122"/>
      <c r="Z64" s="76" t="e">
        <f>IF(D64&gt;=Limits!#REF!,"A",IF(D64&lt;=Limits!#REF!,"B",0))</f>
        <v>#REF!</v>
      </c>
      <c r="AA64" s="76" t="e">
        <f>IF(Z64="A",IF(P64=30,HLOOKUP(N64,Limits!#REF!,2),IF(P64=40,HLOOKUP(N64,Limits!#REF!,3),IF(P64=50,HLOOKUP(N64,Limits!#REF!,4),IF(P64=80,HLOOKUP(N64,Limits!#REF!,5))))))</f>
        <v>#REF!</v>
      </c>
      <c r="AB64" s="76" t="e">
        <f>IF(Z64="B",IF(P64=30,HLOOKUP(N64,Limits!#REF!,2),IF(P64=40,HLOOKUP(N64,Limits!#REF!,3),IF(P64=50,HLOOKUP(N64,Limits!#REF!,4),IF(P64=80,HLOOKUP(N64,Limits!#REF!,5))))))</f>
        <v>#REF!</v>
      </c>
      <c r="AC64" s="122"/>
      <c r="AD64" s="123" t="e">
        <f t="shared" si="2"/>
        <v>#REF!</v>
      </c>
      <c r="AE64" s="76" t="e">
        <f>IF(Z64="A",IF(X64&lt;=HLOOKUP(N64,Limits!#REF!,2),30,IF(X64&lt;=HLOOKUP(N64,Limits!#REF!,3),40,IF(X64&lt;=HLOOKUP(N64,Limits!#REF!,4),50,IF(X64&lt;=HLOOKUP(N64,Limits!#REF!,5),80,"Over 80%")))))</f>
        <v>#REF!</v>
      </c>
      <c r="AF64" s="76" t="e">
        <f>IF(Z64="B",IF(X64&lt;=HLOOKUP(N64,Limits!#REF!,2),30,IF(X64&lt;=HLOOKUP(N64,Limits!#REF!,3),40,IF(X64&lt;=HLOOKUP(N64,Limits!#REF!,4),50,IF(X64&lt;=HLOOKUP(N64,Limits!#REF!,5),80,"Over 80%")))))</f>
        <v>#REF!</v>
      </c>
      <c r="AG64" s="122"/>
      <c r="AH64" s="85" t="e">
        <f>IF(J64&lt;=HLOOKUP(F64,Limits!#REF!,2),30,IF(J64&lt;=HLOOKUP(F64,Limits!#REF!,3),40,IF(J64&lt;=HLOOKUP(F64,Limits!#REF!,4),50,IF(J64&lt;=HLOOKUP(F64,Limits!#REF!,5),60,IF(J64&lt;=HLOOKUP(F64,Limits!#REF!,6),80,"Over 80%")))))</f>
        <v>#REF!</v>
      </c>
      <c r="AI64" s="123" t="e">
        <f t="shared" si="0"/>
        <v>#REF!</v>
      </c>
      <c r="AJ64" s="13"/>
      <c r="AK64" s="85" t="e">
        <f t="shared" si="3"/>
        <v>#REF!</v>
      </c>
    </row>
    <row r="65" spans="1:37">
      <c r="A65" s="117">
        <f>+USR!C65</f>
        <v>414</v>
      </c>
      <c r="B65" s="117"/>
      <c r="C65" s="117" t="str">
        <f>+USR!D65</f>
        <v xml:space="preserve">06/03/2016 </v>
      </c>
      <c r="D65" s="151">
        <f>DATEVALUE(TEXT(USR!L65,"mm/dd/yyyy"))</f>
        <v>43985</v>
      </c>
      <c r="E65" s="117"/>
      <c r="F65" s="121">
        <f>+USR!N65</f>
        <v>5</v>
      </c>
      <c r="G65" s="122"/>
      <c r="H65" s="122">
        <f>+USR!AA65</f>
        <v>0</v>
      </c>
      <c r="I65" s="122"/>
      <c r="J65" s="146">
        <f>+USR!G65</f>
        <v>20792</v>
      </c>
      <c r="K65" s="122"/>
      <c r="L65" s="147" t="b">
        <f>IF(H65=30,HLOOKUP(F65,Limits!#REF!,2),IF(H65=40,HLOOKUP(F65,Limits!#REF!,3),IF(H65=50,HLOOKUP(F65,Limits!#REF!,4),IF(H65=60,HLOOKUP(F65,Limits!#REF!,5),IF(H65=80,HLOOKUP(F65,Limits!#REF!,6))))))</f>
        <v>0</v>
      </c>
      <c r="M65" s="148"/>
      <c r="N65" s="121">
        <f>+USR!K65</f>
        <v>3</v>
      </c>
      <c r="O65" s="122"/>
      <c r="P65" s="122">
        <f>+USR!AB65</f>
        <v>0</v>
      </c>
      <c r="Q65" s="122"/>
      <c r="R65" s="122">
        <f>+USR!H65</f>
        <v>858</v>
      </c>
      <c r="S65" s="122"/>
      <c r="T65" s="122">
        <f>+USR!J65</f>
        <v>0</v>
      </c>
      <c r="U65" s="122"/>
      <c r="V65" s="122">
        <f>IF(N65=0,Limits!$D$8,IF(N65=1,Limits!$E$8,IF(N65=2,Limits!$F$8,IF(N65=3,Limits!$G$8,IF(N65=4,Limits!$H$8,IF(N65=5,Limits!$I$8))))))</f>
        <v>57</v>
      </c>
      <c r="W65" s="122"/>
      <c r="X65" s="122">
        <f t="shared" si="1"/>
        <v>915</v>
      </c>
      <c r="Y65" s="122"/>
      <c r="Z65" s="76" t="e">
        <f>IF(D65&gt;=Limits!#REF!,"A",IF(D65&lt;=Limits!#REF!,"B",0))</f>
        <v>#REF!</v>
      </c>
      <c r="AA65" s="76" t="e">
        <f>IF(Z65="A",IF(P65=30,HLOOKUP(N65,Limits!#REF!,2),IF(P65=40,HLOOKUP(N65,Limits!#REF!,3),IF(P65=50,HLOOKUP(N65,Limits!#REF!,4),IF(P65=80,HLOOKUP(N65,Limits!#REF!,5))))))</f>
        <v>#REF!</v>
      </c>
      <c r="AB65" s="76" t="e">
        <f>IF(Z65="B",IF(P65=30,HLOOKUP(N65,Limits!#REF!,2),IF(P65=40,HLOOKUP(N65,Limits!#REF!,3),IF(P65=50,HLOOKUP(N65,Limits!#REF!,4),IF(P65=80,HLOOKUP(N65,Limits!#REF!,5))))))</f>
        <v>#REF!</v>
      </c>
      <c r="AC65" s="122"/>
      <c r="AD65" s="123" t="e">
        <f t="shared" si="2"/>
        <v>#REF!</v>
      </c>
      <c r="AE65" s="76" t="e">
        <f>IF(Z65="A",IF(X65&lt;=HLOOKUP(N65,Limits!#REF!,2),30,IF(X65&lt;=HLOOKUP(N65,Limits!#REF!,3),40,IF(X65&lt;=HLOOKUP(N65,Limits!#REF!,4),50,IF(X65&lt;=HLOOKUP(N65,Limits!#REF!,5),80,"Over 80%")))))</f>
        <v>#REF!</v>
      </c>
      <c r="AF65" s="76" t="e">
        <f>IF(Z65="B",IF(X65&lt;=HLOOKUP(N65,Limits!#REF!,2),30,IF(X65&lt;=HLOOKUP(N65,Limits!#REF!,3),40,IF(X65&lt;=HLOOKUP(N65,Limits!#REF!,4),50,IF(X65&lt;=HLOOKUP(N65,Limits!#REF!,5),80,"Over 80%")))))</f>
        <v>#REF!</v>
      </c>
      <c r="AG65" s="122"/>
      <c r="AH65" s="85" t="e">
        <f>IF(J65&lt;=HLOOKUP(F65,Limits!#REF!,2),30,IF(J65&lt;=HLOOKUP(F65,Limits!#REF!,3),40,IF(J65&lt;=HLOOKUP(F65,Limits!#REF!,4),50,IF(J65&lt;=HLOOKUP(F65,Limits!#REF!,5),60,IF(J65&lt;=HLOOKUP(F65,Limits!#REF!,6),80,"Over 80%")))))</f>
        <v>#REF!</v>
      </c>
      <c r="AI65" s="123" t="e">
        <f t="shared" si="0"/>
        <v>#REF!</v>
      </c>
      <c r="AJ65" s="13"/>
      <c r="AK65" s="85" t="e">
        <f t="shared" si="3"/>
        <v>#REF!</v>
      </c>
    </row>
    <row r="66" spans="1:37">
      <c r="A66" s="117">
        <f>+USR!C66</f>
        <v>415</v>
      </c>
      <c r="B66" s="117"/>
      <c r="C66" s="117" t="str">
        <f>+USR!D66</f>
        <v xml:space="preserve">05/12/2020 </v>
      </c>
      <c r="D66" s="151">
        <f>DATEVALUE(TEXT(USR!L66,"mm/dd/yyyy"))</f>
        <v>43963</v>
      </c>
      <c r="E66" s="117"/>
      <c r="F66" s="121">
        <f>+USR!N66</f>
        <v>3</v>
      </c>
      <c r="G66" s="122"/>
      <c r="H66" s="122">
        <f>+USR!AA66</f>
        <v>0</v>
      </c>
      <c r="I66" s="122"/>
      <c r="J66" s="146">
        <f>+USR!G66</f>
        <v>33853</v>
      </c>
      <c r="K66" s="122"/>
      <c r="L66" s="147" t="b">
        <f>IF(H66=30,HLOOKUP(F66,Limits!#REF!,2),IF(H66=40,HLOOKUP(F66,Limits!#REF!,3),IF(H66=50,HLOOKUP(F66,Limits!#REF!,4),IF(H66=60,HLOOKUP(F66,Limits!#REF!,5),IF(H66=80,HLOOKUP(F66,Limits!#REF!,6))))))</f>
        <v>0</v>
      </c>
      <c r="M66" s="148"/>
      <c r="N66" s="121">
        <f>+USR!K66</f>
        <v>2</v>
      </c>
      <c r="O66" s="122"/>
      <c r="P66" s="122">
        <f>+USR!AB66</f>
        <v>0</v>
      </c>
      <c r="Q66" s="122"/>
      <c r="R66" s="122">
        <f>+USR!H66</f>
        <v>765</v>
      </c>
      <c r="S66" s="122"/>
      <c r="T66" s="122">
        <f>+USR!J66</f>
        <v>0</v>
      </c>
      <c r="U66" s="122"/>
      <c r="V66" s="122">
        <f>IF(N66=0,Limits!$D$8,IF(N66=1,Limits!$E$8,IF(N66=2,Limits!$F$8,IF(N66=3,Limits!$G$8,IF(N66=4,Limits!$H$8,IF(N66=5,Limits!$I$8))))))</f>
        <v>51</v>
      </c>
      <c r="W66" s="122"/>
      <c r="X66" s="122">
        <f t="shared" si="1"/>
        <v>816</v>
      </c>
      <c r="Y66" s="122"/>
      <c r="Z66" s="76" t="e">
        <f>IF(D66&gt;=Limits!#REF!,"A",IF(D66&lt;=Limits!#REF!,"B",0))</f>
        <v>#REF!</v>
      </c>
      <c r="AA66" s="76" t="e">
        <f>IF(Z66="A",IF(P66=30,HLOOKUP(N66,Limits!#REF!,2),IF(P66=40,HLOOKUP(N66,Limits!#REF!,3),IF(P66=50,HLOOKUP(N66,Limits!#REF!,4),IF(P66=80,HLOOKUP(N66,Limits!#REF!,5))))))</f>
        <v>#REF!</v>
      </c>
      <c r="AB66" s="76" t="e">
        <f>IF(Z66="B",IF(P66=30,HLOOKUP(N66,Limits!#REF!,2),IF(P66=40,HLOOKUP(N66,Limits!#REF!,3),IF(P66=50,HLOOKUP(N66,Limits!#REF!,4),IF(P66=80,HLOOKUP(N66,Limits!#REF!,5))))))</f>
        <v>#REF!</v>
      </c>
      <c r="AC66" s="122"/>
      <c r="AD66" s="123" t="e">
        <f t="shared" si="2"/>
        <v>#REF!</v>
      </c>
      <c r="AE66" s="76" t="e">
        <f>IF(Z66="A",IF(X66&lt;=HLOOKUP(N66,Limits!#REF!,2),30,IF(X66&lt;=HLOOKUP(N66,Limits!#REF!,3),40,IF(X66&lt;=HLOOKUP(N66,Limits!#REF!,4),50,IF(X66&lt;=HLOOKUP(N66,Limits!#REF!,5),80,"Over 80%")))))</f>
        <v>#REF!</v>
      </c>
      <c r="AF66" s="76" t="e">
        <f>IF(Z66="B",IF(X66&lt;=HLOOKUP(N66,Limits!#REF!,2),30,IF(X66&lt;=HLOOKUP(N66,Limits!#REF!,3),40,IF(X66&lt;=HLOOKUP(N66,Limits!#REF!,4),50,IF(X66&lt;=HLOOKUP(N66,Limits!#REF!,5),80,"Over 80%")))))</f>
        <v>#REF!</v>
      </c>
      <c r="AG66" s="122"/>
      <c r="AH66" s="85" t="e">
        <f>IF(J66&lt;=HLOOKUP(F66,Limits!#REF!,2),30,IF(J66&lt;=HLOOKUP(F66,Limits!#REF!,3),40,IF(J66&lt;=HLOOKUP(F66,Limits!#REF!,4),50,IF(J66&lt;=HLOOKUP(F66,Limits!#REF!,5),60,IF(J66&lt;=HLOOKUP(F66,Limits!#REF!,6),80,"Over 80%")))))</f>
        <v>#REF!</v>
      </c>
      <c r="AI66" s="123" t="e">
        <f t="shared" si="0"/>
        <v>#REF!</v>
      </c>
      <c r="AJ66" s="13"/>
      <c r="AK66" s="85" t="e">
        <f t="shared" si="3"/>
        <v>#REF!</v>
      </c>
    </row>
    <row r="67" spans="1:37">
      <c r="A67" s="117">
        <f>+USR!C67</f>
        <v>416</v>
      </c>
      <c r="B67" s="117"/>
      <c r="C67" s="117" t="str">
        <f>+USR!D67</f>
        <v xml:space="preserve">12/01/2018 </v>
      </c>
      <c r="D67" s="151">
        <f>DATEVALUE(TEXT(USR!L67,"mm/dd/yyyy"))</f>
        <v>43435</v>
      </c>
      <c r="E67" s="117"/>
      <c r="F67" s="121">
        <f>+USR!N67</f>
        <v>3</v>
      </c>
      <c r="G67" s="122"/>
      <c r="H67" s="122">
        <f>+USR!AA67</f>
        <v>0</v>
      </c>
      <c r="I67" s="122"/>
      <c r="J67" s="146">
        <f>+USR!G67</f>
        <v>24004</v>
      </c>
      <c r="K67" s="122"/>
      <c r="L67" s="147" t="b">
        <f>IF(H67=30,HLOOKUP(F67,Limits!#REF!,2),IF(H67=40,HLOOKUP(F67,Limits!#REF!,3),IF(H67=50,HLOOKUP(F67,Limits!#REF!,4),IF(H67=60,HLOOKUP(F67,Limits!#REF!,5),IF(H67=80,HLOOKUP(F67,Limits!#REF!,6))))))</f>
        <v>0</v>
      </c>
      <c r="M67" s="148"/>
      <c r="N67" s="121">
        <f>+USR!K67</f>
        <v>2</v>
      </c>
      <c r="O67" s="122"/>
      <c r="P67" s="122">
        <f>+USR!AB67</f>
        <v>0</v>
      </c>
      <c r="Q67" s="122"/>
      <c r="R67" s="122">
        <f>+USR!H67</f>
        <v>705</v>
      </c>
      <c r="S67" s="122"/>
      <c r="T67" s="122">
        <f>+USR!J67</f>
        <v>0</v>
      </c>
      <c r="U67" s="122"/>
      <c r="V67" s="122">
        <f>IF(N67=0,Limits!$D$8,IF(N67=1,Limits!$E$8,IF(N67=2,Limits!$F$8,IF(N67=3,Limits!$G$8,IF(N67=4,Limits!$H$8,IF(N67=5,Limits!$I$8))))))</f>
        <v>51</v>
      </c>
      <c r="W67" s="122"/>
      <c r="X67" s="122">
        <f t="shared" si="1"/>
        <v>756</v>
      </c>
      <c r="Y67" s="122"/>
      <c r="Z67" s="76" t="e">
        <f>IF(D67&gt;=Limits!#REF!,"A",IF(D67&lt;=Limits!#REF!,"B",0))</f>
        <v>#REF!</v>
      </c>
      <c r="AA67" s="76" t="e">
        <f>IF(Z67="A",IF(P67=30,HLOOKUP(N67,Limits!#REF!,2),IF(P67=40,HLOOKUP(N67,Limits!#REF!,3),IF(P67=50,HLOOKUP(N67,Limits!#REF!,4),IF(P67=80,HLOOKUP(N67,Limits!#REF!,5))))))</f>
        <v>#REF!</v>
      </c>
      <c r="AB67" s="76" t="e">
        <f>IF(Z67="B",IF(P67=30,HLOOKUP(N67,Limits!#REF!,2),IF(P67=40,HLOOKUP(N67,Limits!#REF!,3),IF(P67=50,HLOOKUP(N67,Limits!#REF!,4),IF(P67=80,HLOOKUP(N67,Limits!#REF!,5))))))</f>
        <v>#REF!</v>
      </c>
      <c r="AC67" s="122"/>
      <c r="AD67" s="123" t="e">
        <f t="shared" si="2"/>
        <v>#REF!</v>
      </c>
      <c r="AE67" s="76" t="e">
        <f>IF(Z67="A",IF(X67&lt;=HLOOKUP(N67,Limits!#REF!,2),30,IF(X67&lt;=HLOOKUP(N67,Limits!#REF!,3),40,IF(X67&lt;=HLOOKUP(N67,Limits!#REF!,4),50,IF(X67&lt;=HLOOKUP(N67,Limits!#REF!,5),80,"Over 80%")))))</f>
        <v>#REF!</v>
      </c>
      <c r="AF67" s="76" t="e">
        <f>IF(Z67="B",IF(X67&lt;=HLOOKUP(N67,Limits!#REF!,2),30,IF(X67&lt;=HLOOKUP(N67,Limits!#REF!,3),40,IF(X67&lt;=HLOOKUP(N67,Limits!#REF!,4),50,IF(X67&lt;=HLOOKUP(N67,Limits!#REF!,5),80,"Over 80%")))))</f>
        <v>#REF!</v>
      </c>
      <c r="AG67" s="122"/>
      <c r="AH67" s="85" t="e">
        <f>IF(J67&lt;=HLOOKUP(F67,Limits!#REF!,2),30,IF(J67&lt;=HLOOKUP(F67,Limits!#REF!,3),40,IF(J67&lt;=HLOOKUP(F67,Limits!#REF!,4),50,IF(J67&lt;=HLOOKUP(F67,Limits!#REF!,5),60,IF(J67&lt;=HLOOKUP(F67,Limits!#REF!,6),80,"Over 80%")))))</f>
        <v>#REF!</v>
      </c>
      <c r="AI67" s="123" t="e">
        <f t="shared" si="0"/>
        <v>#REF!</v>
      </c>
      <c r="AJ67" s="13"/>
      <c r="AK67" s="85" t="e">
        <f t="shared" si="3"/>
        <v>#REF!</v>
      </c>
    </row>
    <row r="68" spans="1:37">
      <c r="A68" s="117">
        <f>+USR!C68</f>
        <v>501</v>
      </c>
      <c r="B68" s="117"/>
      <c r="C68" s="117" t="str">
        <f>+USR!D68</f>
        <v xml:space="preserve">01/29/2019 </v>
      </c>
      <c r="D68" s="151">
        <f>DATEVALUE(TEXT(USR!L68,"mm/dd/yyyy"))</f>
        <v>43859</v>
      </c>
      <c r="E68" s="117"/>
      <c r="F68" s="121">
        <f>+USR!N68</f>
        <v>1</v>
      </c>
      <c r="G68" s="122"/>
      <c r="H68" s="122">
        <f>+USR!AA68</f>
        <v>0</v>
      </c>
      <c r="I68" s="122"/>
      <c r="J68" s="146">
        <f>+USR!G68</f>
        <v>23692</v>
      </c>
      <c r="K68" s="122"/>
      <c r="L68" s="147" t="b">
        <f>IF(H68=30,HLOOKUP(F68,Limits!#REF!,2),IF(H68=40,HLOOKUP(F68,Limits!#REF!,3),IF(H68=50,HLOOKUP(F68,Limits!#REF!,4),IF(H68=60,HLOOKUP(F68,Limits!#REF!,5),IF(H68=80,HLOOKUP(F68,Limits!#REF!,6))))))</f>
        <v>0</v>
      </c>
      <c r="M68" s="148"/>
      <c r="N68" s="121">
        <f>+USR!K68</f>
        <v>2</v>
      </c>
      <c r="O68" s="122"/>
      <c r="P68" s="122">
        <f>+USR!AB68</f>
        <v>0</v>
      </c>
      <c r="Q68" s="122"/>
      <c r="R68" s="122">
        <f>+USR!H68</f>
        <v>733</v>
      </c>
      <c r="S68" s="122"/>
      <c r="T68" s="122">
        <f>+USR!J68</f>
        <v>0</v>
      </c>
      <c r="U68" s="122"/>
      <c r="V68" s="122">
        <f>IF(N68=0,Limits!$D$8,IF(N68=1,Limits!$E$8,IF(N68=2,Limits!$F$8,IF(N68=3,Limits!$G$8,IF(N68=4,Limits!$H$8,IF(N68=5,Limits!$I$8))))))</f>
        <v>51</v>
      </c>
      <c r="W68" s="122"/>
      <c r="X68" s="122">
        <f t="shared" si="1"/>
        <v>784</v>
      </c>
      <c r="Y68" s="122"/>
      <c r="Z68" s="76" t="e">
        <f>IF(D68&gt;=Limits!#REF!,"A",IF(D68&lt;=Limits!#REF!,"B",0))</f>
        <v>#REF!</v>
      </c>
      <c r="AA68" s="76" t="e">
        <f>IF(Z68="A",IF(P68=30,HLOOKUP(N68,Limits!#REF!,2),IF(P68=40,HLOOKUP(N68,Limits!#REF!,3),IF(P68=50,HLOOKUP(N68,Limits!#REF!,4),IF(P68=80,HLOOKUP(N68,Limits!#REF!,5))))))</f>
        <v>#REF!</v>
      </c>
      <c r="AB68" s="76" t="e">
        <f>IF(Z68="B",IF(P68=30,HLOOKUP(N68,Limits!#REF!,2),IF(P68=40,HLOOKUP(N68,Limits!#REF!,3),IF(P68=50,HLOOKUP(N68,Limits!#REF!,4),IF(P68=80,HLOOKUP(N68,Limits!#REF!,5))))))</f>
        <v>#REF!</v>
      </c>
      <c r="AC68" s="122"/>
      <c r="AD68" s="123" t="e">
        <f t="shared" si="2"/>
        <v>#REF!</v>
      </c>
      <c r="AE68" s="76" t="e">
        <f>IF(Z68="A",IF(X68&lt;=HLOOKUP(N68,Limits!#REF!,2),30,IF(X68&lt;=HLOOKUP(N68,Limits!#REF!,3),40,IF(X68&lt;=HLOOKUP(N68,Limits!#REF!,4),50,IF(X68&lt;=HLOOKUP(N68,Limits!#REF!,5),80,"Over 80%")))))</f>
        <v>#REF!</v>
      </c>
      <c r="AF68" s="76" t="e">
        <f>IF(Z68="B",IF(X68&lt;=HLOOKUP(N68,Limits!#REF!,2),30,IF(X68&lt;=HLOOKUP(N68,Limits!#REF!,3),40,IF(X68&lt;=HLOOKUP(N68,Limits!#REF!,4),50,IF(X68&lt;=HLOOKUP(N68,Limits!#REF!,5),80,"Over 80%")))))</f>
        <v>#REF!</v>
      </c>
      <c r="AG68" s="122"/>
      <c r="AH68" s="85" t="e">
        <f>IF(J68&lt;=HLOOKUP(F68,Limits!#REF!,2),30,IF(J68&lt;=HLOOKUP(F68,Limits!#REF!,3),40,IF(J68&lt;=HLOOKUP(F68,Limits!#REF!,4),50,IF(J68&lt;=HLOOKUP(F68,Limits!#REF!,5),60,IF(J68&lt;=HLOOKUP(F68,Limits!#REF!,6),80,"Over 80%")))))</f>
        <v>#REF!</v>
      </c>
      <c r="AI68" s="123" t="e">
        <f t="shared" si="0"/>
        <v>#REF!</v>
      </c>
      <c r="AJ68" s="13"/>
      <c r="AK68" s="85" t="e">
        <f t="shared" si="3"/>
        <v>#REF!</v>
      </c>
    </row>
    <row r="69" spans="1:37">
      <c r="A69" s="117">
        <f>+USR!C69</f>
        <v>502</v>
      </c>
      <c r="B69" s="117"/>
      <c r="C69" s="117" t="str">
        <f>+USR!D69</f>
        <v xml:space="preserve">10/10/2014 </v>
      </c>
      <c r="D69" s="151">
        <f>DATEVALUE(TEXT(USR!L69,"mm/dd/yyyy"))</f>
        <v>43383</v>
      </c>
      <c r="E69" s="117"/>
      <c r="F69" s="121">
        <f>+USR!N69</f>
        <v>3</v>
      </c>
      <c r="G69" s="122"/>
      <c r="H69" s="122">
        <f>+USR!AA69</f>
        <v>0</v>
      </c>
      <c r="I69" s="122"/>
      <c r="J69" s="146">
        <f>+USR!G69</f>
        <v>18950</v>
      </c>
      <c r="K69" s="122"/>
      <c r="L69" s="147" t="b">
        <f>IF(H69=30,HLOOKUP(F69,Limits!#REF!,2),IF(H69=40,HLOOKUP(F69,Limits!#REF!,3),IF(H69=50,HLOOKUP(F69,Limits!#REF!,4),IF(H69=60,HLOOKUP(F69,Limits!#REF!,5),IF(H69=80,HLOOKUP(F69,Limits!#REF!,6))))))</f>
        <v>0</v>
      </c>
      <c r="M69" s="148"/>
      <c r="N69" s="121">
        <f>+USR!K69</f>
        <v>2</v>
      </c>
      <c r="O69" s="122"/>
      <c r="P69" s="122">
        <f>+USR!AB69</f>
        <v>0</v>
      </c>
      <c r="Q69" s="122"/>
      <c r="R69" s="122">
        <f>+USR!H69</f>
        <v>705</v>
      </c>
      <c r="S69" s="122"/>
      <c r="T69" s="122">
        <f>+USR!J69</f>
        <v>0</v>
      </c>
      <c r="U69" s="122"/>
      <c r="V69" s="122">
        <f>IF(N69=0,Limits!$D$8,IF(N69=1,Limits!$E$8,IF(N69=2,Limits!$F$8,IF(N69=3,Limits!$G$8,IF(N69=4,Limits!$H$8,IF(N69=5,Limits!$I$8))))))</f>
        <v>51</v>
      </c>
      <c r="W69" s="122"/>
      <c r="X69" s="122">
        <f t="shared" si="1"/>
        <v>756</v>
      </c>
      <c r="Y69" s="122"/>
      <c r="Z69" s="76" t="e">
        <f>IF(D69&gt;=Limits!#REF!,"A",IF(D69&lt;=Limits!#REF!,"B",0))</f>
        <v>#REF!</v>
      </c>
      <c r="AA69" s="76" t="e">
        <f>IF(Z69="A",IF(P69=30,HLOOKUP(N69,Limits!#REF!,2),IF(P69=40,HLOOKUP(N69,Limits!#REF!,3),IF(P69=50,HLOOKUP(N69,Limits!#REF!,4),IF(P69=80,HLOOKUP(N69,Limits!#REF!,5))))))</f>
        <v>#REF!</v>
      </c>
      <c r="AB69" s="76" t="e">
        <f>IF(Z69="B",IF(P69=30,HLOOKUP(N69,Limits!#REF!,2),IF(P69=40,HLOOKUP(N69,Limits!#REF!,3),IF(P69=50,HLOOKUP(N69,Limits!#REF!,4),IF(P69=80,HLOOKUP(N69,Limits!#REF!,5))))))</f>
        <v>#REF!</v>
      </c>
      <c r="AC69" s="122"/>
      <c r="AD69" s="123" t="e">
        <f t="shared" si="2"/>
        <v>#REF!</v>
      </c>
      <c r="AE69" s="76" t="e">
        <f>IF(Z69="A",IF(X69&lt;=HLOOKUP(N69,Limits!#REF!,2),30,IF(X69&lt;=HLOOKUP(N69,Limits!#REF!,3),40,IF(X69&lt;=HLOOKUP(N69,Limits!#REF!,4),50,IF(X69&lt;=HLOOKUP(N69,Limits!#REF!,5),80,"Over 80%")))))</f>
        <v>#REF!</v>
      </c>
      <c r="AF69" s="76" t="e">
        <f>IF(Z69="B",IF(X69&lt;=HLOOKUP(N69,Limits!#REF!,2),30,IF(X69&lt;=HLOOKUP(N69,Limits!#REF!,3),40,IF(X69&lt;=HLOOKUP(N69,Limits!#REF!,4),50,IF(X69&lt;=HLOOKUP(N69,Limits!#REF!,5),80,"Over 80%")))))</f>
        <v>#REF!</v>
      </c>
      <c r="AG69" s="122"/>
      <c r="AH69" s="85" t="e">
        <f>IF(J69&lt;=HLOOKUP(F69,Limits!#REF!,2),30,IF(J69&lt;=HLOOKUP(F69,Limits!#REF!,3),40,IF(J69&lt;=HLOOKUP(F69,Limits!#REF!,4),50,IF(J69&lt;=HLOOKUP(F69,Limits!#REF!,5),60,IF(J69&lt;=HLOOKUP(F69,Limits!#REF!,6),80,"Over 80%")))))</f>
        <v>#REF!</v>
      </c>
      <c r="AI69" s="123" t="e">
        <f t="shared" si="0"/>
        <v>#REF!</v>
      </c>
      <c r="AJ69" s="13"/>
      <c r="AK69" s="85" t="e">
        <f t="shared" si="3"/>
        <v>#REF!</v>
      </c>
    </row>
    <row r="70" spans="1:37">
      <c r="A70" s="117">
        <f>+USR!C70</f>
        <v>503</v>
      </c>
      <c r="B70" s="117"/>
      <c r="C70" s="117" t="str">
        <f>+USR!D70</f>
        <v xml:space="preserve">03/23/2017 </v>
      </c>
      <c r="D70" s="151">
        <f>DATEVALUE(TEXT(USR!L70,"mm/dd/yyyy"))</f>
        <v>43913</v>
      </c>
      <c r="E70" s="117"/>
      <c r="F70" s="121">
        <f>+USR!N70</f>
        <v>3</v>
      </c>
      <c r="G70" s="122"/>
      <c r="H70" s="122">
        <f>+USR!AA70</f>
        <v>0</v>
      </c>
      <c r="I70" s="122"/>
      <c r="J70" s="146">
        <f>+USR!G70</f>
        <v>0.1</v>
      </c>
      <c r="K70" s="122"/>
      <c r="L70" s="147" t="b">
        <f>IF(H70=30,HLOOKUP(F70,Limits!#REF!,2),IF(H70=40,HLOOKUP(F70,Limits!#REF!,3),IF(H70=50,HLOOKUP(F70,Limits!#REF!,4),IF(H70=60,HLOOKUP(F70,Limits!#REF!,5),IF(H70=80,HLOOKUP(F70,Limits!#REF!,6))))))</f>
        <v>0</v>
      </c>
      <c r="M70" s="148"/>
      <c r="N70" s="121">
        <f>+USR!K70</f>
        <v>3</v>
      </c>
      <c r="O70" s="122"/>
      <c r="P70" s="122">
        <f>+USR!AB70</f>
        <v>0</v>
      </c>
      <c r="Q70" s="122"/>
      <c r="R70" s="122">
        <f>+USR!H70</f>
        <v>180</v>
      </c>
      <c r="S70" s="122"/>
      <c r="T70" s="122">
        <f>+USR!J70</f>
        <v>628</v>
      </c>
      <c r="U70" s="122"/>
      <c r="V70" s="122">
        <f>IF(N70=0,Limits!$D$8,IF(N70=1,Limits!$E$8,IF(N70=2,Limits!$F$8,IF(N70=3,Limits!$G$8,IF(N70=4,Limits!$H$8,IF(N70=5,Limits!$I$8))))))</f>
        <v>57</v>
      </c>
      <c r="W70" s="122"/>
      <c r="X70" s="122">
        <f t="shared" si="1"/>
        <v>865</v>
      </c>
      <c r="Y70" s="122"/>
      <c r="Z70" s="76" t="e">
        <f>IF(D70&gt;=Limits!#REF!,"A",IF(D70&lt;=Limits!#REF!,"B",0))</f>
        <v>#REF!</v>
      </c>
      <c r="AA70" s="76" t="e">
        <f>IF(Z70="A",IF(P70=30,HLOOKUP(N70,Limits!#REF!,2),IF(P70=40,HLOOKUP(N70,Limits!#REF!,3),IF(P70=50,HLOOKUP(N70,Limits!#REF!,4),IF(P70=80,HLOOKUP(N70,Limits!#REF!,5))))))</f>
        <v>#REF!</v>
      </c>
      <c r="AB70" s="76" t="e">
        <f>IF(Z70="B",IF(P70=30,HLOOKUP(N70,Limits!#REF!,2),IF(P70=40,HLOOKUP(N70,Limits!#REF!,3),IF(P70=50,HLOOKUP(N70,Limits!#REF!,4),IF(P70=80,HLOOKUP(N70,Limits!#REF!,5))))))</f>
        <v>#REF!</v>
      </c>
      <c r="AC70" s="122"/>
      <c r="AD70" s="123" t="e">
        <f t="shared" si="2"/>
        <v>#REF!</v>
      </c>
      <c r="AE70" s="76" t="e">
        <f>IF(Z70="A",IF(X70&lt;=HLOOKUP(N70,Limits!#REF!,2),30,IF(X70&lt;=HLOOKUP(N70,Limits!#REF!,3),40,IF(X70&lt;=HLOOKUP(N70,Limits!#REF!,4),50,IF(X70&lt;=HLOOKUP(N70,Limits!#REF!,5),80,"Over 80%")))))</f>
        <v>#REF!</v>
      </c>
      <c r="AF70" s="76" t="e">
        <f>IF(Z70="B",IF(X70&lt;=HLOOKUP(N70,Limits!#REF!,2),30,IF(X70&lt;=HLOOKUP(N70,Limits!#REF!,3),40,IF(X70&lt;=HLOOKUP(N70,Limits!#REF!,4),50,IF(X70&lt;=HLOOKUP(N70,Limits!#REF!,5),80,"Over 80%")))))</f>
        <v>#REF!</v>
      </c>
      <c r="AG70" s="122"/>
      <c r="AH70" s="85" t="e">
        <f>IF(J70&lt;=HLOOKUP(F70,Limits!#REF!,2),30,IF(J70&lt;=HLOOKUP(F70,Limits!#REF!,3),40,IF(J70&lt;=HLOOKUP(F70,Limits!#REF!,4),50,IF(J70&lt;=HLOOKUP(F70,Limits!#REF!,5),60,IF(J70&lt;=HLOOKUP(F70,Limits!#REF!,6),80,"Over 80%")))))</f>
        <v>#REF!</v>
      </c>
      <c r="AI70" s="123" t="e">
        <f t="shared" si="0"/>
        <v>#REF!</v>
      </c>
      <c r="AJ70" s="13"/>
      <c r="AK70" s="85" t="e">
        <f t="shared" si="3"/>
        <v>#REF!</v>
      </c>
    </row>
    <row r="71" spans="1:37">
      <c r="A71" s="117">
        <f>+USR!C71</f>
        <v>504</v>
      </c>
      <c r="B71" s="117"/>
      <c r="C71" s="117" t="str">
        <f>+USR!D71</f>
        <v xml:space="preserve">06/30/2017 </v>
      </c>
      <c r="D71" s="151">
        <f>DATEVALUE(TEXT(USR!L71,"mm/dd/yyyy"))</f>
        <v>44012</v>
      </c>
      <c r="E71" s="117"/>
      <c r="F71" s="121">
        <f>+USR!N71</f>
        <v>5</v>
      </c>
      <c r="G71" s="122"/>
      <c r="H71" s="122">
        <f>+USR!AA71</f>
        <v>0</v>
      </c>
      <c r="I71" s="122"/>
      <c r="J71" s="146">
        <f>+USR!G71</f>
        <v>12891</v>
      </c>
      <c r="K71" s="122"/>
      <c r="L71" s="147" t="b">
        <f>IF(H71=30,HLOOKUP(F71,Limits!#REF!,2),IF(H71=40,HLOOKUP(F71,Limits!#REF!,3),IF(H71=50,HLOOKUP(F71,Limits!#REF!,4),IF(H71=60,HLOOKUP(F71,Limits!#REF!,5),IF(H71=80,HLOOKUP(F71,Limits!#REF!,6))))))</f>
        <v>0</v>
      </c>
      <c r="M71" s="148"/>
      <c r="N71" s="121">
        <f>+USR!K71</f>
        <v>3</v>
      </c>
      <c r="O71" s="122"/>
      <c r="P71" s="122">
        <f>+USR!AB71</f>
        <v>0</v>
      </c>
      <c r="Q71" s="122"/>
      <c r="R71" s="122">
        <f>+USR!H71</f>
        <v>402</v>
      </c>
      <c r="S71" s="122"/>
      <c r="T71" s="122">
        <f>+USR!J71</f>
        <v>0</v>
      </c>
      <c r="U71" s="122"/>
      <c r="V71" s="122">
        <f>IF(N71=0,Limits!$D$8,IF(N71=1,Limits!$E$8,IF(N71=2,Limits!$F$8,IF(N71=3,Limits!$G$8,IF(N71=4,Limits!$H$8,IF(N71=5,Limits!$I$8))))))</f>
        <v>57</v>
      </c>
      <c r="W71" s="122"/>
      <c r="X71" s="122">
        <f t="shared" si="1"/>
        <v>459</v>
      </c>
      <c r="Y71" s="122"/>
      <c r="Z71" s="76" t="e">
        <f>IF(D71&gt;=Limits!#REF!,"A",IF(D71&lt;=Limits!#REF!,"B",0))</f>
        <v>#REF!</v>
      </c>
      <c r="AA71" s="76" t="e">
        <f>IF(Z71="A",IF(P71=30,HLOOKUP(N71,Limits!#REF!,2),IF(P71=40,HLOOKUP(N71,Limits!#REF!,3),IF(P71=50,HLOOKUP(N71,Limits!#REF!,4),IF(P71=80,HLOOKUP(N71,Limits!#REF!,5))))))</f>
        <v>#REF!</v>
      </c>
      <c r="AB71" s="76" t="e">
        <f>IF(Z71="B",IF(P71=30,HLOOKUP(N71,Limits!#REF!,2),IF(P71=40,HLOOKUP(N71,Limits!#REF!,3),IF(P71=50,HLOOKUP(N71,Limits!#REF!,4),IF(P71=80,HLOOKUP(N71,Limits!#REF!,5))))))</f>
        <v>#REF!</v>
      </c>
      <c r="AC71" s="122"/>
      <c r="AD71" s="123" t="e">
        <f t="shared" si="2"/>
        <v>#REF!</v>
      </c>
      <c r="AE71" s="76" t="e">
        <f>IF(Z71="A",IF(X71&lt;=HLOOKUP(N71,Limits!#REF!,2),30,IF(X71&lt;=HLOOKUP(N71,Limits!#REF!,3),40,IF(X71&lt;=HLOOKUP(N71,Limits!#REF!,4),50,IF(X71&lt;=HLOOKUP(N71,Limits!#REF!,5),80,"Over 80%")))))</f>
        <v>#REF!</v>
      </c>
      <c r="AF71" s="76" t="e">
        <f>IF(Z71="B",IF(X71&lt;=HLOOKUP(N71,Limits!#REF!,2),30,IF(X71&lt;=HLOOKUP(N71,Limits!#REF!,3),40,IF(X71&lt;=HLOOKUP(N71,Limits!#REF!,4),50,IF(X71&lt;=HLOOKUP(N71,Limits!#REF!,5),80,"Over 80%")))))</f>
        <v>#REF!</v>
      </c>
      <c r="AG71" s="122"/>
      <c r="AH71" s="85" t="e">
        <f>IF(J71&lt;=HLOOKUP(F71,Limits!#REF!,2),30,IF(J71&lt;=HLOOKUP(F71,Limits!#REF!,3),40,IF(J71&lt;=HLOOKUP(F71,Limits!#REF!,4),50,IF(J71&lt;=HLOOKUP(F71,Limits!#REF!,5),60,IF(J71&lt;=HLOOKUP(F71,Limits!#REF!,6),80,"Over 80%")))))</f>
        <v>#REF!</v>
      </c>
      <c r="AI71" s="123" t="e">
        <f t="shared" si="0"/>
        <v>#REF!</v>
      </c>
      <c r="AJ71" s="13"/>
      <c r="AK71" s="85" t="e">
        <f t="shared" si="3"/>
        <v>#REF!</v>
      </c>
    </row>
    <row r="72" spans="1:37">
      <c r="A72" s="117">
        <f>+USR!C72</f>
        <v>505</v>
      </c>
      <c r="B72" s="117"/>
      <c r="C72" s="117" t="str">
        <f>+USR!D72</f>
        <v xml:space="preserve">06/16/2020 </v>
      </c>
      <c r="D72" s="151">
        <f>DATEVALUE(TEXT(USR!L72,"mm/dd/yyyy"))</f>
        <v>43998</v>
      </c>
      <c r="E72" s="117"/>
      <c r="F72" s="121">
        <f>+USR!N72</f>
        <v>2</v>
      </c>
      <c r="G72" s="122"/>
      <c r="H72" s="122">
        <f>+USR!AA72</f>
        <v>0</v>
      </c>
      <c r="I72" s="122"/>
      <c r="J72" s="146">
        <f>+USR!G72</f>
        <v>38080</v>
      </c>
      <c r="K72" s="122"/>
      <c r="L72" s="147" t="b">
        <f>IF(H72=30,HLOOKUP(F72,Limits!#REF!,2),IF(H72=40,HLOOKUP(F72,Limits!#REF!,3),IF(H72=50,HLOOKUP(F72,Limits!#REF!,4),IF(H72=60,HLOOKUP(F72,Limits!#REF!,5),IF(H72=80,HLOOKUP(F72,Limits!#REF!,6))))))</f>
        <v>0</v>
      </c>
      <c r="M72" s="148"/>
      <c r="N72" s="121">
        <f>+USR!K72</f>
        <v>2</v>
      </c>
      <c r="O72" s="122"/>
      <c r="P72" s="122">
        <f>+USR!AB72</f>
        <v>0</v>
      </c>
      <c r="Q72" s="122"/>
      <c r="R72" s="122">
        <f>+USR!H72</f>
        <v>930</v>
      </c>
      <c r="S72" s="122"/>
      <c r="T72" s="122">
        <f>+USR!J72</f>
        <v>0</v>
      </c>
      <c r="U72" s="122"/>
      <c r="V72" s="122">
        <f>IF(N72=0,Limits!$D$8,IF(N72=1,Limits!$E$8,IF(N72=2,Limits!$F$8,IF(N72=3,Limits!$G$8,IF(N72=4,Limits!$H$8,IF(N72=5,Limits!$I$8))))))</f>
        <v>51</v>
      </c>
      <c r="W72" s="122"/>
      <c r="X72" s="122">
        <f t="shared" si="1"/>
        <v>981</v>
      </c>
      <c r="Y72" s="122"/>
      <c r="Z72" s="76" t="e">
        <f>IF(D72&gt;=Limits!#REF!,"A",IF(D72&lt;=Limits!#REF!,"B",0))</f>
        <v>#REF!</v>
      </c>
      <c r="AA72" s="76" t="e">
        <f>IF(Z72="A",IF(P72=30,HLOOKUP(N72,Limits!#REF!,2),IF(P72=40,HLOOKUP(N72,Limits!#REF!,3),IF(P72=50,HLOOKUP(N72,Limits!#REF!,4),IF(P72=80,HLOOKUP(N72,Limits!#REF!,5))))))</f>
        <v>#REF!</v>
      </c>
      <c r="AB72" s="76" t="e">
        <f>IF(Z72="B",IF(P72=30,HLOOKUP(N72,Limits!#REF!,2),IF(P72=40,HLOOKUP(N72,Limits!#REF!,3),IF(P72=50,HLOOKUP(N72,Limits!#REF!,4),IF(P72=80,HLOOKUP(N72,Limits!#REF!,5))))))</f>
        <v>#REF!</v>
      </c>
      <c r="AC72" s="122"/>
      <c r="AD72" s="123" t="e">
        <f t="shared" si="2"/>
        <v>#REF!</v>
      </c>
      <c r="AE72" s="76" t="e">
        <f>IF(Z72="A",IF(X72&lt;=HLOOKUP(N72,Limits!#REF!,2),30,IF(X72&lt;=HLOOKUP(N72,Limits!#REF!,3),40,IF(X72&lt;=HLOOKUP(N72,Limits!#REF!,4),50,IF(X72&lt;=HLOOKUP(N72,Limits!#REF!,5),80,"Over 80%")))))</f>
        <v>#REF!</v>
      </c>
      <c r="AF72" s="76" t="e">
        <f>IF(Z72="B",IF(X72&lt;=HLOOKUP(N72,Limits!#REF!,2),30,IF(X72&lt;=HLOOKUP(N72,Limits!#REF!,3),40,IF(X72&lt;=HLOOKUP(N72,Limits!#REF!,4),50,IF(X72&lt;=HLOOKUP(N72,Limits!#REF!,5),80,"Over 80%")))))</f>
        <v>#REF!</v>
      </c>
      <c r="AG72" s="122"/>
      <c r="AH72" s="85" t="e">
        <f>IF(J72&lt;=HLOOKUP(F72,Limits!#REF!,2),30,IF(J72&lt;=HLOOKUP(F72,Limits!#REF!,3),40,IF(J72&lt;=HLOOKUP(F72,Limits!#REF!,4),50,IF(J72&lt;=HLOOKUP(F72,Limits!#REF!,5),60,IF(J72&lt;=HLOOKUP(F72,Limits!#REF!,6),80,"Over 80%")))))</f>
        <v>#REF!</v>
      </c>
      <c r="AI72" s="123" t="e">
        <f t="shared" ref="AI72:AI135" si="4">IF(Z72="A",AE72,IF(Z72="B",AF72,0))</f>
        <v>#REF!</v>
      </c>
      <c r="AJ72" s="13"/>
      <c r="AK72" s="85" t="e">
        <f t="shared" si="3"/>
        <v>#REF!</v>
      </c>
    </row>
    <row r="73" spans="1:37">
      <c r="A73" s="117">
        <f>+USR!C73</f>
        <v>506</v>
      </c>
      <c r="B73" s="117"/>
      <c r="C73" s="117" t="str">
        <f>+USR!D73</f>
        <v xml:space="preserve">03/17/2020 </v>
      </c>
      <c r="D73" s="151">
        <f>DATEVALUE(TEXT(USR!L73,"mm/dd/yyyy"))</f>
        <v>43907</v>
      </c>
      <c r="E73" s="117"/>
      <c r="F73" s="121">
        <f>+USR!N73</f>
        <v>1</v>
      </c>
      <c r="G73" s="122"/>
      <c r="H73" s="122">
        <f>+USR!AA73</f>
        <v>0</v>
      </c>
      <c r="I73" s="122"/>
      <c r="J73" s="146">
        <f>+USR!G73</f>
        <v>28080</v>
      </c>
      <c r="K73" s="122"/>
      <c r="L73" s="147" t="b">
        <f>IF(H73=30,HLOOKUP(F73,Limits!#REF!,2),IF(H73=40,HLOOKUP(F73,Limits!#REF!,3),IF(H73=50,HLOOKUP(F73,Limits!#REF!,4),IF(H73=60,HLOOKUP(F73,Limits!#REF!,5),IF(H73=80,HLOOKUP(F73,Limits!#REF!,6))))))</f>
        <v>0</v>
      </c>
      <c r="M73" s="148"/>
      <c r="N73" s="121">
        <f>+USR!K73</f>
        <v>2</v>
      </c>
      <c r="O73" s="122"/>
      <c r="P73" s="122">
        <f>+USR!AB73</f>
        <v>0</v>
      </c>
      <c r="Q73" s="122"/>
      <c r="R73" s="122">
        <f>+USR!H73</f>
        <v>765</v>
      </c>
      <c r="S73" s="122"/>
      <c r="T73" s="122">
        <f>+USR!J73</f>
        <v>0</v>
      </c>
      <c r="U73" s="122"/>
      <c r="V73" s="122">
        <f>IF(N73=0,Limits!$D$8,IF(N73=1,Limits!$E$8,IF(N73=2,Limits!$F$8,IF(N73=3,Limits!$G$8,IF(N73=4,Limits!$H$8,IF(N73=5,Limits!$I$8))))))</f>
        <v>51</v>
      </c>
      <c r="W73" s="122"/>
      <c r="X73" s="122">
        <f t="shared" ref="X73:X136" si="5">SUM(R73:W73)</f>
        <v>816</v>
      </c>
      <c r="Y73" s="122"/>
      <c r="Z73" s="76" t="e">
        <f>IF(D73&gt;=Limits!#REF!,"A",IF(D73&lt;=Limits!#REF!,"B",0))</f>
        <v>#REF!</v>
      </c>
      <c r="AA73" s="76" t="e">
        <f>IF(Z73="A",IF(P73=30,HLOOKUP(N73,Limits!#REF!,2),IF(P73=40,HLOOKUP(N73,Limits!#REF!,3),IF(P73=50,HLOOKUP(N73,Limits!#REF!,4),IF(P73=80,HLOOKUP(N73,Limits!#REF!,5))))))</f>
        <v>#REF!</v>
      </c>
      <c r="AB73" s="76" t="e">
        <f>IF(Z73="B",IF(P73=30,HLOOKUP(N73,Limits!#REF!,2),IF(P73=40,HLOOKUP(N73,Limits!#REF!,3),IF(P73=50,HLOOKUP(N73,Limits!#REF!,4),IF(P73=80,HLOOKUP(N73,Limits!#REF!,5))))))</f>
        <v>#REF!</v>
      </c>
      <c r="AC73" s="122"/>
      <c r="AD73" s="123" t="e">
        <f t="shared" ref="AD73:AD136" si="6">IF(Z73="A",AA73,IF(Z73="B",AB73,0))</f>
        <v>#REF!</v>
      </c>
      <c r="AE73" s="76" t="e">
        <f>IF(Z73="A",IF(X73&lt;=HLOOKUP(N73,Limits!#REF!,2),30,IF(X73&lt;=HLOOKUP(N73,Limits!#REF!,3),40,IF(X73&lt;=HLOOKUP(N73,Limits!#REF!,4),50,IF(X73&lt;=HLOOKUP(N73,Limits!#REF!,5),80,"Over 80%")))))</f>
        <v>#REF!</v>
      </c>
      <c r="AF73" s="76" t="e">
        <f>IF(Z73="B",IF(X73&lt;=HLOOKUP(N73,Limits!#REF!,2),30,IF(X73&lt;=HLOOKUP(N73,Limits!#REF!,3),40,IF(X73&lt;=HLOOKUP(N73,Limits!#REF!,4),50,IF(X73&lt;=HLOOKUP(N73,Limits!#REF!,5),80,"Over 80%")))))</f>
        <v>#REF!</v>
      </c>
      <c r="AG73" s="122"/>
      <c r="AH73" s="85" t="e">
        <f>IF(J73&lt;=HLOOKUP(F73,Limits!#REF!,2),30,IF(J73&lt;=HLOOKUP(F73,Limits!#REF!,3),40,IF(J73&lt;=HLOOKUP(F73,Limits!#REF!,4),50,IF(J73&lt;=HLOOKUP(F73,Limits!#REF!,5),60,IF(J73&lt;=HLOOKUP(F73,Limits!#REF!,6),80,"Over 80%")))))</f>
        <v>#REF!</v>
      </c>
      <c r="AI73" s="123" t="e">
        <f t="shared" si="4"/>
        <v>#REF!</v>
      </c>
      <c r="AJ73" s="13"/>
      <c r="AK73" s="85" t="e">
        <f t="shared" ref="AK73:AK136" si="7">IF(AH73&gt;AI73,AH73,AI73)</f>
        <v>#REF!</v>
      </c>
    </row>
    <row r="74" spans="1:37">
      <c r="A74" s="117">
        <f>+USR!C74</f>
        <v>507</v>
      </c>
      <c r="B74" s="117"/>
      <c r="C74" s="117" t="str">
        <f>+USR!D74</f>
        <v xml:space="preserve">05/22/2014 </v>
      </c>
      <c r="D74" s="151">
        <f>DATEVALUE(TEXT(USR!L74,"mm/dd/yyyy"))</f>
        <v>43973</v>
      </c>
      <c r="E74" s="117"/>
      <c r="F74" s="121">
        <f>+USR!N74</f>
        <v>3</v>
      </c>
      <c r="G74" s="122"/>
      <c r="H74" s="122">
        <f>+USR!AA74</f>
        <v>0</v>
      </c>
      <c r="I74" s="122"/>
      <c r="J74" s="146">
        <f>+USR!G74</f>
        <v>1</v>
      </c>
      <c r="K74" s="122"/>
      <c r="L74" s="147" t="b">
        <f>IF(H74=30,HLOOKUP(F74,Limits!#REF!,2),IF(H74=40,HLOOKUP(F74,Limits!#REF!,3),IF(H74=50,HLOOKUP(F74,Limits!#REF!,4),IF(H74=60,HLOOKUP(F74,Limits!#REF!,5),IF(H74=80,HLOOKUP(F74,Limits!#REF!,6))))))</f>
        <v>0</v>
      </c>
      <c r="M74" s="148"/>
      <c r="N74" s="121">
        <f>+USR!K74</f>
        <v>3</v>
      </c>
      <c r="O74" s="122"/>
      <c r="P74" s="122">
        <f>+USR!AB74</f>
        <v>0</v>
      </c>
      <c r="Q74" s="122"/>
      <c r="R74" s="122">
        <f>+USR!H74</f>
        <v>815</v>
      </c>
      <c r="S74" s="122"/>
      <c r="T74" s="122">
        <f>+USR!J74</f>
        <v>0</v>
      </c>
      <c r="U74" s="122"/>
      <c r="V74" s="122">
        <f>IF(N74=0,Limits!$D$8,IF(N74=1,Limits!$E$8,IF(N74=2,Limits!$F$8,IF(N74=3,Limits!$G$8,IF(N74=4,Limits!$H$8,IF(N74=5,Limits!$I$8))))))</f>
        <v>57</v>
      </c>
      <c r="W74" s="122"/>
      <c r="X74" s="122">
        <f t="shared" si="5"/>
        <v>872</v>
      </c>
      <c r="Y74" s="122"/>
      <c r="Z74" s="76" t="e">
        <f>IF(D74&gt;=Limits!#REF!,"A",IF(D74&lt;=Limits!#REF!,"B",0))</f>
        <v>#REF!</v>
      </c>
      <c r="AA74" s="76" t="e">
        <f>IF(Z74="A",IF(P74=30,HLOOKUP(N74,Limits!#REF!,2),IF(P74=40,HLOOKUP(N74,Limits!#REF!,3),IF(P74=50,HLOOKUP(N74,Limits!#REF!,4),IF(P74=80,HLOOKUP(N74,Limits!#REF!,5))))))</f>
        <v>#REF!</v>
      </c>
      <c r="AB74" s="76" t="e">
        <f>IF(Z74="B",IF(P74=30,HLOOKUP(N74,Limits!#REF!,2),IF(P74=40,HLOOKUP(N74,Limits!#REF!,3),IF(P74=50,HLOOKUP(N74,Limits!#REF!,4),IF(P74=80,HLOOKUP(N74,Limits!#REF!,5))))))</f>
        <v>#REF!</v>
      </c>
      <c r="AC74" s="122"/>
      <c r="AD74" s="123" t="e">
        <f t="shared" si="6"/>
        <v>#REF!</v>
      </c>
      <c r="AE74" s="76" t="e">
        <f>IF(Z74="A",IF(X74&lt;=HLOOKUP(N74,Limits!#REF!,2),30,IF(X74&lt;=HLOOKUP(N74,Limits!#REF!,3),40,IF(X74&lt;=HLOOKUP(N74,Limits!#REF!,4),50,IF(X74&lt;=HLOOKUP(N74,Limits!#REF!,5),80,"Over 80%")))))</f>
        <v>#REF!</v>
      </c>
      <c r="AF74" s="76" t="e">
        <f>IF(Z74="B",IF(X74&lt;=HLOOKUP(N74,Limits!#REF!,2),30,IF(X74&lt;=HLOOKUP(N74,Limits!#REF!,3),40,IF(X74&lt;=HLOOKUP(N74,Limits!#REF!,4),50,IF(X74&lt;=HLOOKUP(N74,Limits!#REF!,5),80,"Over 80%")))))</f>
        <v>#REF!</v>
      </c>
      <c r="AG74" s="122"/>
      <c r="AH74" s="85" t="e">
        <f>IF(J74&lt;=HLOOKUP(F74,Limits!#REF!,2),30,IF(J74&lt;=HLOOKUP(F74,Limits!#REF!,3),40,IF(J74&lt;=HLOOKUP(F74,Limits!#REF!,4),50,IF(J74&lt;=HLOOKUP(F74,Limits!#REF!,5),60,IF(J74&lt;=HLOOKUP(F74,Limits!#REF!,6),80,"Over 80%")))))</f>
        <v>#REF!</v>
      </c>
      <c r="AI74" s="123" t="e">
        <f t="shared" si="4"/>
        <v>#REF!</v>
      </c>
      <c r="AJ74" s="13"/>
      <c r="AK74" s="85" t="e">
        <f t="shared" si="7"/>
        <v>#REF!</v>
      </c>
    </row>
    <row r="75" spans="1:37">
      <c r="A75" s="117">
        <f>+USR!C75</f>
        <v>508</v>
      </c>
      <c r="B75" s="117"/>
      <c r="C75" s="117" t="str">
        <f>+USR!D75</f>
        <v xml:space="preserve">03/23/2017 </v>
      </c>
      <c r="D75" s="151">
        <f>DATEVALUE(TEXT(USR!L75,"mm/dd/yyyy"))</f>
        <v>43913</v>
      </c>
      <c r="E75" s="117"/>
      <c r="F75" s="121">
        <f>+USR!N75</f>
        <v>3</v>
      </c>
      <c r="G75" s="122"/>
      <c r="H75" s="122">
        <f>+USR!AA75</f>
        <v>0</v>
      </c>
      <c r="I75" s="122"/>
      <c r="J75" s="146">
        <f>+USR!G75</f>
        <v>1</v>
      </c>
      <c r="K75" s="122"/>
      <c r="L75" s="147" t="b">
        <f>IF(H75=30,HLOOKUP(F75,Limits!#REF!,2),IF(H75=40,HLOOKUP(F75,Limits!#REF!,3),IF(H75=50,HLOOKUP(F75,Limits!#REF!,4),IF(H75=60,HLOOKUP(F75,Limits!#REF!,5),IF(H75=80,HLOOKUP(F75,Limits!#REF!,6))))))</f>
        <v>0</v>
      </c>
      <c r="M75" s="148"/>
      <c r="N75" s="121">
        <f>+USR!K75</f>
        <v>3</v>
      </c>
      <c r="O75" s="122"/>
      <c r="P75" s="122">
        <f>+USR!AB75</f>
        <v>0</v>
      </c>
      <c r="Q75" s="122"/>
      <c r="R75" s="122">
        <f>+USR!H75</f>
        <v>372</v>
      </c>
      <c r="S75" s="122"/>
      <c r="T75" s="122">
        <f>+USR!J75</f>
        <v>443</v>
      </c>
      <c r="U75" s="122"/>
      <c r="V75" s="122">
        <f>IF(N75=0,Limits!$D$8,IF(N75=1,Limits!$E$8,IF(N75=2,Limits!$F$8,IF(N75=3,Limits!$G$8,IF(N75=4,Limits!$H$8,IF(N75=5,Limits!$I$8))))))</f>
        <v>57</v>
      </c>
      <c r="W75" s="122"/>
      <c r="X75" s="122">
        <f t="shared" si="5"/>
        <v>872</v>
      </c>
      <c r="Y75" s="122"/>
      <c r="Z75" s="76" t="e">
        <f>IF(D75&gt;=Limits!#REF!,"A",IF(D75&lt;=Limits!#REF!,"B",0))</f>
        <v>#REF!</v>
      </c>
      <c r="AA75" s="76" t="e">
        <f>IF(Z75="A",IF(P75=30,HLOOKUP(N75,Limits!#REF!,2),IF(P75=40,HLOOKUP(N75,Limits!#REF!,3),IF(P75=50,HLOOKUP(N75,Limits!#REF!,4),IF(P75=80,HLOOKUP(N75,Limits!#REF!,5))))))</f>
        <v>#REF!</v>
      </c>
      <c r="AB75" s="76" t="e">
        <f>IF(Z75="B",IF(P75=30,HLOOKUP(N75,Limits!#REF!,2),IF(P75=40,HLOOKUP(N75,Limits!#REF!,3),IF(P75=50,HLOOKUP(N75,Limits!#REF!,4),IF(P75=80,HLOOKUP(N75,Limits!#REF!,5))))))</f>
        <v>#REF!</v>
      </c>
      <c r="AC75" s="122"/>
      <c r="AD75" s="123" t="e">
        <f t="shared" si="6"/>
        <v>#REF!</v>
      </c>
      <c r="AE75" s="76" t="e">
        <f>IF(Z75="A",IF(X75&lt;=HLOOKUP(N75,Limits!#REF!,2),30,IF(X75&lt;=HLOOKUP(N75,Limits!#REF!,3),40,IF(X75&lt;=HLOOKUP(N75,Limits!#REF!,4),50,IF(X75&lt;=HLOOKUP(N75,Limits!#REF!,5),80,"Over 80%")))))</f>
        <v>#REF!</v>
      </c>
      <c r="AF75" s="76" t="e">
        <f>IF(Z75="B",IF(X75&lt;=HLOOKUP(N75,Limits!#REF!,2),30,IF(X75&lt;=HLOOKUP(N75,Limits!#REF!,3),40,IF(X75&lt;=HLOOKUP(N75,Limits!#REF!,4),50,IF(X75&lt;=HLOOKUP(N75,Limits!#REF!,5),80,"Over 80%")))))</f>
        <v>#REF!</v>
      </c>
      <c r="AG75" s="122"/>
      <c r="AH75" s="85" t="e">
        <f>IF(J75&lt;=HLOOKUP(F75,Limits!#REF!,2),30,IF(J75&lt;=HLOOKUP(F75,Limits!#REF!,3),40,IF(J75&lt;=HLOOKUP(F75,Limits!#REF!,4),50,IF(J75&lt;=HLOOKUP(F75,Limits!#REF!,5),60,IF(J75&lt;=HLOOKUP(F75,Limits!#REF!,6),80,"Over 80%")))))</f>
        <v>#REF!</v>
      </c>
      <c r="AI75" s="123" t="e">
        <f t="shared" si="4"/>
        <v>#REF!</v>
      </c>
      <c r="AJ75" s="13"/>
      <c r="AK75" s="85" t="e">
        <f t="shared" si="7"/>
        <v>#REF!</v>
      </c>
    </row>
    <row r="76" spans="1:37">
      <c r="A76" s="117">
        <f>+USR!C76</f>
        <v>509</v>
      </c>
      <c r="B76" s="117"/>
      <c r="C76" s="117" t="str">
        <f>+USR!D76</f>
        <v xml:space="preserve">06/01/2017 </v>
      </c>
      <c r="D76" s="151">
        <f>DATEVALUE(TEXT(USR!L76,"mm/dd/yyyy"))</f>
        <v>43983</v>
      </c>
      <c r="E76" s="117"/>
      <c r="F76" s="121">
        <f>+USR!N76</f>
        <v>1</v>
      </c>
      <c r="G76" s="122"/>
      <c r="H76" s="122">
        <f>+USR!AA76</f>
        <v>0</v>
      </c>
      <c r="I76" s="122"/>
      <c r="J76" s="146">
        <f>+USR!G76</f>
        <v>10400</v>
      </c>
      <c r="K76" s="122"/>
      <c r="L76" s="147" t="b">
        <f>IF(H76=30,HLOOKUP(F76,Limits!#REF!,2),IF(H76=40,HLOOKUP(F76,Limits!#REF!,3),IF(H76=50,HLOOKUP(F76,Limits!#REF!,4),IF(H76=60,HLOOKUP(F76,Limits!#REF!,5),IF(H76=80,HLOOKUP(F76,Limits!#REF!,6))))))</f>
        <v>0</v>
      </c>
      <c r="M76" s="148"/>
      <c r="N76" s="121">
        <f>+USR!K76</f>
        <v>1</v>
      </c>
      <c r="O76" s="122"/>
      <c r="P76" s="122">
        <f>+USR!AB76</f>
        <v>0</v>
      </c>
      <c r="Q76" s="122"/>
      <c r="R76" s="122">
        <f>+USR!H76</f>
        <v>295</v>
      </c>
      <c r="S76" s="122"/>
      <c r="T76" s="122">
        <f>+USR!J76</f>
        <v>0</v>
      </c>
      <c r="U76" s="122"/>
      <c r="V76" s="122">
        <f>IF(N76=0,Limits!$D$8,IF(N76=1,Limits!$E$8,IF(N76=2,Limits!$F$8,IF(N76=3,Limits!$G$8,IF(N76=4,Limits!$H$8,IF(N76=5,Limits!$I$8))))))</f>
        <v>45</v>
      </c>
      <c r="W76" s="122"/>
      <c r="X76" s="122">
        <f t="shared" si="5"/>
        <v>340</v>
      </c>
      <c r="Y76" s="122"/>
      <c r="Z76" s="76" t="e">
        <f>IF(D76&gt;=Limits!#REF!,"A",IF(D76&lt;=Limits!#REF!,"B",0))</f>
        <v>#REF!</v>
      </c>
      <c r="AA76" s="76" t="e">
        <f>IF(Z76="A",IF(P76=30,HLOOKUP(N76,Limits!#REF!,2),IF(P76=40,HLOOKUP(N76,Limits!#REF!,3),IF(P76=50,HLOOKUP(N76,Limits!#REF!,4),IF(P76=80,HLOOKUP(N76,Limits!#REF!,5))))))</f>
        <v>#REF!</v>
      </c>
      <c r="AB76" s="76" t="e">
        <f>IF(Z76="B",IF(P76=30,HLOOKUP(N76,Limits!#REF!,2),IF(P76=40,HLOOKUP(N76,Limits!#REF!,3),IF(P76=50,HLOOKUP(N76,Limits!#REF!,4),IF(P76=80,HLOOKUP(N76,Limits!#REF!,5))))))</f>
        <v>#REF!</v>
      </c>
      <c r="AC76" s="122"/>
      <c r="AD76" s="123" t="e">
        <f t="shared" si="6"/>
        <v>#REF!</v>
      </c>
      <c r="AE76" s="76" t="e">
        <f>IF(Z76="A",IF(X76&lt;=HLOOKUP(N76,Limits!#REF!,2),30,IF(X76&lt;=HLOOKUP(N76,Limits!#REF!,3),40,IF(X76&lt;=HLOOKUP(N76,Limits!#REF!,4),50,IF(X76&lt;=HLOOKUP(N76,Limits!#REF!,5),80,"Over 80%")))))</f>
        <v>#REF!</v>
      </c>
      <c r="AF76" s="76" t="e">
        <f>IF(Z76="B",IF(X76&lt;=HLOOKUP(N76,Limits!#REF!,2),30,IF(X76&lt;=HLOOKUP(N76,Limits!#REF!,3),40,IF(X76&lt;=HLOOKUP(N76,Limits!#REF!,4),50,IF(X76&lt;=HLOOKUP(N76,Limits!#REF!,5),80,"Over 80%")))))</f>
        <v>#REF!</v>
      </c>
      <c r="AG76" s="122"/>
      <c r="AH76" s="85" t="e">
        <f>IF(J76&lt;=HLOOKUP(F76,Limits!#REF!,2),30,IF(J76&lt;=HLOOKUP(F76,Limits!#REF!,3),40,IF(J76&lt;=HLOOKUP(F76,Limits!#REF!,4),50,IF(J76&lt;=HLOOKUP(F76,Limits!#REF!,5),60,IF(J76&lt;=HLOOKUP(F76,Limits!#REF!,6),80,"Over 80%")))))</f>
        <v>#REF!</v>
      </c>
      <c r="AI76" s="123" t="e">
        <f t="shared" si="4"/>
        <v>#REF!</v>
      </c>
      <c r="AJ76" s="13"/>
      <c r="AK76" s="85" t="e">
        <f t="shared" si="7"/>
        <v>#REF!</v>
      </c>
    </row>
    <row r="77" spans="1:37">
      <c r="A77" s="117">
        <f>+USR!C77</f>
        <v>510</v>
      </c>
      <c r="B77" s="117"/>
      <c r="C77" s="117" t="str">
        <f>+USR!D77</f>
        <v xml:space="preserve">03/20/2019 </v>
      </c>
      <c r="D77" s="151">
        <f>DATEVALUE(TEXT(USR!L77,"mm/dd/yyyy"))</f>
        <v>43910</v>
      </c>
      <c r="E77" s="117"/>
      <c r="F77" s="121">
        <f>+USR!N77</f>
        <v>1</v>
      </c>
      <c r="G77" s="122"/>
      <c r="H77" s="122">
        <f>+USR!AA77</f>
        <v>0</v>
      </c>
      <c r="I77" s="122"/>
      <c r="J77" s="146">
        <f>+USR!G77</f>
        <v>23313</v>
      </c>
      <c r="K77" s="122"/>
      <c r="L77" s="147" t="b">
        <f>IF(H77=30,HLOOKUP(F77,Limits!#REF!,2),IF(H77=40,HLOOKUP(F77,Limits!#REF!,3),IF(H77=50,HLOOKUP(F77,Limits!#REF!,4),IF(H77=60,HLOOKUP(F77,Limits!#REF!,5),IF(H77=80,HLOOKUP(F77,Limits!#REF!,6))))))</f>
        <v>0</v>
      </c>
      <c r="M77" s="148"/>
      <c r="N77" s="121">
        <f>+USR!K77</f>
        <v>1</v>
      </c>
      <c r="O77" s="122"/>
      <c r="P77" s="122">
        <f>+USR!AB77</f>
        <v>0</v>
      </c>
      <c r="Q77" s="122"/>
      <c r="R77" s="122">
        <f>+USR!H77</f>
        <v>616</v>
      </c>
      <c r="S77" s="122"/>
      <c r="T77" s="122">
        <f>+USR!J77</f>
        <v>0</v>
      </c>
      <c r="U77" s="122"/>
      <c r="V77" s="122">
        <f>IF(N77=0,Limits!$D$8,IF(N77=1,Limits!$E$8,IF(N77=2,Limits!$F$8,IF(N77=3,Limits!$G$8,IF(N77=4,Limits!$H$8,IF(N77=5,Limits!$I$8))))))</f>
        <v>45</v>
      </c>
      <c r="W77" s="122"/>
      <c r="X77" s="122">
        <f t="shared" si="5"/>
        <v>661</v>
      </c>
      <c r="Y77" s="122"/>
      <c r="Z77" s="76" t="e">
        <f>IF(D77&gt;=Limits!#REF!,"A",IF(D77&lt;=Limits!#REF!,"B",0))</f>
        <v>#REF!</v>
      </c>
      <c r="AA77" s="76" t="e">
        <f>IF(Z77="A",IF(P77=30,HLOOKUP(N77,Limits!#REF!,2),IF(P77=40,HLOOKUP(N77,Limits!#REF!,3),IF(P77=50,HLOOKUP(N77,Limits!#REF!,4),IF(P77=80,HLOOKUP(N77,Limits!#REF!,5))))))</f>
        <v>#REF!</v>
      </c>
      <c r="AB77" s="76" t="e">
        <f>IF(Z77="B",IF(P77=30,HLOOKUP(N77,Limits!#REF!,2),IF(P77=40,HLOOKUP(N77,Limits!#REF!,3),IF(P77=50,HLOOKUP(N77,Limits!#REF!,4),IF(P77=80,HLOOKUP(N77,Limits!#REF!,5))))))</f>
        <v>#REF!</v>
      </c>
      <c r="AC77" s="122"/>
      <c r="AD77" s="123" t="e">
        <f t="shared" si="6"/>
        <v>#REF!</v>
      </c>
      <c r="AE77" s="76" t="e">
        <f>IF(Z77="A",IF(X77&lt;=HLOOKUP(N77,Limits!#REF!,2),30,IF(X77&lt;=HLOOKUP(N77,Limits!#REF!,3),40,IF(X77&lt;=HLOOKUP(N77,Limits!#REF!,4),50,IF(X77&lt;=HLOOKUP(N77,Limits!#REF!,5),80,"Over 80%")))))</f>
        <v>#REF!</v>
      </c>
      <c r="AF77" s="76" t="e">
        <f>IF(Z77="B",IF(X77&lt;=HLOOKUP(N77,Limits!#REF!,2),30,IF(X77&lt;=HLOOKUP(N77,Limits!#REF!,3),40,IF(X77&lt;=HLOOKUP(N77,Limits!#REF!,4),50,IF(X77&lt;=HLOOKUP(N77,Limits!#REF!,5),80,"Over 80%")))))</f>
        <v>#REF!</v>
      </c>
      <c r="AG77" s="122"/>
      <c r="AH77" s="85" t="e">
        <f>IF(J77&lt;=HLOOKUP(F77,Limits!#REF!,2),30,IF(J77&lt;=HLOOKUP(F77,Limits!#REF!,3),40,IF(J77&lt;=HLOOKUP(F77,Limits!#REF!,4),50,IF(J77&lt;=HLOOKUP(F77,Limits!#REF!,5),60,IF(J77&lt;=HLOOKUP(F77,Limits!#REF!,6),80,"Over 80%")))))</f>
        <v>#REF!</v>
      </c>
      <c r="AI77" s="123" t="e">
        <f t="shared" si="4"/>
        <v>#REF!</v>
      </c>
      <c r="AJ77" s="13"/>
      <c r="AK77" s="85" t="e">
        <f t="shared" si="7"/>
        <v>#REF!</v>
      </c>
    </row>
    <row r="78" spans="1:37">
      <c r="A78" s="117">
        <f>+USR!C78</f>
        <v>511</v>
      </c>
      <c r="B78" s="117"/>
      <c r="C78" s="117" t="str">
        <f>+USR!D78</f>
        <v xml:space="preserve">01/28/2020 </v>
      </c>
      <c r="D78" s="151">
        <f>DATEVALUE(TEXT(USR!L78,"mm/dd/yyyy"))</f>
        <v>43858</v>
      </c>
      <c r="E78" s="117"/>
      <c r="F78" s="121">
        <f>+USR!N78</f>
        <v>2</v>
      </c>
      <c r="G78" s="122"/>
      <c r="H78" s="122">
        <f>+USR!AA78</f>
        <v>0</v>
      </c>
      <c r="I78" s="122"/>
      <c r="J78" s="146">
        <f>+USR!G78</f>
        <v>30850</v>
      </c>
      <c r="K78" s="122"/>
      <c r="L78" s="147" t="b">
        <f>IF(H78=30,HLOOKUP(F78,Limits!#REF!,2),IF(H78=40,HLOOKUP(F78,Limits!#REF!,3),IF(H78=50,HLOOKUP(F78,Limits!#REF!,4),IF(H78=60,HLOOKUP(F78,Limits!#REF!,5),IF(H78=80,HLOOKUP(F78,Limits!#REF!,6))))))</f>
        <v>0</v>
      </c>
      <c r="M78" s="148"/>
      <c r="N78" s="121">
        <f>+USR!K78</f>
        <v>2</v>
      </c>
      <c r="O78" s="122"/>
      <c r="P78" s="122">
        <f>+USR!AB78</f>
        <v>0</v>
      </c>
      <c r="Q78" s="122"/>
      <c r="R78" s="122">
        <f>+USR!H78</f>
        <v>633</v>
      </c>
      <c r="S78" s="122"/>
      <c r="T78" s="122">
        <f>+USR!J78</f>
        <v>0</v>
      </c>
      <c r="U78" s="122"/>
      <c r="V78" s="122">
        <f>IF(N78=0,Limits!$D$8,IF(N78=1,Limits!$E$8,IF(N78=2,Limits!$F$8,IF(N78=3,Limits!$G$8,IF(N78=4,Limits!$H$8,IF(N78=5,Limits!$I$8))))))</f>
        <v>51</v>
      </c>
      <c r="W78" s="122"/>
      <c r="X78" s="122">
        <f t="shared" si="5"/>
        <v>684</v>
      </c>
      <c r="Y78" s="122"/>
      <c r="Z78" s="76" t="e">
        <f>IF(D78&gt;=Limits!#REF!,"A",IF(D78&lt;=Limits!#REF!,"B",0))</f>
        <v>#REF!</v>
      </c>
      <c r="AA78" s="76" t="e">
        <f>IF(Z78="A",IF(P78=30,HLOOKUP(N78,Limits!#REF!,2),IF(P78=40,HLOOKUP(N78,Limits!#REF!,3),IF(P78=50,HLOOKUP(N78,Limits!#REF!,4),IF(P78=80,HLOOKUP(N78,Limits!#REF!,5))))))</f>
        <v>#REF!</v>
      </c>
      <c r="AB78" s="76" t="e">
        <f>IF(Z78="B",IF(P78=30,HLOOKUP(N78,Limits!#REF!,2),IF(P78=40,HLOOKUP(N78,Limits!#REF!,3),IF(P78=50,HLOOKUP(N78,Limits!#REF!,4),IF(P78=80,HLOOKUP(N78,Limits!#REF!,5))))))</f>
        <v>#REF!</v>
      </c>
      <c r="AC78" s="122"/>
      <c r="AD78" s="123" t="e">
        <f t="shared" si="6"/>
        <v>#REF!</v>
      </c>
      <c r="AE78" s="76" t="e">
        <f>IF(Z78="A",IF(X78&lt;=HLOOKUP(N78,Limits!#REF!,2),30,IF(X78&lt;=HLOOKUP(N78,Limits!#REF!,3),40,IF(X78&lt;=HLOOKUP(N78,Limits!#REF!,4),50,IF(X78&lt;=HLOOKUP(N78,Limits!#REF!,5),80,"Over 80%")))))</f>
        <v>#REF!</v>
      </c>
      <c r="AF78" s="76" t="e">
        <f>IF(Z78="B",IF(X78&lt;=HLOOKUP(N78,Limits!#REF!,2),30,IF(X78&lt;=HLOOKUP(N78,Limits!#REF!,3),40,IF(X78&lt;=HLOOKUP(N78,Limits!#REF!,4),50,IF(X78&lt;=HLOOKUP(N78,Limits!#REF!,5),80,"Over 80%")))))</f>
        <v>#REF!</v>
      </c>
      <c r="AG78" s="122"/>
      <c r="AH78" s="85" t="e">
        <f>IF(J78&lt;=HLOOKUP(F78,Limits!#REF!,2),30,IF(J78&lt;=HLOOKUP(F78,Limits!#REF!,3),40,IF(J78&lt;=HLOOKUP(F78,Limits!#REF!,4),50,IF(J78&lt;=HLOOKUP(F78,Limits!#REF!,5),60,IF(J78&lt;=HLOOKUP(F78,Limits!#REF!,6),80,"Over 80%")))))</f>
        <v>#REF!</v>
      </c>
      <c r="AI78" s="123" t="e">
        <f t="shared" si="4"/>
        <v>#REF!</v>
      </c>
      <c r="AJ78" s="13"/>
      <c r="AK78" s="85" t="e">
        <f t="shared" si="7"/>
        <v>#REF!</v>
      </c>
    </row>
    <row r="79" spans="1:37">
      <c r="A79" s="117">
        <f>+USR!C79</f>
        <v>512</v>
      </c>
      <c r="B79" s="117"/>
      <c r="C79" s="117" t="str">
        <f>+USR!D79</f>
        <v xml:space="preserve">11/07/2019 </v>
      </c>
      <c r="D79" s="151">
        <f>DATEVALUE(TEXT(USR!L79,"mm/dd/yyyy"))</f>
        <v>43776</v>
      </c>
      <c r="E79" s="117"/>
      <c r="F79" s="121">
        <f>+USR!N79</f>
        <v>4</v>
      </c>
      <c r="G79" s="122"/>
      <c r="H79" s="122">
        <f>+USR!AA79</f>
        <v>0</v>
      </c>
      <c r="I79" s="122"/>
      <c r="J79" s="146">
        <f>+USR!G79</f>
        <v>18720</v>
      </c>
      <c r="K79" s="122"/>
      <c r="L79" s="147" t="b">
        <f>IF(H79=30,HLOOKUP(F79,Limits!#REF!,2),IF(H79=40,HLOOKUP(F79,Limits!#REF!,3),IF(H79=50,HLOOKUP(F79,Limits!#REF!,4),IF(H79=60,HLOOKUP(F79,Limits!#REF!,5),IF(H79=80,HLOOKUP(F79,Limits!#REF!,6))))))</f>
        <v>0</v>
      </c>
      <c r="M79" s="148"/>
      <c r="N79" s="121">
        <f>+USR!K79</f>
        <v>2</v>
      </c>
      <c r="O79" s="122"/>
      <c r="P79" s="122">
        <f>+USR!AB79</f>
        <v>0</v>
      </c>
      <c r="Q79" s="122"/>
      <c r="R79" s="122">
        <f>+USR!H79</f>
        <v>733</v>
      </c>
      <c r="S79" s="122"/>
      <c r="T79" s="122">
        <f>+USR!J79</f>
        <v>0</v>
      </c>
      <c r="U79" s="122"/>
      <c r="V79" s="122">
        <f>IF(N79=0,Limits!$D$8,IF(N79=1,Limits!$E$8,IF(N79=2,Limits!$F$8,IF(N79=3,Limits!$G$8,IF(N79=4,Limits!$H$8,IF(N79=5,Limits!$I$8))))))</f>
        <v>51</v>
      </c>
      <c r="W79" s="122"/>
      <c r="X79" s="122">
        <f t="shared" si="5"/>
        <v>784</v>
      </c>
      <c r="Y79" s="122"/>
      <c r="Z79" s="76" t="e">
        <f>IF(D79&gt;=Limits!#REF!,"A",IF(D79&lt;=Limits!#REF!,"B",0))</f>
        <v>#REF!</v>
      </c>
      <c r="AA79" s="76" t="e">
        <f>IF(Z79="A",IF(P79=30,HLOOKUP(N79,Limits!#REF!,2),IF(P79=40,HLOOKUP(N79,Limits!#REF!,3),IF(P79=50,HLOOKUP(N79,Limits!#REF!,4),IF(P79=80,HLOOKUP(N79,Limits!#REF!,5))))))</f>
        <v>#REF!</v>
      </c>
      <c r="AB79" s="76" t="e">
        <f>IF(Z79="B",IF(P79=30,HLOOKUP(N79,Limits!#REF!,2),IF(P79=40,HLOOKUP(N79,Limits!#REF!,3),IF(P79=50,HLOOKUP(N79,Limits!#REF!,4),IF(P79=80,HLOOKUP(N79,Limits!#REF!,5))))))</f>
        <v>#REF!</v>
      </c>
      <c r="AC79" s="122"/>
      <c r="AD79" s="123" t="e">
        <f t="shared" si="6"/>
        <v>#REF!</v>
      </c>
      <c r="AE79" s="76" t="e">
        <f>IF(Z79="A",IF(X79&lt;=HLOOKUP(N79,Limits!#REF!,2),30,IF(X79&lt;=HLOOKUP(N79,Limits!#REF!,3),40,IF(X79&lt;=HLOOKUP(N79,Limits!#REF!,4),50,IF(X79&lt;=HLOOKUP(N79,Limits!#REF!,5),80,"Over 80%")))))</f>
        <v>#REF!</v>
      </c>
      <c r="AF79" s="76" t="e">
        <f>IF(Z79="B",IF(X79&lt;=HLOOKUP(N79,Limits!#REF!,2),30,IF(X79&lt;=HLOOKUP(N79,Limits!#REF!,3),40,IF(X79&lt;=HLOOKUP(N79,Limits!#REF!,4),50,IF(X79&lt;=HLOOKUP(N79,Limits!#REF!,5),80,"Over 80%")))))</f>
        <v>#REF!</v>
      </c>
      <c r="AG79" s="122"/>
      <c r="AH79" s="85" t="e">
        <f>IF(J79&lt;=HLOOKUP(F79,Limits!#REF!,2),30,IF(J79&lt;=HLOOKUP(F79,Limits!#REF!,3),40,IF(J79&lt;=HLOOKUP(F79,Limits!#REF!,4),50,IF(J79&lt;=HLOOKUP(F79,Limits!#REF!,5),60,IF(J79&lt;=HLOOKUP(F79,Limits!#REF!,6),80,"Over 80%")))))</f>
        <v>#REF!</v>
      </c>
      <c r="AI79" s="123" t="e">
        <f t="shared" si="4"/>
        <v>#REF!</v>
      </c>
      <c r="AJ79" s="13"/>
      <c r="AK79" s="85" t="e">
        <f t="shared" si="7"/>
        <v>#REF!</v>
      </c>
    </row>
    <row r="80" spans="1:37">
      <c r="A80" s="117">
        <f>+USR!C80</f>
        <v>513</v>
      </c>
      <c r="B80" s="117"/>
      <c r="C80" s="117" t="str">
        <f>+USR!D80</f>
        <v xml:space="preserve">10/30/2015 </v>
      </c>
      <c r="D80" s="151">
        <f>DATEVALUE(TEXT(USR!L80,"mm/dd/yyyy"))</f>
        <v>43768</v>
      </c>
      <c r="E80" s="117"/>
      <c r="F80" s="121">
        <f>+USR!N80</f>
        <v>1</v>
      </c>
      <c r="G80" s="122"/>
      <c r="H80" s="122">
        <f>+USR!AA80</f>
        <v>0</v>
      </c>
      <c r="I80" s="122"/>
      <c r="J80" s="146">
        <f>+USR!G80</f>
        <v>1</v>
      </c>
      <c r="K80" s="122"/>
      <c r="L80" s="147" t="b">
        <f>IF(H80=30,HLOOKUP(F80,Limits!#REF!,2),IF(H80=40,HLOOKUP(F80,Limits!#REF!,3),IF(H80=50,HLOOKUP(F80,Limits!#REF!,4),IF(H80=60,HLOOKUP(F80,Limits!#REF!,5),IF(H80=80,HLOOKUP(F80,Limits!#REF!,6))))))</f>
        <v>0</v>
      </c>
      <c r="M80" s="148"/>
      <c r="N80" s="121">
        <f>+USR!K80</f>
        <v>1</v>
      </c>
      <c r="O80" s="122"/>
      <c r="P80" s="122">
        <f>+USR!AB80</f>
        <v>0</v>
      </c>
      <c r="Q80" s="122"/>
      <c r="R80" s="122">
        <f>+USR!H80</f>
        <v>167</v>
      </c>
      <c r="S80" s="122"/>
      <c r="T80" s="122">
        <f>+USR!J80</f>
        <v>403</v>
      </c>
      <c r="U80" s="122"/>
      <c r="V80" s="122">
        <f>IF(N80=0,Limits!$D$8,IF(N80=1,Limits!$E$8,IF(N80=2,Limits!$F$8,IF(N80=3,Limits!$G$8,IF(N80=4,Limits!$H$8,IF(N80=5,Limits!$I$8))))))</f>
        <v>45</v>
      </c>
      <c r="W80" s="122"/>
      <c r="X80" s="122">
        <f t="shared" si="5"/>
        <v>615</v>
      </c>
      <c r="Y80" s="122"/>
      <c r="Z80" s="76" t="e">
        <f>IF(D80&gt;=Limits!#REF!,"A",IF(D80&lt;=Limits!#REF!,"B",0))</f>
        <v>#REF!</v>
      </c>
      <c r="AA80" s="76" t="e">
        <f>IF(Z80="A",IF(P80=30,HLOOKUP(N80,Limits!#REF!,2),IF(P80=40,HLOOKUP(N80,Limits!#REF!,3),IF(P80=50,HLOOKUP(N80,Limits!#REF!,4),IF(P80=80,HLOOKUP(N80,Limits!#REF!,5))))))</f>
        <v>#REF!</v>
      </c>
      <c r="AB80" s="76" t="e">
        <f>IF(Z80="B",IF(P80=30,HLOOKUP(N80,Limits!#REF!,2),IF(P80=40,HLOOKUP(N80,Limits!#REF!,3),IF(P80=50,HLOOKUP(N80,Limits!#REF!,4),IF(P80=80,HLOOKUP(N80,Limits!#REF!,5))))))</f>
        <v>#REF!</v>
      </c>
      <c r="AC80" s="122"/>
      <c r="AD80" s="123" t="e">
        <f t="shared" si="6"/>
        <v>#REF!</v>
      </c>
      <c r="AE80" s="76" t="e">
        <f>IF(Z80="A",IF(X80&lt;=HLOOKUP(N80,Limits!#REF!,2),30,IF(X80&lt;=HLOOKUP(N80,Limits!#REF!,3),40,IF(X80&lt;=HLOOKUP(N80,Limits!#REF!,4),50,IF(X80&lt;=HLOOKUP(N80,Limits!#REF!,5),80,"Over 80%")))))</f>
        <v>#REF!</v>
      </c>
      <c r="AF80" s="76" t="e">
        <f>IF(Z80="B",IF(X80&lt;=HLOOKUP(N80,Limits!#REF!,2),30,IF(X80&lt;=HLOOKUP(N80,Limits!#REF!,3),40,IF(X80&lt;=HLOOKUP(N80,Limits!#REF!,4),50,IF(X80&lt;=HLOOKUP(N80,Limits!#REF!,5),80,"Over 80%")))))</f>
        <v>#REF!</v>
      </c>
      <c r="AG80" s="122"/>
      <c r="AH80" s="85" t="e">
        <f>IF(J80&lt;=HLOOKUP(F80,Limits!#REF!,2),30,IF(J80&lt;=HLOOKUP(F80,Limits!#REF!,3),40,IF(J80&lt;=HLOOKUP(F80,Limits!#REF!,4),50,IF(J80&lt;=HLOOKUP(F80,Limits!#REF!,5),60,IF(J80&lt;=HLOOKUP(F80,Limits!#REF!,6),80,"Over 80%")))))</f>
        <v>#REF!</v>
      </c>
      <c r="AI80" s="123" t="e">
        <f t="shared" si="4"/>
        <v>#REF!</v>
      </c>
      <c r="AJ80" s="13"/>
      <c r="AK80" s="85" t="e">
        <f t="shared" si="7"/>
        <v>#REF!</v>
      </c>
    </row>
    <row r="81" spans="1:37">
      <c r="A81" s="117">
        <f>+USR!C81</f>
        <v>514</v>
      </c>
      <c r="B81" s="117"/>
      <c r="C81" s="117" t="str">
        <f>+USR!D81</f>
        <v xml:space="preserve">06/02/2020 </v>
      </c>
      <c r="D81" s="151">
        <f>DATEVALUE(TEXT(USR!L81,"mm/dd/yyyy"))</f>
        <v>43984</v>
      </c>
      <c r="E81" s="117"/>
      <c r="F81" s="121">
        <f>+USR!N81</f>
        <v>2</v>
      </c>
      <c r="G81" s="122"/>
      <c r="H81" s="122">
        <f>+USR!AA81</f>
        <v>0</v>
      </c>
      <c r="I81" s="122"/>
      <c r="J81" s="146">
        <f>+USR!G81</f>
        <v>19975</v>
      </c>
      <c r="K81" s="122"/>
      <c r="L81" s="147" t="b">
        <f>IF(H81=30,HLOOKUP(F81,Limits!#REF!,2),IF(H81=40,HLOOKUP(F81,Limits!#REF!,3),IF(H81=50,HLOOKUP(F81,Limits!#REF!,4),IF(H81=60,HLOOKUP(F81,Limits!#REF!,5),IF(H81=80,HLOOKUP(F81,Limits!#REF!,6))))))</f>
        <v>0</v>
      </c>
      <c r="M81" s="148"/>
      <c r="N81" s="121">
        <f>+USR!K81</f>
        <v>1</v>
      </c>
      <c r="O81" s="122"/>
      <c r="P81" s="122">
        <f>+USR!AB81</f>
        <v>0</v>
      </c>
      <c r="Q81" s="122"/>
      <c r="R81" s="122">
        <f>+USR!H81</f>
        <v>655</v>
      </c>
      <c r="S81" s="122"/>
      <c r="T81" s="122">
        <f>+USR!J81</f>
        <v>0</v>
      </c>
      <c r="U81" s="122"/>
      <c r="V81" s="122">
        <f>IF(N81=0,Limits!$D$8,IF(N81=1,Limits!$E$8,IF(N81=2,Limits!$F$8,IF(N81=3,Limits!$G$8,IF(N81=4,Limits!$H$8,IF(N81=5,Limits!$I$8))))))</f>
        <v>45</v>
      </c>
      <c r="W81" s="122"/>
      <c r="X81" s="122">
        <f t="shared" si="5"/>
        <v>700</v>
      </c>
      <c r="Y81" s="122"/>
      <c r="Z81" s="76" t="e">
        <f>IF(D81&gt;=Limits!#REF!,"A",IF(D81&lt;=Limits!#REF!,"B",0))</f>
        <v>#REF!</v>
      </c>
      <c r="AA81" s="76" t="e">
        <f>IF(Z81="A",IF(P81=30,HLOOKUP(N81,Limits!#REF!,2),IF(P81=40,HLOOKUP(N81,Limits!#REF!,3),IF(P81=50,HLOOKUP(N81,Limits!#REF!,4),IF(P81=80,HLOOKUP(N81,Limits!#REF!,5))))))</f>
        <v>#REF!</v>
      </c>
      <c r="AB81" s="76" t="e">
        <f>IF(Z81="B",IF(P81=30,HLOOKUP(N81,Limits!#REF!,2),IF(P81=40,HLOOKUP(N81,Limits!#REF!,3),IF(P81=50,HLOOKUP(N81,Limits!#REF!,4),IF(P81=80,HLOOKUP(N81,Limits!#REF!,5))))))</f>
        <v>#REF!</v>
      </c>
      <c r="AC81" s="122"/>
      <c r="AD81" s="123" t="e">
        <f t="shared" si="6"/>
        <v>#REF!</v>
      </c>
      <c r="AE81" s="76" t="e">
        <f>IF(Z81="A",IF(X81&lt;=HLOOKUP(N81,Limits!#REF!,2),30,IF(X81&lt;=HLOOKUP(N81,Limits!#REF!,3),40,IF(X81&lt;=HLOOKUP(N81,Limits!#REF!,4),50,IF(X81&lt;=HLOOKUP(N81,Limits!#REF!,5),80,"Over 80%")))))</f>
        <v>#REF!</v>
      </c>
      <c r="AF81" s="76" t="e">
        <f>IF(Z81="B",IF(X81&lt;=HLOOKUP(N81,Limits!#REF!,2),30,IF(X81&lt;=HLOOKUP(N81,Limits!#REF!,3),40,IF(X81&lt;=HLOOKUP(N81,Limits!#REF!,4),50,IF(X81&lt;=HLOOKUP(N81,Limits!#REF!,5),80,"Over 80%")))))</f>
        <v>#REF!</v>
      </c>
      <c r="AG81" s="122"/>
      <c r="AH81" s="85" t="e">
        <f>IF(J81&lt;=HLOOKUP(F81,Limits!#REF!,2),30,IF(J81&lt;=HLOOKUP(F81,Limits!#REF!,3),40,IF(J81&lt;=HLOOKUP(F81,Limits!#REF!,4),50,IF(J81&lt;=HLOOKUP(F81,Limits!#REF!,5),60,IF(J81&lt;=HLOOKUP(F81,Limits!#REF!,6),80,"Over 80%")))))</f>
        <v>#REF!</v>
      </c>
      <c r="AI81" s="123" t="e">
        <f t="shared" si="4"/>
        <v>#REF!</v>
      </c>
      <c r="AJ81" s="13"/>
      <c r="AK81" s="85" t="e">
        <f t="shared" si="7"/>
        <v>#REF!</v>
      </c>
    </row>
    <row r="82" spans="1:37">
      <c r="A82" s="117">
        <f>+USR!C82</f>
        <v>515</v>
      </c>
      <c r="B82" s="117"/>
      <c r="C82" s="117" t="str">
        <f>+USR!D82</f>
        <v xml:space="preserve">05/16/2020 </v>
      </c>
      <c r="D82" s="151">
        <f>DATEVALUE(TEXT(USR!L82,"mm/dd/yyyy"))</f>
        <v>43967</v>
      </c>
      <c r="E82" s="117"/>
      <c r="F82" s="121">
        <f>+USR!N82</f>
        <v>3</v>
      </c>
      <c r="G82" s="122"/>
      <c r="H82" s="122">
        <f>+USR!AA82</f>
        <v>0</v>
      </c>
      <c r="I82" s="122"/>
      <c r="J82" s="146">
        <f>+USR!G82</f>
        <v>39411.24</v>
      </c>
      <c r="K82" s="122"/>
      <c r="L82" s="147" t="b">
        <f>IF(H82=30,HLOOKUP(F82,Limits!#REF!,2),IF(H82=40,HLOOKUP(F82,Limits!#REF!,3),IF(H82=50,HLOOKUP(F82,Limits!#REF!,4),IF(H82=60,HLOOKUP(F82,Limits!#REF!,5),IF(H82=80,HLOOKUP(F82,Limits!#REF!,6))))))</f>
        <v>0</v>
      </c>
      <c r="M82" s="148"/>
      <c r="N82" s="121">
        <f>+USR!K82</f>
        <v>2</v>
      </c>
      <c r="O82" s="122"/>
      <c r="P82" s="122">
        <f>+USR!AB82</f>
        <v>0</v>
      </c>
      <c r="Q82" s="122"/>
      <c r="R82" s="122">
        <f>+USR!H82</f>
        <v>930</v>
      </c>
      <c r="S82" s="122"/>
      <c r="T82" s="122">
        <f>+USR!J82</f>
        <v>0</v>
      </c>
      <c r="U82" s="122"/>
      <c r="V82" s="122">
        <f>IF(N82=0,Limits!$D$8,IF(N82=1,Limits!$E$8,IF(N82=2,Limits!$F$8,IF(N82=3,Limits!$G$8,IF(N82=4,Limits!$H$8,IF(N82=5,Limits!$I$8))))))</f>
        <v>51</v>
      </c>
      <c r="W82" s="122"/>
      <c r="X82" s="122">
        <f t="shared" si="5"/>
        <v>981</v>
      </c>
      <c r="Y82" s="122"/>
      <c r="Z82" s="76" t="e">
        <f>IF(D82&gt;=Limits!#REF!,"A",IF(D82&lt;=Limits!#REF!,"B",0))</f>
        <v>#REF!</v>
      </c>
      <c r="AA82" s="76" t="e">
        <f>IF(Z82="A",IF(P82=30,HLOOKUP(N82,Limits!#REF!,2),IF(P82=40,HLOOKUP(N82,Limits!#REF!,3),IF(P82=50,HLOOKUP(N82,Limits!#REF!,4),IF(P82=80,HLOOKUP(N82,Limits!#REF!,5))))))</f>
        <v>#REF!</v>
      </c>
      <c r="AB82" s="76" t="e">
        <f>IF(Z82="B",IF(P82=30,HLOOKUP(N82,Limits!#REF!,2),IF(P82=40,HLOOKUP(N82,Limits!#REF!,3),IF(P82=50,HLOOKUP(N82,Limits!#REF!,4),IF(P82=80,HLOOKUP(N82,Limits!#REF!,5))))))</f>
        <v>#REF!</v>
      </c>
      <c r="AC82" s="122"/>
      <c r="AD82" s="123" t="e">
        <f t="shared" si="6"/>
        <v>#REF!</v>
      </c>
      <c r="AE82" s="76" t="e">
        <f>IF(Z82="A",IF(X82&lt;=HLOOKUP(N82,Limits!#REF!,2),30,IF(X82&lt;=HLOOKUP(N82,Limits!#REF!,3),40,IF(X82&lt;=HLOOKUP(N82,Limits!#REF!,4),50,IF(X82&lt;=HLOOKUP(N82,Limits!#REF!,5),80,"Over 80%")))))</f>
        <v>#REF!</v>
      </c>
      <c r="AF82" s="76" t="e">
        <f>IF(Z82="B",IF(X82&lt;=HLOOKUP(N82,Limits!#REF!,2),30,IF(X82&lt;=HLOOKUP(N82,Limits!#REF!,3),40,IF(X82&lt;=HLOOKUP(N82,Limits!#REF!,4),50,IF(X82&lt;=HLOOKUP(N82,Limits!#REF!,5),80,"Over 80%")))))</f>
        <v>#REF!</v>
      </c>
      <c r="AG82" s="122"/>
      <c r="AH82" s="85" t="e">
        <f>IF(J82&lt;=HLOOKUP(F82,Limits!#REF!,2),30,IF(J82&lt;=HLOOKUP(F82,Limits!#REF!,3),40,IF(J82&lt;=HLOOKUP(F82,Limits!#REF!,4),50,IF(J82&lt;=HLOOKUP(F82,Limits!#REF!,5),60,IF(J82&lt;=HLOOKUP(F82,Limits!#REF!,6),80,"Over 80%")))))</f>
        <v>#REF!</v>
      </c>
      <c r="AI82" s="123" t="e">
        <f t="shared" si="4"/>
        <v>#REF!</v>
      </c>
      <c r="AJ82" s="13"/>
      <c r="AK82" s="85" t="e">
        <f t="shared" si="7"/>
        <v>#REF!</v>
      </c>
    </row>
    <row r="83" spans="1:37">
      <c r="A83" s="117">
        <f>+USR!C83</f>
        <v>516</v>
      </c>
      <c r="B83" s="117"/>
      <c r="C83" s="117" t="str">
        <f>+USR!D83</f>
        <v xml:space="preserve">11/09/2018 </v>
      </c>
      <c r="D83" s="151">
        <f>DATEVALUE(TEXT(USR!L83,"mm/dd/yyyy"))</f>
        <v>43778</v>
      </c>
      <c r="E83" s="117"/>
      <c r="F83" s="121">
        <f>+USR!N83</f>
        <v>1</v>
      </c>
      <c r="G83" s="122"/>
      <c r="H83" s="122">
        <f>+USR!AA83</f>
        <v>0</v>
      </c>
      <c r="I83" s="122"/>
      <c r="J83" s="146">
        <f>+USR!G83</f>
        <v>9464</v>
      </c>
      <c r="K83" s="122"/>
      <c r="L83" s="147" t="b">
        <f>IF(H83=30,HLOOKUP(F83,Limits!#REF!,2),IF(H83=40,HLOOKUP(F83,Limits!#REF!,3),IF(H83=50,HLOOKUP(F83,Limits!#REF!,4),IF(H83=60,HLOOKUP(F83,Limits!#REF!,5),IF(H83=80,HLOOKUP(F83,Limits!#REF!,6))))))</f>
        <v>0</v>
      </c>
      <c r="M83" s="148"/>
      <c r="N83" s="121">
        <f>+USR!K83</f>
        <v>2</v>
      </c>
      <c r="O83" s="122"/>
      <c r="P83" s="122">
        <f>+USR!AB83</f>
        <v>0</v>
      </c>
      <c r="Q83" s="122"/>
      <c r="R83" s="122">
        <f>+USR!H83</f>
        <v>324</v>
      </c>
      <c r="S83" s="122"/>
      <c r="T83" s="122">
        <f>+USR!J83</f>
        <v>0</v>
      </c>
      <c r="U83" s="122"/>
      <c r="V83" s="122">
        <f>IF(N83=0,Limits!$D$8,IF(N83=1,Limits!$E$8,IF(N83=2,Limits!$F$8,IF(N83=3,Limits!$G$8,IF(N83=4,Limits!$H$8,IF(N83=5,Limits!$I$8))))))</f>
        <v>51</v>
      </c>
      <c r="W83" s="122"/>
      <c r="X83" s="122">
        <f t="shared" si="5"/>
        <v>375</v>
      </c>
      <c r="Y83" s="122"/>
      <c r="Z83" s="76" t="e">
        <f>IF(D83&gt;=Limits!#REF!,"A",IF(D83&lt;=Limits!#REF!,"B",0))</f>
        <v>#REF!</v>
      </c>
      <c r="AA83" s="76" t="e">
        <f>IF(Z83="A",IF(P83=30,HLOOKUP(N83,Limits!#REF!,2),IF(P83=40,HLOOKUP(N83,Limits!#REF!,3),IF(P83=50,HLOOKUP(N83,Limits!#REF!,4),IF(P83=80,HLOOKUP(N83,Limits!#REF!,5))))))</f>
        <v>#REF!</v>
      </c>
      <c r="AB83" s="76" t="e">
        <f>IF(Z83="B",IF(P83=30,HLOOKUP(N83,Limits!#REF!,2),IF(P83=40,HLOOKUP(N83,Limits!#REF!,3),IF(P83=50,HLOOKUP(N83,Limits!#REF!,4),IF(P83=80,HLOOKUP(N83,Limits!#REF!,5))))))</f>
        <v>#REF!</v>
      </c>
      <c r="AC83" s="122"/>
      <c r="AD83" s="123" t="e">
        <f t="shared" si="6"/>
        <v>#REF!</v>
      </c>
      <c r="AE83" s="76" t="e">
        <f>IF(Z83="A",IF(X83&lt;=HLOOKUP(N83,Limits!#REF!,2),30,IF(X83&lt;=HLOOKUP(N83,Limits!#REF!,3),40,IF(X83&lt;=HLOOKUP(N83,Limits!#REF!,4),50,IF(X83&lt;=HLOOKUP(N83,Limits!#REF!,5),80,"Over 80%")))))</f>
        <v>#REF!</v>
      </c>
      <c r="AF83" s="76" t="e">
        <f>IF(Z83="B",IF(X83&lt;=HLOOKUP(N83,Limits!#REF!,2),30,IF(X83&lt;=HLOOKUP(N83,Limits!#REF!,3),40,IF(X83&lt;=HLOOKUP(N83,Limits!#REF!,4),50,IF(X83&lt;=HLOOKUP(N83,Limits!#REF!,5),80,"Over 80%")))))</f>
        <v>#REF!</v>
      </c>
      <c r="AG83" s="122"/>
      <c r="AH83" s="85" t="e">
        <f>IF(J83&lt;=HLOOKUP(F83,Limits!#REF!,2),30,IF(J83&lt;=HLOOKUP(F83,Limits!#REF!,3),40,IF(J83&lt;=HLOOKUP(F83,Limits!#REF!,4),50,IF(J83&lt;=HLOOKUP(F83,Limits!#REF!,5),60,IF(J83&lt;=HLOOKUP(F83,Limits!#REF!,6),80,"Over 80%")))))</f>
        <v>#REF!</v>
      </c>
      <c r="AI83" s="123" t="e">
        <f t="shared" si="4"/>
        <v>#REF!</v>
      </c>
      <c r="AJ83" s="13"/>
      <c r="AK83" s="85" t="e">
        <f t="shared" si="7"/>
        <v>#REF!</v>
      </c>
    </row>
    <row r="84" spans="1:37">
      <c r="A84" s="117" t="e">
        <f>+USR!#REF!</f>
        <v>#REF!</v>
      </c>
      <c r="B84" s="117"/>
      <c r="C84" s="117" t="e">
        <f>+USR!#REF!</f>
        <v>#REF!</v>
      </c>
      <c r="D84" s="151" t="e">
        <f>DATEVALUE(TEXT(USR!#REF!,"mm/dd/yyyy"))</f>
        <v>#REF!</v>
      </c>
      <c r="E84" s="117"/>
      <c r="F84" s="121" t="e">
        <f>+USR!#REF!</f>
        <v>#REF!</v>
      </c>
      <c r="G84" s="122"/>
      <c r="H84" s="122" t="e">
        <f>+USR!#REF!</f>
        <v>#REF!</v>
      </c>
      <c r="I84" s="122"/>
      <c r="J84" s="146" t="e">
        <f>+USR!#REF!</f>
        <v>#REF!</v>
      </c>
      <c r="K84" s="122"/>
      <c r="L84" s="147" t="e">
        <f>IF(H84=30,HLOOKUP(F84,Limits!#REF!,2),IF(H84=40,HLOOKUP(F84,Limits!#REF!,3),IF(H84=50,HLOOKUP(F84,Limits!#REF!,4),IF(H84=60,HLOOKUP(F84,Limits!#REF!,5),IF(H84=80,HLOOKUP(F84,Limits!#REF!,6))))))</f>
        <v>#REF!</v>
      </c>
      <c r="M84" s="148"/>
      <c r="N84" s="121" t="e">
        <f>+USR!#REF!</f>
        <v>#REF!</v>
      </c>
      <c r="O84" s="122"/>
      <c r="P84" s="122" t="e">
        <f>+USR!#REF!</f>
        <v>#REF!</v>
      </c>
      <c r="Q84" s="122"/>
      <c r="R84" s="122" t="e">
        <f>+USR!#REF!</f>
        <v>#REF!</v>
      </c>
      <c r="S84" s="122"/>
      <c r="T84" s="122" t="e">
        <f>+USR!#REF!</f>
        <v>#REF!</v>
      </c>
      <c r="U84" s="122"/>
      <c r="V84" s="122" t="e">
        <f>IF(N84=0,Limits!$D$8,IF(N84=1,Limits!$E$8,IF(N84=2,Limits!$F$8,IF(N84=3,Limits!$G$8,IF(N84=4,Limits!$H$8,IF(N84=5,Limits!$I$8))))))</f>
        <v>#REF!</v>
      </c>
      <c r="W84" s="122"/>
      <c r="X84" s="122" t="e">
        <f t="shared" si="5"/>
        <v>#REF!</v>
      </c>
      <c r="Y84" s="122"/>
      <c r="Z84" s="76" t="e">
        <f>IF(D84&gt;=Limits!#REF!,"A",IF(D84&lt;=Limits!#REF!,"B",0))</f>
        <v>#REF!</v>
      </c>
      <c r="AA84" s="76" t="e">
        <f>IF(Z84="A",IF(P84=30,HLOOKUP(N84,Limits!#REF!,2),IF(P84=40,HLOOKUP(N84,Limits!#REF!,3),IF(P84=50,HLOOKUP(N84,Limits!#REF!,4),IF(P84=80,HLOOKUP(N84,Limits!#REF!,5))))))</f>
        <v>#REF!</v>
      </c>
      <c r="AB84" s="76" t="e">
        <f>IF(Z84="B",IF(P84=30,HLOOKUP(N84,Limits!#REF!,2),IF(P84=40,HLOOKUP(N84,Limits!#REF!,3),IF(P84=50,HLOOKUP(N84,Limits!#REF!,4),IF(P84=80,HLOOKUP(N84,Limits!#REF!,5))))))</f>
        <v>#REF!</v>
      </c>
      <c r="AC84" s="122"/>
      <c r="AD84" s="123" t="e">
        <f t="shared" si="6"/>
        <v>#REF!</v>
      </c>
      <c r="AE84" s="76" t="e">
        <f>IF(Z84="A",IF(X84&lt;=HLOOKUP(N84,Limits!#REF!,2),30,IF(X84&lt;=HLOOKUP(N84,Limits!#REF!,3),40,IF(X84&lt;=HLOOKUP(N84,Limits!#REF!,4),50,IF(X84&lt;=HLOOKUP(N84,Limits!#REF!,5),80,"Over 80%")))))</f>
        <v>#REF!</v>
      </c>
      <c r="AF84" s="76" t="e">
        <f>IF(Z84="B",IF(X84&lt;=HLOOKUP(N84,Limits!#REF!,2),30,IF(X84&lt;=HLOOKUP(N84,Limits!#REF!,3),40,IF(X84&lt;=HLOOKUP(N84,Limits!#REF!,4),50,IF(X84&lt;=HLOOKUP(N84,Limits!#REF!,5),80,"Over 80%")))))</f>
        <v>#REF!</v>
      </c>
      <c r="AG84" s="122"/>
      <c r="AH84" s="85" t="e">
        <f>IF(J84&lt;=HLOOKUP(F84,Limits!#REF!,2),30,IF(J84&lt;=HLOOKUP(F84,Limits!#REF!,3),40,IF(J84&lt;=HLOOKUP(F84,Limits!#REF!,4),50,IF(J84&lt;=HLOOKUP(F84,Limits!#REF!,5),60,IF(J84&lt;=HLOOKUP(F84,Limits!#REF!,6),80,"Over 80%")))))</f>
        <v>#REF!</v>
      </c>
      <c r="AI84" s="123" t="e">
        <f t="shared" si="4"/>
        <v>#REF!</v>
      </c>
      <c r="AJ84" s="13"/>
      <c r="AK84" s="85" t="e">
        <f t="shared" si="7"/>
        <v>#REF!</v>
      </c>
    </row>
    <row r="85" spans="1:37">
      <c r="A85" s="117" t="e">
        <f>+USR!#REF!</f>
        <v>#REF!</v>
      </c>
      <c r="B85" s="117"/>
      <c r="C85" s="117" t="e">
        <f>+USR!#REF!</f>
        <v>#REF!</v>
      </c>
      <c r="D85" s="151" t="e">
        <f>DATEVALUE(TEXT(USR!#REF!,"mm/dd/yyyy"))</f>
        <v>#REF!</v>
      </c>
      <c r="E85" s="117"/>
      <c r="F85" s="121" t="e">
        <f>+USR!#REF!</f>
        <v>#REF!</v>
      </c>
      <c r="G85" s="122"/>
      <c r="H85" s="122" t="e">
        <f>+USR!#REF!</f>
        <v>#REF!</v>
      </c>
      <c r="I85" s="122"/>
      <c r="J85" s="146" t="e">
        <f>+USR!#REF!</f>
        <v>#REF!</v>
      </c>
      <c r="K85" s="122"/>
      <c r="L85" s="147" t="e">
        <f>IF(H85=30,HLOOKUP(F85,Limits!#REF!,2),IF(H85=40,HLOOKUP(F85,Limits!#REF!,3),IF(H85=50,HLOOKUP(F85,Limits!#REF!,4),IF(H85=60,HLOOKUP(F85,Limits!#REF!,5),IF(H85=80,HLOOKUP(F85,Limits!#REF!,6))))))</f>
        <v>#REF!</v>
      </c>
      <c r="M85" s="148"/>
      <c r="N85" s="121" t="e">
        <f>+USR!#REF!</f>
        <v>#REF!</v>
      </c>
      <c r="O85" s="122"/>
      <c r="P85" s="122" t="e">
        <f>+USR!#REF!</f>
        <v>#REF!</v>
      </c>
      <c r="Q85" s="122"/>
      <c r="R85" s="122" t="e">
        <f>+USR!#REF!</f>
        <v>#REF!</v>
      </c>
      <c r="S85" s="122"/>
      <c r="T85" s="122" t="e">
        <f>+USR!#REF!</f>
        <v>#REF!</v>
      </c>
      <c r="U85" s="122"/>
      <c r="V85" s="122" t="e">
        <f>IF(N85=0,Limits!$D$8,IF(N85=1,Limits!$E$8,IF(N85=2,Limits!$F$8,IF(N85=3,Limits!$G$8,IF(N85=4,Limits!$H$8,IF(N85=5,Limits!$I$8))))))</f>
        <v>#REF!</v>
      </c>
      <c r="W85" s="122"/>
      <c r="X85" s="122" t="e">
        <f t="shared" si="5"/>
        <v>#REF!</v>
      </c>
      <c r="Y85" s="122"/>
      <c r="Z85" s="76" t="e">
        <f>IF(D85&gt;=Limits!#REF!,"A",IF(D85&lt;=Limits!#REF!,"B",0))</f>
        <v>#REF!</v>
      </c>
      <c r="AA85" s="76" t="e">
        <f>IF(Z85="A",IF(P85=30,HLOOKUP(N85,Limits!#REF!,2),IF(P85=40,HLOOKUP(N85,Limits!#REF!,3),IF(P85=50,HLOOKUP(N85,Limits!#REF!,4),IF(P85=80,HLOOKUP(N85,Limits!#REF!,5))))))</f>
        <v>#REF!</v>
      </c>
      <c r="AB85" s="76" t="e">
        <f>IF(Z85="B",IF(P85=30,HLOOKUP(N85,Limits!#REF!,2),IF(P85=40,HLOOKUP(N85,Limits!#REF!,3),IF(P85=50,HLOOKUP(N85,Limits!#REF!,4),IF(P85=80,HLOOKUP(N85,Limits!#REF!,5))))))</f>
        <v>#REF!</v>
      </c>
      <c r="AC85" s="122"/>
      <c r="AD85" s="123" t="e">
        <f t="shared" si="6"/>
        <v>#REF!</v>
      </c>
      <c r="AE85" s="76" t="e">
        <f>IF(Z85="A",IF(X85&lt;=HLOOKUP(N85,Limits!#REF!,2),30,IF(X85&lt;=HLOOKUP(N85,Limits!#REF!,3),40,IF(X85&lt;=HLOOKUP(N85,Limits!#REF!,4),50,IF(X85&lt;=HLOOKUP(N85,Limits!#REF!,5),80,"Over 80%")))))</f>
        <v>#REF!</v>
      </c>
      <c r="AF85" s="76" t="e">
        <f>IF(Z85="B",IF(X85&lt;=HLOOKUP(N85,Limits!#REF!,2),30,IF(X85&lt;=HLOOKUP(N85,Limits!#REF!,3),40,IF(X85&lt;=HLOOKUP(N85,Limits!#REF!,4),50,IF(X85&lt;=HLOOKUP(N85,Limits!#REF!,5),80,"Over 80%")))))</f>
        <v>#REF!</v>
      </c>
      <c r="AG85" s="122"/>
      <c r="AH85" s="85" t="e">
        <f>IF(J85&lt;=HLOOKUP(F85,Limits!#REF!,2),30,IF(J85&lt;=HLOOKUP(F85,Limits!#REF!,3),40,IF(J85&lt;=HLOOKUP(F85,Limits!#REF!,4),50,IF(J85&lt;=HLOOKUP(F85,Limits!#REF!,5),60,IF(J85&lt;=HLOOKUP(F85,Limits!#REF!,6),80,"Over 80%")))))</f>
        <v>#REF!</v>
      </c>
      <c r="AI85" s="123" t="e">
        <f t="shared" si="4"/>
        <v>#REF!</v>
      </c>
      <c r="AJ85" s="13"/>
      <c r="AK85" s="85" t="e">
        <f t="shared" si="7"/>
        <v>#REF!</v>
      </c>
    </row>
    <row r="86" spans="1:37">
      <c r="A86" s="117" t="e">
        <f>+USR!#REF!</f>
        <v>#REF!</v>
      </c>
      <c r="B86" s="117"/>
      <c r="C86" s="117" t="e">
        <f>+USR!#REF!</f>
        <v>#REF!</v>
      </c>
      <c r="D86" s="151" t="e">
        <f>DATEVALUE(TEXT(USR!#REF!,"mm/dd/yyyy"))</f>
        <v>#REF!</v>
      </c>
      <c r="E86" s="117"/>
      <c r="F86" s="121" t="e">
        <f>+USR!#REF!</f>
        <v>#REF!</v>
      </c>
      <c r="G86" s="122"/>
      <c r="H86" s="122" t="e">
        <f>+USR!#REF!</f>
        <v>#REF!</v>
      </c>
      <c r="I86" s="122"/>
      <c r="J86" s="146" t="e">
        <f>+USR!#REF!</f>
        <v>#REF!</v>
      </c>
      <c r="K86" s="122"/>
      <c r="L86" s="147" t="e">
        <f>IF(H86=30,HLOOKUP(F86,Limits!#REF!,2),IF(H86=40,HLOOKUP(F86,Limits!#REF!,3),IF(H86=50,HLOOKUP(F86,Limits!#REF!,4),IF(H86=60,HLOOKUP(F86,Limits!#REF!,5),IF(H86=80,HLOOKUP(F86,Limits!#REF!,6))))))</f>
        <v>#REF!</v>
      </c>
      <c r="M86" s="148"/>
      <c r="N86" s="121" t="e">
        <f>+USR!#REF!</f>
        <v>#REF!</v>
      </c>
      <c r="O86" s="122"/>
      <c r="P86" s="122" t="e">
        <f>+USR!#REF!</f>
        <v>#REF!</v>
      </c>
      <c r="Q86" s="122"/>
      <c r="R86" s="122" t="e">
        <f>+USR!#REF!</f>
        <v>#REF!</v>
      </c>
      <c r="S86" s="122"/>
      <c r="T86" s="122" t="e">
        <f>+USR!#REF!</f>
        <v>#REF!</v>
      </c>
      <c r="U86" s="122"/>
      <c r="V86" s="122" t="e">
        <f>IF(N86=0,Limits!$D$8,IF(N86=1,Limits!$E$8,IF(N86=2,Limits!$F$8,IF(N86=3,Limits!$G$8,IF(N86=4,Limits!$H$8,IF(N86=5,Limits!$I$8))))))</f>
        <v>#REF!</v>
      </c>
      <c r="W86" s="122"/>
      <c r="X86" s="122" t="e">
        <f t="shared" si="5"/>
        <v>#REF!</v>
      </c>
      <c r="Y86" s="122"/>
      <c r="Z86" s="76" t="e">
        <f>IF(D86&gt;=Limits!#REF!,"A",IF(D86&lt;=Limits!#REF!,"B",0))</f>
        <v>#REF!</v>
      </c>
      <c r="AA86" s="76" t="e">
        <f>IF(Z86="A",IF(P86=30,HLOOKUP(N86,Limits!#REF!,2),IF(P86=40,HLOOKUP(N86,Limits!#REF!,3),IF(P86=50,HLOOKUP(N86,Limits!#REF!,4),IF(P86=80,HLOOKUP(N86,Limits!#REF!,5))))))</f>
        <v>#REF!</v>
      </c>
      <c r="AB86" s="76" t="e">
        <f>IF(Z86="B",IF(P86=30,HLOOKUP(N86,Limits!#REF!,2),IF(P86=40,HLOOKUP(N86,Limits!#REF!,3),IF(P86=50,HLOOKUP(N86,Limits!#REF!,4),IF(P86=80,HLOOKUP(N86,Limits!#REF!,5))))))</f>
        <v>#REF!</v>
      </c>
      <c r="AC86" s="122"/>
      <c r="AD86" s="123" t="e">
        <f t="shared" si="6"/>
        <v>#REF!</v>
      </c>
      <c r="AE86" s="76" t="e">
        <f>IF(Z86="A",IF(X86&lt;=HLOOKUP(N86,Limits!#REF!,2),30,IF(X86&lt;=HLOOKUP(N86,Limits!#REF!,3),40,IF(X86&lt;=HLOOKUP(N86,Limits!#REF!,4),50,IF(X86&lt;=HLOOKUP(N86,Limits!#REF!,5),80,"Over 80%")))))</f>
        <v>#REF!</v>
      </c>
      <c r="AF86" s="76" t="e">
        <f>IF(Z86="B",IF(X86&lt;=HLOOKUP(N86,Limits!#REF!,2),30,IF(X86&lt;=HLOOKUP(N86,Limits!#REF!,3),40,IF(X86&lt;=HLOOKUP(N86,Limits!#REF!,4),50,IF(X86&lt;=HLOOKUP(N86,Limits!#REF!,5),80,"Over 80%")))))</f>
        <v>#REF!</v>
      </c>
      <c r="AG86" s="122"/>
      <c r="AH86" s="85" t="e">
        <f>IF(J86&lt;=HLOOKUP(F86,Limits!#REF!,2),30,IF(J86&lt;=HLOOKUP(F86,Limits!#REF!,3),40,IF(J86&lt;=HLOOKUP(F86,Limits!#REF!,4),50,IF(J86&lt;=HLOOKUP(F86,Limits!#REF!,5),60,IF(J86&lt;=HLOOKUP(F86,Limits!#REF!,6),80,"Over 80%")))))</f>
        <v>#REF!</v>
      </c>
      <c r="AI86" s="123" t="e">
        <f t="shared" si="4"/>
        <v>#REF!</v>
      </c>
      <c r="AJ86" s="13"/>
      <c r="AK86" s="85" t="e">
        <f t="shared" si="7"/>
        <v>#REF!</v>
      </c>
    </row>
    <row r="87" spans="1:37">
      <c r="A87" s="117" t="e">
        <f>+USR!#REF!</f>
        <v>#REF!</v>
      </c>
      <c r="B87" s="117"/>
      <c r="C87" s="117" t="e">
        <f>+USR!#REF!</f>
        <v>#REF!</v>
      </c>
      <c r="D87" s="151" t="e">
        <f>DATEVALUE(TEXT(USR!#REF!,"mm/dd/yyyy"))</f>
        <v>#REF!</v>
      </c>
      <c r="E87" s="117"/>
      <c r="F87" s="121" t="e">
        <f>+USR!#REF!</f>
        <v>#REF!</v>
      </c>
      <c r="G87" s="122"/>
      <c r="H87" s="122" t="e">
        <f>+USR!#REF!</f>
        <v>#REF!</v>
      </c>
      <c r="I87" s="122"/>
      <c r="J87" s="146" t="e">
        <f>+USR!#REF!</f>
        <v>#REF!</v>
      </c>
      <c r="K87" s="122"/>
      <c r="L87" s="147" t="e">
        <f>IF(H87=30,HLOOKUP(F87,Limits!#REF!,2),IF(H87=40,HLOOKUP(F87,Limits!#REF!,3),IF(H87=50,HLOOKUP(F87,Limits!#REF!,4),IF(H87=60,HLOOKUP(F87,Limits!#REF!,5),IF(H87=80,HLOOKUP(F87,Limits!#REF!,6))))))</f>
        <v>#REF!</v>
      </c>
      <c r="M87" s="148"/>
      <c r="N87" s="121" t="e">
        <f>+USR!#REF!</f>
        <v>#REF!</v>
      </c>
      <c r="O87" s="122"/>
      <c r="P87" s="122" t="e">
        <f>+USR!#REF!</f>
        <v>#REF!</v>
      </c>
      <c r="Q87" s="122"/>
      <c r="R87" s="122" t="e">
        <f>+USR!#REF!</f>
        <v>#REF!</v>
      </c>
      <c r="S87" s="122"/>
      <c r="T87" s="122" t="e">
        <f>+USR!#REF!</f>
        <v>#REF!</v>
      </c>
      <c r="U87" s="122"/>
      <c r="V87" s="122" t="e">
        <f>IF(N87=0,Limits!$D$8,IF(N87=1,Limits!$E$8,IF(N87=2,Limits!$F$8,IF(N87=3,Limits!$G$8,IF(N87=4,Limits!$H$8,IF(N87=5,Limits!$I$8))))))</f>
        <v>#REF!</v>
      </c>
      <c r="W87" s="122"/>
      <c r="X87" s="122" t="e">
        <f t="shared" si="5"/>
        <v>#REF!</v>
      </c>
      <c r="Y87" s="122"/>
      <c r="Z87" s="76" t="e">
        <f>IF(D87&gt;=Limits!#REF!,"A",IF(D87&lt;=Limits!#REF!,"B",0))</f>
        <v>#REF!</v>
      </c>
      <c r="AA87" s="76" t="e">
        <f>IF(Z87="A",IF(P87=30,HLOOKUP(N87,Limits!#REF!,2),IF(P87=40,HLOOKUP(N87,Limits!#REF!,3),IF(P87=50,HLOOKUP(N87,Limits!#REF!,4),IF(P87=80,HLOOKUP(N87,Limits!#REF!,5))))))</f>
        <v>#REF!</v>
      </c>
      <c r="AB87" s="76" t="e">
        <f>IF(Z87="B",IF(P87=30,HLOOKUP(N87,Limits!#REF!,2),IF(P87=40,HLOOKUP(N87,Limits!#REF!,3),IF(P87=50,HLOOKUP(N87,Limits!#REF!,4),IF(P87=80,HLOOKUP(N87,Limits!#REF!,5))))))</f>
        <v>#REF!</v>
      </c>
      <c r="AC87" s="122"/>
      <c r="AD87" s="123" t="e">
        <f t="shared" si="6"/>
        <v>#REF!</v>
      </c>
      <c r="AE87" s="76" t="e">
        <f>IF(Z87="A",IF(X87&lt;=HLOOKUP(N87,Limits!#REF!,2),30,IF(X87&lt;=HLOOKUP(N87,Limits!#REF!,3),40,IF(X87&lt;=HLOOKUP(N87,Limits!#REF!,4),50,IF(X87&lt;=HLOOKUP(N87,Limits!#REF!,5),80,"Over 80%")))))</f>
        <v>#REF!</v>
      </c>
      <c r="AF87" s="76" t="e">
        <f>IF(Z87="B",IF(X87&lt;=HLOOKUP(N87,Limits!#REF!,2),30,IF(X87&lt;=HLOOKUP(N87,Limits!#REF!,3),40,IF(X87&lt;=HLOOKUP(N87,Limits!#REF!,4),50,IF(X87&lt;=HLOOKUP(N87,Limits!#REF!,5),80,"Over 80%")))))</f>
        <v>#REF!</v>
      </c>
      <c r="AG87" s="122"/>
      <c r="AH87" s="85" t="e">
        <f>IF(J87&lt;=HLOOKUP(F87,Limits!#REF!,2),30,IF(J87&lt;=HLOOKUP(F87,Limits!#REF!,3),40,IF(J87&lt;=HLOOKUP(F87,Limits!#REF!,4),50,IF(J87&lt;=HLOOKUP(F87,Limits!#REF!,5),60,IF(J87&lt;=HLOOKUP(F87,Limits!#REF!,6),80,"Over 80%")))))</f>
        <v>#REF!</v>
      </c>
      <c r="AI87" s="123" t="e">
        <f t="shared" si="4"/>
        <v>#REF!</v>
      </c>
      <c r="AJ87" s="13"/>
      <c r="AK87" s="85" t="e">
        <f t="shared" si="7"/>
        <v>#REF!</v>
      </c>
    </row>
    <row r="88" spans="1:37">
      <c r="A88" s="117" t="e">
        <f>+USR!#REF!</f>
        <v>#REF!</v>
      </c>
      <c r="B88" s="117"/>
      <c r="C88" s="117" t="e">
        <f>+USR!#REF!</f>
        <v>#REF!</v>
      </c>
      <c r="D88" s="151" t="e">
        <f>DATEVALUE(TEXT(USR!#REF!,"mm/dd/yyyy"))</f>
        <v>#REF!</v>
      </c>
      <c r="E88" s="117"/>
      <c r="F88" s="121" t="e">
        <f>+USR!#REF!</f>
        <v>#REF!</v>
      </c>
      <c r="G88" s="122"/>
      <c r="H88" s="122" t="e">
        <f>+USR!#REF!</f>
        <v>#REF!</v>
      </c>
      <c r="I88" s="122"/>
      <c r="J88" s="146" t="e">
        <f>+USR!#REF!</f>
        <v>#REF!</v>
      </c>
      <c r="K88" s="122"/>
      <c r="L88" s="147" t="e">
        <f>IF(H88=30,HLOOKUP(F88,Limits!#REF!,2),IF(H88=40,HLOOKUP(F88,Limits!#REF!,3),IF(H88=50,HLOOKUP(F88,Limits!#REF!,4),IF(H88=60,HLOOKUP(F88,Limits!#REF!,5),IF(H88=80,HLOOKUP(F88,Limits!#REF!,6))))))</f>
        <v>#REF!</v>
      </c>
      <c r="M88" s="148"/>
      <c r="N88" s="121" t="e">
        <f>+USR!#REF!</f>
        <v>#REF!</v>
      </c>
      <c r="O88" s="122"/>
      <c r="P88" s="122" t="e">
        <f>+USR!#REF!</f>
        <v>#REF!</v>
      </c>
      <c r="Q88" s="122"/>
      <c r="R88" s="122" t="e">
        <f>+USR!#REF!</f>
        <v>#REF!</v>
      </c>
      <c r="S88" s="122"/>
      <c r="T88" s="122" t="e">
        <f>+USR!#REF!</f>
        <v>#REF!</v>
      </c>
      <c r="U88" s="122"/>
      <c r="V88" s="122" t="e">
        <f>IF(N88=0,Limits!$D$8,IF(N88=1,Limits!$E$8,IF(N88=2,Limits!$F$8,IF(N88=3,Limits!$G$8,IF(N88=4,Limits!$H$8,IF(N88=5,Limits!$I$8))))))</f>
        <v>#REF!</v>
      </c>
      <c r="W88" s="122"/>
      <c r="X88" s="122" t="e">
        <f t="shared" si="5"/>
        <v>#REF!</v>
      </c>
      <c r="Y88" s="122"/>
      <c r="Z88" s="76" t="e">
        <f>IF(D88&gt;=Limits!#REF!,"A",IF(D88&lt;=Limits!#REF!,"B",0))</f>
        <v>#REF!</v>
      </c>
      <c r="AA88" s="76" t="e">
        <f>IF(Z88="A",IF(P88=30,HLOOKUP(N88,Limits!#REF!,2),IF(P88=40,HLOOKUP(N88,Limits!#REF!,3),IF(P88=50,HLOOKUP(N88,Limits!#REF!,4),IF(P88=80,HLOOKUP(N88,Limits!#REF!,5))))))</f>
        <v>#REF!</v>
      </c>
      <c r="AB88" s="76" t="e">
        <f>IF(Z88="B",IF(P88=30,HLOOKUP(N88,Limits!#REF!,2),IF(P88=40,HLOOKUP(N88,Limits!#REF!,3),IF(P88=50,HLOOKUP(N88,Limits!#REF!,4),IF(P88=80,HLOOKUP(N88,Limits!#REF!,5))))))</f>
        <v>#REF!</v>
      </c>
      <c r="AC88" s="122"/>
      <c r="AD88" s="123" t="e">
        <f t="shared" si="6"/>
        <v>#REF!</v>
      </c>
      <c r="AE88" s="76" t="e">
        <f>IF(Z88="A",IF(X88&lt;=HLOOKUP(N88,Limits!#REF!,2),30,IF(X88&lt;=HLOOKUP(N88,Limits!#REF!,3),40,IF(X88&lt;=HLOOKUP(N88,Limits!#REF!,4),50,IF(X88&lt;=HLOOKUP(N88,Limits!#REF!,5),80,"Over 80%")))))</f>
        <v>#REF!</v>
      </c>
      <c r="AF88" s="76" t="e">
        <f>IF(Z88="B",IF(X88&lt;=HLOOKUP(N88,Limits!#REF!,2),30,IF(X88&lt;=HLOOKUP(N88,Limits!#REF!,3),40,IF(X88&lt;=HLOOKUP(N88,Limits!#REF!,4),50,IF(X88&lt;=HLOOKUP(N88,Limits!#REF!,5),80,"Over 80%")))))</f>
        <v>#REF!</v>
      </c>
      <c r="AG88" s="122"/>
      <c r="AH88" s="85" t="e">
        <f>IF(J88&lt;=HLOOKUP(F88,Limits!#REF!,2),30,IF(J88&lt;=HLOOKUP(F88,Limits!#REF!,3),40,IF(J88&lt;=HLOOKUP(F88,Limits!#REF!,4),50,IF(J88&lt;=HLOOKUP(F88,Limits!#REF!,5),60,IF(J88&lt;=HLOOKUP(F88,Limits!#REF!,6),80,"Over 80%")))))</f>
        <v>#REF!</v>
      </c>
      <c r="AI88" s="123" t="e">
        <f t="shared" si="4"/>
        <v>#REF!</v>
      </c>
      <c r="AJ88" s="13"/>
      <c r="AK88" s="85" t="e">
        <f t="shared" si="7"/>
        <v>#REF!</v>
      </c>
    </row>
    <row r="89" spans="1:37">
      <c r="A89" s="117" t="e">
        <f>+USR!#REF!</f>
        <v>#REF!</v>
      </c>
      <c r="B89" s="117"/>
      <c r="C89" s="117" t="e">
        <f>+USR!#REF!</f>
        <v>#REF!</v>
      </c>
      <c r="D89" s="151" t="e">
        <f>DATEVALUE(TEXT(USR!#REF!,"mm/dd/yyyy"))</f>
        <v>#REF!</v>
      </c>
      <c r="E89" s="117"/>
      <c r="F89" s="121" t="e">
        <f>+USR!#REF!</f>
        <v>#REF!</v>
      </c>
      <c r="G89" s="122"/>
      <c r="H89" s="122" t="e">
        <f>+USR!#REF!</f>
        <v>#REF!</v>
      </c>
      <c r="I89" s="122"/>
      <c r="J89" s="146" t="e">
        <f>+USR!#REF!</f>
        <v>#REF!</v>
      </c>
      <c r="K89" s="122"/>
      <c r="L89" s="147" t="e">
        <f>IF(H89=30,HLOOKUP(F89,Limits!#REF!,2),IF(H89=40,HLOOKUP(F89,Limits!#REF!,3),IF(H89=50,HLOOKUP(F89,Limits!#REF!,4),IF(H89=60,HLOOKUP(F89,Limits!#REF!,5),IF(H89=80,HLOOKUP(F89,Limits!#REF!,6))))))</f>
        <v>#REF!</v>
      </c>
      <c r="M89" s="148"/>
      <c r="N89" s="121" t="e">
        <f>+USR!#REF!</f>
        <v>#REF!</v>
      </c>
      <c r="O89" s="122"/>
      <c r="P89" s="122" t="e">
        <f>+USR!#REF!</f>
        <v>#REF!</v>
      </c>
      <c r="Q89" s="122"/>
      <c r="R89" s="122" t="e">
        <f>+USR!#REF!</f>
        <v>#REF!</v>
      </c>
      <c r="S89" s="122"/>
      <c r="T89" s="122" t="e">
        <f>+USR!#REF!</f>
        <v>#REF!</v>
      </c>
      <c r="U89" s="122"/>
      <c r="V89" s="122" t="e">
        <f>IF(N89=0,Limits!$D$8,IF(N89=1,Limits!$E$8,IF(N89=2,Limits!$F$8,IF(N89=3,Limits!$G$8,IF(N89=4,Limits!$H$8,IF(N89=5,Limits!$I$8))))))</f>
        <v>#REF!</v>
      </c>
      <c r="W89" s="122"/>
      <c r="X89" s="122" t="e">
        <f t="shared" si="5"/>
        <v>#REF!</v>
      </c>
      <c r="Y89" s="122"/>
      <c r="Z89" s="76" t="e">
        <f>IF(D89&gt;=Limits!#REF!,"A",IF(D89&lt;=Limits!#REF!,"B",0))</f>
        <v>#REF!</v>
      </c>
      <c r="AA89" s="76" t="e">
        <f>IF(Z89="A",IF(P89=30,HLOOKUP(N89,Limits!#REF!,2),IF(P89=40,HLOOKUP(N89,Limits!#REF!,3),IF(P89=50,HLOOKUP(N89,Limits!#REF!,4),IF(P89=80,HLOOKUP(N89,Limits!#REF!,5))))))</f>
        <v>#REF!</v>
      </c>
      <c r="AB89" s="76" t="e">
        <f>IF(Z89="B",IF(P89=30,HLOOKUP(N89,Limits!#REF!,2),IF(P89=40,HLOOKUP(N89,Limits!#REF!,3),IF(P89=50,HLOOKUP(N89,Limits!#REF!,4),IF(P89=80,HLOOKUP(N89,Limits!#REF!,5))))))</f>
        <v>#REF!</v>
      </c>
      <c r="AC89" s="122"/>
      <c r="AD89" s="123" t="e">
        <f t="shared" si="6"/>
        <v>#REF!</v>
      </c>
      <c r="AE89" s="76" t="e">
        <f>IF(Z89="A",IF(X89&lt;=HLOOKUP(N89,Limits!#REF!,2),30,IF(X89&lt;=HLOOKUP(N89,Limits!#REF!,3),40,IF(X89&lt;=HLOOKUP(N89,Limits!#REF!,4),50,IF(X89&lt;=HLOOKUP(N89,Limits!#REF!,5),80,"Over 80%")))))</f>
        <v>#REF!</v>
      </c>
      <c r="AF89" s="76" t="e">
        <f>IF(Z89="B",IF(X89&lt;=HLOOKUP(N89,Limits!#REF!,2),30,IF(X89&lt;=HLOOKUP(N89,Limits!#REF!,3),40,IF(X89&lt;=HLOOKUP(N89,Limits!#REF!,4),50,IF(X89&lt;=HLOOKUP(N89,Limits!#REF!,5),80,"Over 80%")))))</f>
        <v>#REF!</v>
      </c>
      <c r="AG89" s="122"/>
      <c r="AH89" s="85" t="e">
        <f>IF(J89&lt;=HLOOKUP(F89,Limits!#REF!,2),30,IF(J89&lt;=HLOOKUP(F89,Limits!#REF!,3),40,IF(J89&lt;=HLOOKUP(F89,Limits!#REF!,4),50,IF(J89&lt;=HLOOKUP(F89,Limits!#REF!,5),60,IF(J89&lt;=HLOOKUP(F89,Limits!#REF!,6),80,"Over 80%")))))</f>
        <v>#REF!</v>
      </c>
      <c r="AI89" s="123" t="e">
        <f t="shared" si="4"/>
        <v>#REF!</v>
      </c>
      <c r="AJ89" s="13"/>
      <c r="AK89" s="85" t="e">
        <f t="shared" si="7"/>
        <v>#REF!</v>
      </c>
    </row>
    <row r="90" spans="1:37">
      <c r="A90" s="117" t="e">
        <f>+USR!#REF!</f>
        <v>#REF!</v>
      </c>
      <c r="B90" s="117"/>
      <c r="C90" s="117" t="e">
        <f>+USR!#REF!</f>
        <v>#REF!</v>
      </c>
      <c r="D90" s="151" t="e">
        <f>DATEVALUE(TEXT(USR!#REF!,"mm/dd/yyyy"))</f>
        <v>#REF!</v>
      </c>
      <c r="E90" s="117"/>
      <c r="F90" s="121" t="e">
        <f>+USR!#REF!</f>
        <v>#REF!</v>
      </c>
      <c r="G90" s="122"/>
      <c r="H90" s="122" t="e">
        <f>+USR!#REF!</f>
        <v>#REF!</v>
      </c>
      <c r="I90" s="122"/>
      <c r="J90" s="146" t="e">
        <f>+USR!#REF!</f>
        <v>#REF!</v>
      </c>
      <c r="K90" s="122"/>
      <c r="L90" s="147" t="e">
        <f>IF(H90=30,HLOOKUP(F90,Limits!#REF!,2),IF(H90=40,HLOOKUP(F90,Limits!#REF!,3),IF(H90=50,HLOOKUP(F90,Limits!#REF!,4),IF(H90=60,HLOOKUP(F90,Limits!#REF!,5),IF(H90=80,HLOOKUP(F90,Limits!#REF!,6))))))</f>
        <v>#REF!</v>
      </c>
      <c r="M90" s="148"/>
      <c r="N90" s="121" t="e">
        <f>+USR!#REF!</f>
        <v>#REF!</v>
      </c>
      <c r="O90" s="122"/>
      <c r="P90" s="122" t="e">
        <f>+USR!#REF!</f>
        <v>#REF!</v>
      </c>
      <c r="Q90" s="122"/>
      <c r="R90" s="122" t="e">
        <f>+USR!#REF!</f>
        <v>#REF!</v>
      </c>
      <c r="S90" s="122"/>
      <c r="T90" s="122" t="e">
        <f>+USR!#REF!</f>
        <v>#REF!</v>
      </c>
      <c r="U90" s="122"/>
      <c r="V90" s="122" t="e">
        <f>IF(N90=0,Limits!$D$8,IF(N90=1,Limits!$E$8,IF(N90=2,Limits!$F$8,IF(N90=3,Limits!$G$8,IF(N90=4,Limits!$H$8,IF(N90=5,Limits!$I$8))))))</f>
        <v>#REF!</v>
      </c>
      <c r="W90" s="122"/>
      <c r="X90" s="122" t="e">
        <f t="shared" si="5"/>
        <v>#REF!</v>
      </c>
      <c r="Y90" s="122"/>
      <c r="Z90" s="76" t="e">
        <f>IF(D90&gt;=Limits!#REF!,"A",IF(D90&lt;=Limits!#REF!,"B",0))</f>
        <v>#REF!</v>
      </c>
      <c r="AA90" s="76" t="e">
        <f>IF(Z90="A",IF(P90=30,HLOOKUP(N90,Limits!#REF!,2),IF(P90=40,HLOOKUP(N90,Limits!#REF!,3),IF(P90=50,HLOOKUP(N90,Limits!#REF!,4),IF(P90=80,HLOOKUP(N90,Limits!#REF!,5))))))</f>
        <v>#REF!</v>
      </c>
      <c r="AB90" s="76" t="e">
        <f>IF(Z90="B",IF(P90=30,HLOOKUP(N90,Limits!#REF!,2),IF(P90=40,HLOOKUP(N90,Limits!#REF!,3),IF(P90=50,HLOOKUP(N90,Limits!#REF!,4),IF(P90=80,HLOOKUP(N90,Limits!#REF!,5))))))</f>
        <v>#REF!</v>
      </c>
      <c r="AC90" s="122"/>
      <c r="AD90" s="123" t="e">
        <f t="shared" si="6"/>
        <v>#REF!</v>
      </c>
      <c r="AE90" s="76" t="e">
        <f>IF(Z90="A",IF(X90&lt;=HLOOKUP(N90,Limits!#REF!,2),30,IF(X90&lt;=HLOOKUP(N90,Limits!#REF!,3),40,IF(X90&lt;=HLOOKUP(N90,Limits!#REF!,4),50,IF(X90&lt;=HLOOKUP(N90,Limits!#REF!,5),80,"Over 80%")))))</f>
        <v>#REF!</v>
      </c>
      <c r="AF90" s="76" t="e">
        <f>IF(Z90="B",IF(X90&lt;=HLOOKUP(N90,Limits!#REF!,2),30,IF(X90&lt;=HLOOKUP(N90,Limits!#REF!,3),40,IF(X90&lt;=HLOOKUP(N90,Limits!#REF!,4),50,IF(X90&lt;=HLOOKUP(N90,Limits!#REF!,5),80,"Over 80%")))))</f>
        <v>#REF!</v>
      </c>
      <c r="AG90" s="122"/>
      <c r="AH90" s="85" t="e">
        <f>IF(J90&lt;=HLOOKUP(F90,Limits!#REF!,2),30,IF(J90&lt;=HLOOKUP(F90,Limits!#REF!,3),40,IF(J90&lt;=HLOOKUP(F90,Limits!#REF!,4),50,IF(J90&lt;=HLOOKUP(F90,Limits!#REF!,5),60,IF(J90&lt;=HLOOKUP(F90,Limits!#REF!,6),80,"Over 80%")))))</f>
        <v>#REF!</v>
      </c>
      <c r="AI90" s="123" t="e">
        <f t="shared" si="4"/>
        <v>#REF!</v>
      </c>
      <c r="AJ90" s="13"/>
      <c r="AK90" s="85" t="e">
        <f t="shared" si="7"/>
        <v>#REF!</v>
      </c>
    </row>
    <row r="91" spans="1:37">
      <c r="A91" s="117" t="e">
        <f>+USR!#REF!</f>
        <v>#REF!</v>
      </c>
      <c r="B91" s="117"/>
      <c r="C91" s="117" t="e">
        <f>+USR!#REF!</f>
        <v>#REF!</v>
      </c>
      <c r="D91" s="151" t="e">
        <f>DATEVALUE(TEXT(USR!#REF!,"mm/dd/yyyy"))</f>
        <v>#REF!</v>
      </c>
      <c r="E91" s="117"/>
      <c r="F91" s="121" t="e">
        <f>+USR!#REF!</f>
        <v>#REF!</v>
      </c>
      <c r="G91" s="122"/>
      <c r="H91" s="122" t="e">
        <f>+USR!#REF!</f>
        <v>#REF!</v>
      </c>
      <c r="I91" s="122"/>
      <c r="J91" s="146" t="e">
        <f>+USR!#REF!</f>
        <v>#REF!</v>
      </c>
      <c r="K91" s="122"/>
      <c r="L91" s="147" t="e">
        <f>IF(H91=30,HLOOKUP(F91,Limits!#REF!,2),IF(H91=40,HLOOKUP(F91,Limits!#REF!,3),IF(H91=50,HLOOKUP(F91,Limits!#REF!,4),IF(H91=60,HLOOKUP(F91,Limits!#REF!,5),IF(H91=80,HLOOKUP(F91,Limits!#REF!,6))))))</f>
        <v>#REF!</v>
      </c>
      <c r="M91" s="148"/>
      <c r="N91" s="121" t="e">
        <f>+USR!#REF!</f>
        <v>#REF!</v>
      </c>
      <c r="O91" s="122"/>
      <c r="P91" s="122" t="e">
        <f>+USR!#REF!</f>
        <v>#REF!</v>
      </c>
      <c r="Q91" s="122"/>
      <c r="R91" s="122" t="e">
        <f>+USR!#REF!</f>
        <v>#REF!</v>
      </c>
      <c r="S91" s="122"/>
      <c r="T91" s="122" t="e">
        <f>+USR!#REF!</f>
        <v>#REF!</v>
      </c>
      <c r="U91" s="122"/>
      <c r="V91" s="122" t="e">
        <f>IF(N91=0,Limits!$D$8,IF(N91=1,Limits!$E$8,IF(N91=2,Limits!$F$8,IF(N91=3,Limits!$G$8,IF(N91=4,Limits!$H$8,IF(N91=5,Limits!$I$8))))))</f>
        <v>#REF!</v>
      </c>
      <c r="W91" s="122"/>
      <c r="X91" s="122" t="e">
        <f t="shared" si="5"/>
        <v>#REF!</v>
      </c>
      <c r="Y91" s="122"/>
      <c r="Z91" s="76" t="e">
        <f>IF(D91&gt;=Limits!#REF!,"A",IF(D91&lt;=Limits!#REF!,"B",0))</f>
        <v>#REF!</v>
      </c>
      <c r="AA91" s="76" t="e">
        <f>IF(Z91="A",IF(P91=30,HLOOKUP(N91,Limits!#REF!,2),IF(P91=40,HLOOKUP(N91,Limits!#REF!,3),IF(P91=50,HLOOKUP(N91,Limits!#REF!,4),IF(P91=80,HLOOKUP(N91,Limits!#REF!,5))))))</f>
        <v>#REF!</v>
      </c>
      <c r="AB91" s="76" t="e">
        <f>IF(Z91="B",IF(P91=30,HLOOKUP(N91,Limits!#REF!,2),IF(P91=40,HLOOKUP(N91,Limits!#REF!,3),IF(P91=50,HLOOKUP(N91,Limits!#REF!,4),IF(P91=80,HLOOKUP(N91,Limits!#REF!,5))))))</f>
        <v>#REF!</v>
      </c>
      <c r="AC91" s="122"/>
      <c r="AD91" s="123" t="e">
        <f t="shared" si="6"/>
        <v>#REF!</v>
      </c>
      <c r="AE91" s="76" t="e">
        <f>IF(Z91="A",IF(X91&lt;=HLOOKUP(N91,Limits!#REF!,2),30,IF(X91&lt;=HLOOKUP(N91,Limits!#REF!,3),40,IF(X91&lt;=HLOOKUP(N91,Limits!#REF!,4),50,IF(X91&lt;=HLOOKUP(N91,Limits!#REF!,5),80,"Over 80%")))))</f>
        <v>#REF!</v>
      </c>
      <c r="AF91" s="76" t="e">
        <f>IF(Z91="B",IF(X91&lt;=HLOOKUP(N91,Limits!#REF!,2),30,IF(X91&lt;=HLOOKUP(N91,Limits!#REF!,3),40,IF(X91&lt;=HLOOKUP(N91,Limits!#REF!,4),50,IF(X91&lt;=HLOOKUP(N91,Limits!#REF!,5),80,"Over 80%")))))</f>
        <v>#REF!</v>
      </c>
      <c r="AG91" s="122"/>
      <c r="AH91" s="85" t="e">
        <f>IF(J91&lt;=HLOOKUP(F91,Limits!#REF!,2),30,IF(J91&lt;=HLOOKUP(F91,Limits!#REF!,3),40,IF(J91&lt;=HLOOKUP(F91,Limits!#REF!,4),50,IF(J91&lt;=HLOOKUP(F91,Limits!#REF!,5),60,IF(J91&lt;=HLOOKUP(F91,Limits!#REF!,6),80,"Over 80%")))))</f>
        <v>#REF!</v>
      </c>
      <c r="AI91" s="123" t="e">
        <f t="shared" si="4"/>
        <v>#REF!</v>
      </c>
      <c r="AJ91" s="13"/>
      <c r="AK91" s="85" t="e">
        <f t="shared" si="7"/>
        <v>#REF!</v>
      </c>
    </row>
    <row r="92" spans="1:37">
      <c r="A92" s="117" t="e">
        <f>+USR!#REF!</f>
        <v>#REF!</v>
      </c>
      <c r="B92" s="117"/>
      <c r="C92" s="117" t="e">
        <f>+USR!#REF!</f>
        <v>#REF!</v>
      </c>
      <c r="D92" s="151" t="e">
        <f>DATEVALUE(TEXT(USR!#REF!,"mm/dd/yyyy"))</f>
        <v>#REF!</v>
      </c>
      <c r="E92" s="117"/>
      <c r="F92" s="121" t="e">
        <f>+USR!#REF!</f>
        <v>#REF!</v>
      </c>
      <c r="G92" s="122"/>
      <c r="H92" s="122" t="e">
        <f>+USR!#REF!</f>
        <v>#REF!</v>
      </c>
      <c r="I92" s="122"/>
      <c r="J92" s="146" t="e">
        <f>+USR!#REF!</f>
        <v>#REF!</v>
      </c>
      <c r="K92" s="122"/>
      <c r="L92" s="147" t="e">
        <f>IF(H92=30,HLOOKUP(F92,Limits!#REF!,2),IF(H92=40,HLOOKUP(F92,Limits!#REF!,3),IF(H92=50,HLOOKUP(F92,Limits!#REF!,4),IF(H92=60,HLOOKUP(F92,Limits!#REF!,5),IF(H92=80,HLOOKUP(F92,Limits!#REF!,6))))))</f>
        <v>#REF!</v>
      </c>
      <c r="M92" s="148"/>
      <c r="N92" s="121" t="e">
        <f>+USR!#REF!</f>
        <v>#REF!</v>
      </c>
      <c r="O92" s="122"/>
      <c r="P92" s="122" t="e">
        <f>+USR!#REF!</f>
        <v>#REF!</v>
      </c>
      <c r="Q92" s="122"/>
      <c r="R92" s="122" t="e">
        <f>+USR!#REF!</f>
        <v>#REF!</v>
      </c>
      <c r="S92" s="122"/>
      <c r="T92" s="122" t="e">
        <f>+USR!#REF!</f>
        <v>#REF!</v>
      </c>
      <c r="U92" s="122"/>
      <c r="V92" s="122" t="e">
        <f>IF(N92=0,Limits!$D$8,IF(N92=1,Limits!$E$8,IF(N92=2,Limits!$F$8,IF(N92=3,Limits!$G$8,IF(N92=4,Limits!$H$8,IF(N92=5,Limits!$I$8))))))</f>
        <v>#REF!</v>
      </c>
      <c r="W92" s="122"/>
      <c r="X92" s="122" t="e">
        <f t="shared" si="5"/>
        <v>#REF!</v>
      </c>
      <c r="Y92" s="122"/>
      <c r="Z92" s="76" t="e">
        <f>IF(D92&gt;=Limits!#REF!,"A",IF(D92&lt;=Limits!#REF!,"B",0))</f>
        <v>#REF!</v>
      </c>
      <c r="AA92" s="76" t="e">
        <f>IF(Z92="A",IF(P92=30,HLOOKUP(N92,Limits!#REF!,2),IF(P92=40,HLOOKUP(N92,Limits!#REF!,3),IF(P92=50,HLOOKUP(N92,Limits!#REF!,4),IF(P92=80,HLOOKUP(N92,Limits!#REF!,5))))))</f>
        <v>#REF!</v>
      </c>
      <c r="AB92" s="76" t="e">
        <f>IF(Z92="B",IF(P92=30,HLOOKUP(N92,Limits!#REF!,2),IF(P92=40,HLOOKUP(N92,Limits!#REF!,3),IF(P92=50,HLOOKUP(N92,Limits!#REF!,4),IF(P92=80,HLOOKUP(N92,Limits!#REF!,5))))))</f>
        <v>#REF!</v>
      </c>
      <c r="AC92" s="122"/>
      <c r="AD92" s="123" t="e">
        <f t="shared" si="6"/>
        <v>#REF!</v>
      </c>
      <c r="AE92" s="76" t="e">
        <f>IF(Z92="A",IF(X92&lt;=HLOOKUP(N92,Limits!#REF!,2),30,IF(X92&lt;=HLOOKUP(N92,Limits!#REF!,3),40,IF(X92&lt;=HLOOKUP(N92,Limits!#REF!,4),50,IF(X92&lt;=HLOOKUP(N92,Limits!#REF!,5),80,"Over 80%")))))</f>
        <v>#REF!</v>
      </c>
      <c r="AF92" s="76" t="e">
        <f>IF(Z92="B",IF(X92&lt;=HLOOKUP(N92,Limits!#REF!,2),30,IF(X92&lt;=HLOOKUP(N92,Limits!#REF!,3),40,IF(X92&lt;=HLOOKUP(N92,Limits!#REF!,4),50,IF(X92&lt;=HLOOKUP(N92,Limits!#REF!,5),80,"Over 80%")))))</f>
        <v>#REF!</v>
      </c>
      <c r="AG92" s="122"/>
      <c r="AH92" s="85" t="e">
        <f>IF(J92&lt;=HLOOKUP(F92,Limits!#REF!,2),30,IF(J92&lt;=HLOOKUP(F92,Limits!#REF!,3),40,IF(J92&lt;=HLOOKUP(F92,Limits!#REF!,4),50,IF(J92&lt;=HLOOKUP(F92,Limits!#REF!,5),60,IF(J92&lt;=HLOOKUP(F92,Limits!#REF!,6),80,"Over 80%")))))</f>
        <v>#REF!</v>
      </c>
      <c r="AI92" s="123" t="e">
        <f t="shared" si="4"/>
        <v>#REF!</v>
      </c>
      <c r="AJ92" s="13"/>
      <c r="AK92" s="85" t="e">
        <f t="shared" si="7"/>
        <v>#REF!</v>
      </c>
    </row>
    <row r="93" spans="1:37">
      <c r="A93" s="117" t="e">
        <f>+USR!#REF!</f>
        <v>#REF!</v>
      </c>
      <c r="B93" s="117"/>
      <c r="C93" s="117" t="e">
        <f>+USR!#REF!</f>
        <v>#REF!</v>
      </c>
      <c r="D93" s="151" t="e">
        <f>DATEVALUE(TEXT(USR!#REF!,"mm/dd/yyyy"))</f>
        <v>#REF!</v>
      </c>
      <c r="E93" s="117"/>
      <c r="F93" s="121" t="e">
        <f>+USR!#REF!</f>
        <v>#REF!</v>
      </c>
      <c r="G93" s="122"/>
      <c r="H93" s="122" t="e">
        <f>+USR!#REF!</f>
        <v>#REF!</v>
      </c>
      <c r="I93" s="122"/>
      <c r="J93" s="146" t="e">
        <f>+USR!#REF!</f>
        <v>#REF!</v>
      </c>
      <c r="K93" s="122"/>
      <c r="L93" s="147" t="e">
        <f>IF(H93=30,HLOOKUP(F93,Limits!#REF!,2),IF(H93=40,HLOOKUP(F93,Limits!#REF!,3),IF(H93=50,HLOOKUP(F93,Limits!#REF!,4),IF(H93=60,HLOOKUP(F93,Limits!#REF!,5),IF(H93=80,HLOOKUP(F93,Limits!#REF!,6))))))</f>
        <v>#REF!</v>
      </c>
      <c r="M93" s="148"/>
      <c r="N93" s="121" t="e">
        <f>+USR!#REF!</f>
        <v>#REF!</v>
      </c>
      <c r="O93" s="122"/>
      <c r="P93" s="122" t="e">
        <f>+USR!#REF!</f>
        <v>#REF!</v>
      </c>
      <c r="Q93" s="122"/>
      <c r="R93" s="122" t="e">
        <f>+USR!#REF!</f>
        <v>#REF!</v>
      </c>
      <c r="S93" s="122"/>
      <c r="T93" s="122" t="e">
        <f>+USR!#REF!</f>
        <v>#REF!</v>
      </c>
      <c r="U93" s="122"/>
      <c r="V93" s="122" t="e">
        <f>IF(N93=0,Limits!$D$8,IF(N93=1,Limits!$E$8,IF(N93=2,Limits!$F$8,IF(N93=3,Limits!$G$8,IF(N93=4,Limits!$H$8,IF(N93=5,Limits!$I$8))))))</f>
        <v>#REF!</v>
      </c>
      <c r="W93" s="122"/>
      <c r="X93" s="122" t="e">
        <f t="shared" si="5"/>
        <v>#REF!</v>
      </c>
      <c r="Y93" s="122"/>
      <c r="Z93" s="76" t="e">
        <f>IF(D93&gt;=Limits!#REF!,"A",IF(D93&lt;=Limits!#REF!,"B",0))</f>
        <v>#REF!</v>
      </c>
      <c r="AA93" s="76" t="e">
        <f>IF(Z93="A",IF(P93=30,HLOOKUP(N93,Limits!#REF!,2),IF(P93=40,HLOOKUP(N93,Limits!#REF!,3),IF(P93=50,HLOOKUP(N93,Limits!#REF!,4),IF(P93=80,HLOOKUP(N93,Limits!#REF!,5))))))</f>
        <v>#REF!</v>
      </c>
      <c r="AB93" s="76" t="e">
        <f>IF(Z93="B",IF(P93=30,HLOOKUP(N93,Limits!#REF!,2),IF(P93=40,HLOOKUP(N93,Limits!#REF!,3),IF(P93=50,HLOOKUP(N93,Limits!#REF!,4),IF(P93=80,HLOOKUP(N93,Limits!#REF!,5))))))</f>
        <v>#REF!</v>
      </c>
      <c r="AC93" s="122"/>
      <c r="AD93" s="123" t="e">
        <f t="shared" si="6"/>
        <v>#REF!</v>
      </c>
      <c r="AE93" s="76" t="e">
        <f>IF(Z93="A",IF(X93&lt;=HLOOKUP(N93,Limits!#REF!,2),30,IF(X93&lt;=HLOOKUP(N93,Limits!#REF!,3),40,IF(X93&lt;=HLOOKUP(N93,Limits!#REF!,4),50,IF(X93&lt;=HLOOKUP(N93,Limits!#REF!,5),80,"Over 80%")))))</f>
        <v>#REF!</v>
      </c>
      <c r="AF93" s="76" t="e">
        <f>IF(Z93="B",IF(X93&lt;=HLOOKUP(N93,Limits!#REF!,2),30,IF(X93&lt;=HLOOKUP(N93,Limits!#REF!,3),40,IF(X93&lt;=HLOOKUP(N93,Limits!#REF!,4),50,IF(X93&lt;=HLOOKUP(N93,Limits!#REF!,5),80,"Over 80%")))))</f>
        <v>#REF!</v>
      </c>
      <c r="AG93" s="122"/>
      <c r="AH93" s="85" t="e">
        <f>IF(J93&lt;=HLOOKUP(F93,Limits!#REF!,2),30,IF(J93&lt;=HLOOKUP(F93,Limits!#REF!,3),40,IF(J93&lt;=HLOOKUP(F93,Limits!#REF!,4),50,IF(J93&lt;=HLOOKUP(F93,Limits!#REF!,5),60,IF(J93&lt;=HLOOKUP(F93,Limits!#REF!,6),80,"Over 80%")))))</f>
        <v>#REF!</v>
      </c>
      <c r="AI93" s="123" t="e">
        <f t="shared" si="4"/>
        <v>#REF!</v>
      </c>
      <c r="AJ93" s="13"/>
      <c r="AK93" s="85" t="e">
        <f t="shared" si="7"/>
        <v>#REF!</v>
      </c>
    </row>
    <row r="94" spans="1:37">
      <c r="A94" s="117" t="e">
        <f>+USR!#REF!</f>
        <v>#REF!</v>
      </c>
      <c r="B94" s="117"/>
      <c r="C94" s="117" t="e">
        <f>+USR!#REF!</f>
        <v>#REF!</v>
      </c>
      <c r="D94" s="151" t="e">
        <f>DATEVALUE(TEXT(USR!#REF!,"mm/dd/yyyy"))</f>
        <v>#REF!</v>
      </c>
      <c r="E94" s="117"/>
      <c r="F94" s="121" t="e">
        <f>+USR!#REF!</f>
        <v>#REF!</v>
      </c>
      <c r="G94" s="122"/>
      <c r="H94" s="122" t="e">
        <f>+USR!#REF!</f>
        <v>#REF!</v>
      </c>
      <c r="I94" s="122"/>
      <c r="J94" s="146" t="e">
        <f>+USR!#REF!</f>
        <v>#REF!</v>
      </c>
      <c r="K94" s="122"/>
      <c r="L94" s="147" t="e">
        <f>IF(H94=30,HLOOKUP(F94,Limits!#REF!,2),IF(H94=40,HLOOKUP(F94,Limits!#REF!,3),IF(H94=50,HLOOKUP(F94,Limits!#REF!,4),IF(H94=60,HLOOKUP(F94,Limits!#REF!,5),IF(H94=80,HLOOKUP(F94,Limits!#REF!,6))))))</f>
        <v>#REF!</v>
      </c>
      <c r="M94" s="148"/>
      <c r="N94" s="121" t="e">
        <f>+USR!#REF!</f>
        <v>#REF!</v>
      </c>
      <c r="O94" s="122"/>
      <c r="P94" s="122" t="e">
        <f>+USR!#REF!</f>
        <v>#REF!</v>
      </c>
      <c r="Q94" s="122"/>
      <c r="R94" s="122" t="e">
        <f>+USR!#REF!</f>
        <v>#REF!</v>
      </c>
      <c r="S94" s="122"/>
      <c r="T94" s="122" t="e">
        <f>+USR!#REF!</f>
        <v>#REF!</v>
      </c>
      <c r="U94" s="122"/>
      <c r="V94" s="122" t="e">
        <f>IF(N94=0,Limits!$D$8,IF(N94=1,Limits!$E$8,IF(N94=2,Limits!$F$8,IF(N94=3,Limits!$G$8,IF(N94=4,Limits!$H$8,IF(N94=5,Limits!$I$8))))))</f>
        <v>#REF!</v>
      </c>
      <c r="W94" s="122"/>
      <c r="X94" s="122" t="e">
        <f t="shared" si="5"/>
        <v>#REF!</v>
      </c>
      <c r="Y94" s="122"/>
      <c r="Z94" s="76" t="e">
        <f>IF(D94&gt;=Limits!#REF!,"A",IF(D94&lt;=Limits!#REF!,"B",0))</f>
        <v>#REF!</v>
      </c>
      <c r="AA94" s="76" t="e">
        <f>IF(Z94="A",IF(P94=30,HLOOKUP(N94,Limits!#REF!,2),IF(P94=40,HLOOKUP(N94,Limits!#REF!,3),IF(P94=50,HLOOKUP(N94,Limits!#REF!,4),IF(P94=80,HLOOKUP(N94,Limits!#REF!,5))))))</f>
        <v>#REF!</v>
      </c>
      <c r="AB94" s="76" t="e">
        <f>IF(Z94="B",IF(P94=30,HLOOKUP(N94,Limits!#REF!,2),IF(P94=40,HLOOKUP(N94,Limits!#REF!,3),IF(P94=50,HLOOKUP(N94,Limits!#REF!,4),IF(P94=80,HLOOKUP(N94,Limits!#REF!,5))))))</f>
        <v>#REF!</v>
      </c>
      <c r="AC94" s="122"/>
      <c r="AD94" s="123" t="e">
        <f t="shared" si="6"/>
        <v>#REF!</v>
      </c>
      <c r="AE94" s="76" t="e">
        <f>IF(Z94="A",IF(X94&lt;=HLOOKUP(N94,Limits!#REF!,2),30,IF(X94&lt;=HLOOKUP(N94,Limits!#REF!,3),40,IF(X94&lt;=HLOOKUP(N94,Limits!#REF!,4),50,IF(X94&lt;=HLOOKUP(N94,Limits!#REF!,5),80,"Over 80%")))))</f>
        <v>#REF!</v>
      </c>
      <c r="AF94" s="76" t="e">
        <f>IF(Z94="B",IF(X94&lt;=HLOOKUP(N94,Limits!#REF!,2),30,IF(X94&lt;=HLOOKUP(N94,Limits!#REF!,3),40,IF(X94&lt;=HLOOKUP(N94,Limits!#REF!,4),50,IF(X94&lt;=HLOOKUP(N94,Limits!#REF!,5),80,"Over 80%")))))</f>
        <v>#REF!</v>
      </c>
      <c r="AG94" s="122"/>
      <c r="AH94" s="85" t="e">
        <f>IF(J94&lt;=HLOOKUP(F94,Limits!#REF!,2),30,IF(J94&lt;=HLOOKUP(F94,Limits!#REF!,3),40,IF(J94&lt;=HLOOKUP(F94,Limits!#REF!,4),50,IF(J94&lt;=HLOOKUP(F94,Limits!#REF!,5),60,IF(J94&lt;=HLOOKUP(F94,Limits!#REF!,6),80,"Over 80%")))))</f>
        <v>#REF!</v>
      </c>
      <c r="AI94" s="123" t="e">
        <f t="shared" si="4"/>
        <v>#REF!</v>
      </c>
      <c r="AJ94" s="13"/>
      <c r="AK94" s="85" t="e">
        <f t="shared" si="7"/>
        <v>#REF!</v>
      </c>
    </row>
    <row r="95" spans="1:37">
      <c r="A95" s="117" t="e">
        <f>+USR!#REF!</f>
        <v>#REF!</v>
      </c>
      <c r="B95" s="117"/>
      <c r="C95" s="117" t="e">
        <f>+USR!#REF!</f>
        <v>#REF!</v>
      </c>
      <c r="D95" s="151" t="e">
        <f>DATEVALUE(TEXT(USR!#REF!,"mm/dd/yyyy"))</f>
        <v>#REF!</v>
      </c>
      <c r="E95" s="117"/>
      <c r="F95" s="121" t="e">
        <f>+USR!#REF!</f>
        <v>#REF!</v>
      </c>
      <c r="G95" s="122"/>
      <c r="H95" s="122" t="e">
        <f>+USR!#REF!</f>
        <v>#REF!</v>
      </c>
      <c r="I95" s="122"/>
      <c r="J95" s="146" t="e">
        <f>+USR!#REF!</f>
        <v>#REF!</v>
      </c>
      <c r="K95" s="122"/>
      <c r="L95" s="147" t="e">
        <f>IF(H95=30,HLOOKUP(F95,Limits!#REF!,2),IF(H95=40,HLOOKUP(F95,Limits!#REF!,3),IF(H95=50,HLOOKUP(F95,Limits!#REF!,4),IF(H95=60,HLOOKUP(F95,Limits!#REF!,5),IF(H95=80,HLOOKUP(F95,Limits!#REF!,6))))))</f>
        <v>#REF!</v>
      </c>
      <c r="M95" s="148"/>
      <c r="N95" s="121" t="e">
        <f>+USR!#REF!</f>
        <v>#REF!</v>
      </c>
      <c r="O95" s="122"/>
      <c r="P95" s="122" t="e">
        <f>+USR!#REF!</f>
        <v>#REF!</v>
      </c>
      <c r="Q95" s="122"/>
      <c r="R95" s="122" t="e">
        <f>+USR!#REF!</f>
        <v>#REF!</v>
      </c>
      <c r="S95" s="122"/>
      <c r="T95" s="122" t="e">
        <f>+USR!#REF!</f>
        <v>#REF!</v>
      </c>
      <c r="U95" s="122"/>
      <c r="V95" s="122" t="e">
        <f>IF(N95=0,Limits!$D$8,IF(N95=1,Limits!$E$8,IF(N95=2,Limits!$F$8,IF(N95=3,Limits!$G$8,IF(N95=4,Limits!$H$8,IF(N95=5,Limits!$I$8))))))</f>
        <v>#REF!</v>
      </c>
      <c r="W95" s="122"/>
      <c r="X95" s="122" t="e">
        <f t="shared" si="5"/>
        <v>#REF!</v>
      </c>
      <c r="Y95" s="122"/>
      <c r="Z95" s="76" t="e">
        <f>IF(D95&gt;=Limits!#REF!,"A",IF(D95&lt;=Limits!#REF!,"B",0))</f>
        <v>#REF!</v>
      </c>
      <c r="AA95" s="76" t="e">
        <f>IF(Z95="A",IF(P95=30,HLOOKUP(N95,Limits!#REF!,2),IF(P95=40,HLOOKUP(N95,Limits!#REF!,3),IF(P95=50,HLOOKUP(N95,Limits!#REF!,4),IF(P95=80,HLOOKUP(N95,Limits!#REF!,5))))))</f>
        <v>#REF!</v>
      </c>
      <c r="AB95" s="76" t="e">
        <f>IF(Z95="B",IF(P95=30,HLOOKUP(N95,Limits!#REF!,2),IF(P95=40,HLOOKUP(N95,Limits!#REF!,3),IF(P95=50,HLOOKUP(N95,Limits!#REF!,4),IF(P95=80,HLOOKUP(N95,Limits!#REF!,5))))))</f>
        <v>#REF!</v>
      </c>
      <c r="AC95" s="122"/>
      <c r="AD95" s="123" t="e">
        <f t="shared" si="6"/>
        <v>#REF!</v>
      </c>
      <c r="AE95" s="76" t="e">
        <f>IF(Z95="A",IF(X95&lt;=HLOOKUP(N95,Limits!#REF!,2),30,IF(X95&lt;=HLOOKUP(N95,Limits!#REF!,3),40,IF(X95&lt;=HLOOKUP(N95,Limits!#REF!,4),50,IF(X95&lt;=HLOOKUP(N95,Limits!#REF!,5),80,"Over 80%")))))</f>
        <v>#REF!</v>
      </c>
      <c r="AF95" s="76" t="e">
        <f>IF(Z95="B",IF(X95&lt;=HLOOKUP(N95,Limits!#REF!,2),30,IF(X95&lt;=HLOOKUP(N95,Limits!#REF!,3),40,IF(X95&lt;=HLOOKUP(N95,Limits!#REF!,4),50,IF(X95&lt;=HLOOKUP(N95,Limits!#REF!,5),80,"Over 80%")))))</f>
        <v>#REF!</v>
      </c>
      <c r="AG95" s="122"/>
      <c r="AH95" s="85" t="e">
        <f>IF(J95&lt;=HLOOKUP(F95,Limits!#REF!,2),30,IF(J95&lt;=HLOOKUP(F95,Limits!#REF!,3),40,IF(J95&lt;=HLOOKUP(F95,Limits!#REF!,4),50,IF(J95&lt;=HLOOKUP(F95,Limits!#REF!,5),60,IF(J95&lt;=HLOOKUP(F95,Limits!#REF!,6),80,"Over 80%")))))</f>
        <v>#REF!</v>
      </c>
      <c r="AI95" s="123" t="e">
        <f t="shared" si="4"/>
        <v>#REF!</v>
      </c>
      <c r="AJ95" s="13"/>
      <c r="AK95" s="85" t="e">
        <f t="shared" si="7"/>
        <v>#REF!</v>
      </c>
    </row>
    <row r="96" spans="1:37">
      <c r="A96" s="117" t="e">
        <f>+USR!#REF!</f>
        <v>#REF!</v>
      </c>
      <c r="B96" s="117"/>
      <c r="C96" s="117" t="e">
        <f>+USR!#REF!</f>
        <v>#REF!</v>
      </c>
      <c r="D96" s="151" t="e">
        <f>DATEVALUE(TEXT(USR!#REF!,"mm/dd/yyyy"))</f>
        <v>#REF!</v>
      </c>
      <c r="E96" s="117"/>
      <c r="F96" s="121" t="e">
        <f>+USR!#REF!</f>
        <v>#REF!</v>
      </c>
      <c r="G96" s="122"/>
      <c r="H96" s="122" t="e">
        <f>+USR!#REF!</f>
        <v>#REF!</v>
      </c>
      <c r="I96" s="122"/>
      <c r="J96" s="146" t="e">
        <f>+USR!#REF!</f>
        <v>#REF!</v>
      </c>
      <c r="K96" s="122"/>
      <c r="L96" s="147" t="e">
        <f>IF(H96=30,HLOOKUP(F96,Limits!#REF!,2),IF(H96=40,HLOOKUP(F96,Limits!#REF!,3),IF(H96=50,HLOOKUP(F96,Limits!#REF!,4),IF(H96=60,HLOOKUP(F96,Limits!#REF!,5),IF(H96=80,HLOOKUP(F96,Limits!#REF!,6))))))</f>
        <v>#REF!</v>
      </c>
      <c r="M96" s="148"/>
      <c r="N96" s="121" t="e">
        <f>+USR!#REF!</f>
        <v>#REF!</v>
      </c>
      <c r="O96" s="122"/>
      <c r="P96" s="122" t="e">
        <f>+USR!#REF!</f>
        <v>#REF!</v>
      </c>
      <c r="Q96" s="122"/>
      <c r="R96" s="122" t="e">
        <f>+USR!#REF!</f>
        <v>#REF!</v>
      </c>
      <c r="S96" s="122"/>
      <c r="T96" s="122" t="e">
        <f>+USR!#REF!</f>
        <v>#REF!</v>
      </c>
      <c r="U96" s="122"/>
      <c r="V96" s="122" t="e">
        <f>IF(N96=0,Limits!$D$8,IF(N96=1,Limits!$E$8,IF(N96=2,Limits!$F$8,IF(N96=3,Limits!$G$8,IF(N96=4,Limits!$H$8,IF(N96=5,Limits!$I$8))))))</f>
        <v>#REF!</v>
      </c>
      <c r="W96" s="122"/>
      <c r="X96" s="122" t="e">
        <f t="shared" si="5"/>
        <v>#REF!</v>
      </c>
      <c r="Y96" s="122"/>
      <c r="Z96" s="76" t="e">
        <f>IF(D96&gt;=Limits!#REF!,"A",IF(D96&lt;=Limits!#REF!,"B",0))</f>
        <v>#REF!</v>
      </c>
      <c r="AA96" s="76" t="e">
        <f>IF(Z96="A",IF(P96=30,HLOOKUP(N96,Limits!#REF!,2),IF(P96=40,HLOOKUP(N96,Limits!#REF!,3),IF(P96=50,HLOOKUP(N96,Limits!#REF!,4),IF(P96=80,HLOOKUP(N96,Limits!#REF!,5))))))</f>
        <v>#REF!</v>
      </c>
      <c r="AB96" s="76" t="e">
        <f>IF(Z96="B",IF(P96=30,HLOOKUP(N96,Limits!#REF!,2),IF(P96=40,HLOOKUP(N96,Limits!#REF!,3),IF(P96=50,HLOOKUP(N96,Limits!#REF!,4),IF(P96=80,HLOOKUP(N96,Limits!#REF!,5))))))</f>
        <v>#REF!</v>
      </c>
      <c r="AC96" s="122"/>
      <c r="AD96" s="123" t="e">
        <f t="shared" si="6"/>
        <v>#REF!</v>
      </c>
      <c r="AE96" s="76" t="e">
        <f>IF(Z96="A",IF(X96&lt;=HLOOKUP(N96,Limits!#REF!,2),30,IF(X96&lt;=HLOOKUP(N96,Limits!#REF!,3),40,IF(X96&lt;=HLOOKUP(N96,Limits!#REF!,4),50,IF(X96&lt;=HLOOKUP(N96,Limits!#REF!,5),80,"Over 80%")))))</f>
        <v>#REF!</v>
      </c>
      <c r="AF96" s="76" t="e">
        <f>IF(Z96="B",IF(X96&lt;=HLOOKUP(N96,Limits!#REF!,2),30,IF(X96&lt;=HLOOKUP(N96,Limits!#REF!,3),40,IF(X96&lt;=HLOOKUP(N96,Limits!#REF!,4),50,IF(X96&lt;=HLOOKUP(N96,Limits!#REF!,5),80,"Over 80%")))))</f>
        <v>#REF!</v>
      </c>
      <c r="AG96" s="122"/>
      <c r="AH96" s="85" t="e">
        <f>IF(J96&lt;=HLOOKUP(F96,Limits!#REF!,2),30,IF(J96&lt;=HLOOKUP(F96,Limits!#REF!,3),40,IF(J96&lt;=HLOOKUP(F96,Limits!#REF!,4),50,IF(J96&lt;=HLOOKUP(F96,Limits!#REF!,5),60,IF(J96&lt;=HLOOKUP(F96,Limits!#REF!,6),80,"Over 80%")))))</f>
        <v>#REF!</v>
      </c>
      <c r="AI96" s="123" t="e">
        <f t="shared" si="4"/>
        <v>#REF!</v>
      </c>
      <c r="AJ96" s="13"/>
      <c r="AK96" s="85" t="e">
        <f t="shared" si="7"/>
        <v>#REF!</v>
      </c>
    </row>
    <row r="97" spans="1:37">
      <c r="A97" s="117" t="e">
        <f>+USR!#REF!</f>
        <v>#REF!</v>
      </c>
      <c r="B97" s="117"/>
      <c r="C97" s="117" t="e">
        <f>+USR!#REF!</f>
        <v>#REF!</v>
      </c>
      <c r="D97" s="151" t="e">
        <f>DATEVALUE(TEXT(USR!#REF!,"mm/dd/yyyy"))</f>
        <v>#REF!</v>
      </c>
      <c r="E97" s="117"/>
      <c r="F97" s="121" t="e">
        <f>+USR!#REF!</f>
        <v>#REF!</v>
      </c>
      <c r="G97" s="122"/>
      <c r="H97" s="122" t="e">
        <f>+USR!#REF!</f>
        <v>#REF!</v>
      </c>
      <c r="I97" s="122"/>
      <c r="J97" s="146" t="e">
        <f>+USR!#REF!</f>
        <v>#REF!</v>
      </c>
      <c r="K97" s="122"/>
      <c r="L97" s="147" t="e">
        <f>IF(H97=30,HLOOKUP(F97,Limits!#REF!,2),IF(H97=40,HLOOKUP(F97,Limits!#REF!,3),IF(H97=50,HLOOKUP(F97,Limits!#REF!,4),IF(H97=60,HLOOKUP(F97,Limits!#REF!,5),IF(H97=80,HLOOKUP(F97,Limits!#REF!,6))))))</f>
        <v>#REF!</v>
      </c>
      <c r="M97" s="148"/>
      <c r="N97" s="121" t="e">
        <f>+USR!#REF!</f>
        <v>#REF!</v>
      </c>
      <c r="O97" s="122"/>
      <c r="P97" s="122" t="e">
        <f>+USR!#REF!</f>
        <v>#REF!</v>
      </c>
      <c r="Q97" s="122"/>
      <c r="R97" s="122" t="e">
        <f>+USR!#REF!</f>
        <v>#REF!</v>
      </c>
      <c r="S97" s="122"/>
      <c r="T97" s="122" t="e">
        <f>+USR!#REF!</f>
        <v>#REF!</v>
      </c>
      <c r="U97" s="122"/>
      <c r="V97" s="122" t="e">
        <f>IF(N97=0,Limits!$D$8,IF(N97=1,Limits!$E$8,IF(N97=2,Limits!$F$8,IF(N97=3,Limits!$G$8,IF(N97=4,Limits!$H$8,IF(N97=5,Limits!$I$8))))))</f>
        <v>#REF!</v>
      </c>
      <c r="W97" s="122"/>
      <c r="X97" s="122" t="e">
        <f t="shared" si="5"/>
        <v>#REF!</v>
      </c>
      <c r="Y97" s="122"/>
      <c r="Z97" s="76" t="e">
        <f>IF(D97&gt;=Limits!#REF!,"A",IF(D97&lt;=Limits!#REF!,"B",0))</f>
        <v>#REF!</v>
      </c>
      <c r="AA97" s="76" t="e">
        <f>IF(Z97="A",IF(P97=30,HLOOKUP(N97,Limits!#REF!,2),IF(P97=40,HLOOKUP(N97,Limits!#REF!,3),IF(P97=50,HLOOKUP(N97,Limits!#REF!,4),IF(P97=80,HLOOKUP(N97,Limits!#REF!,5))))))</f>
        <v>#REF!</v>
      </c>
      <c r="AB97" s="76" t="e">
        <f>IF(Z97="B",IF(P97=30,HLOOKUP(N97,Limits!#REF!,2),IF(P97=40,HLOOKUP(N97,Limits!#REF!,3),IF(P97=50,HLOOKUP(N97,Limits!#REF!,4),IF(P97=80,HLOOKUP(N97,Limits!#REF!,5))))))</f>
        <v>#REF!</v>
      </c>
      <c r="AC97" s="122"/>
      <c r="AD97" s="123" t="e">
        <f t="shared" si="6"/>
        <v>#REF!</v>
      </c>
      <c r="AE97" s="76" t="e">
        <f>IF(Z97="A",IF(X97&lt;=HLOOKUP(N97,Limits!#REF!,2),30,IF(X97&lt;=HLOOKUP(N97,Limits!#REF!,3),40,IF(X97&lt;=HLOOKUP(N97,Limits!#REF!,4),50,IF(X97&lt;=HLOOKUP(N97,Limits!#REF!,5),80,"Over 80%")))))</f>
        <v>#REF!</v>
      </c>
      <c r="AF97" s="76" t="e">
        <f>IF(Z97="B",IF(X97&lt;=HLOOKUP(N97,Limits!#REF!,2),30,IF(X97&lt;=HLOOKUP(N97,Limits!#REF!,3),40,IF(X97&lt;=HLOOKUP(N97,Limits!#REF!,4),50,IF(X97&lt;=HLOOKUP(N97,Limits!#REF!,5),80,"Over 80%")))))</f>
        <v>#REF!</v>
      </c>
      <c r="AG97" s="122"/>
      <c r="AH97" s="85" t="e">
        <f>IF(J97&lt;=HLOOKUP(F97,Limits!#REF!,2),30,IF(J97&lt;=HLOOKUP(F97,Limits!#REF!,3),40,IF(J97&lt;=HLOOKUP(F97,Limits!#REF!,4),50,IF(J97&lt;=HLOOKUP(F97,Limits!#REF!,5),60,IF(J97&lt;=HLOOKUP(F97,Limits!#REF!,6),80,"Over 80%")))))</f>
        <v>#REF!</v>
      </c>
      <c r="AI97" s="123" t="e">
        <f t="shared" si="4"/>
        <v>#REF!</v>
      </c>
      <c r="AJ97" s="13"/>
      <c r="AK97" s="85" t="e">
        <f t="shared" si="7"/>
        <v>#REF!</v>
      </c>
    </row>
    <row r="98" spans="1:37">
      <c r="A98" s="117" t="e">
        <f>+USR!#REF!</f>
        <v>#REF!</v>
      </c>
      <c r="B98" s="117"/>
      <c r="C98" s="117" t="e">
        <f>+USR!#REF!</f>
        <v>#REF!</v>
      </c>
      <c r="D98" s="151" t="e">
        <f>DATEVALUE(TEXT(USR!#REF!,"mm/dd/yyyy"))</f>
        <v>#REF!</v>
      </c>
      <c r="E98" s="117"/>
      <c r="F98" s="121" t="e">
        <f>+USR!#REF!</f>
        <v>#REF!</v>
      </c>
      <c r="G98" s="122"/>
      <c r="H98" s="122" t="e">
        <f>+USR!#REF!</f>
        <v>#REF!</v>
      </c>
      <c r="I98" s="122"/>
      <c r="J98" s="146" t="e">
        <f>+USR!#REF!</f>
        <v>#REF!</v>
      </c>
      <c r="K98" s="122"/>
      <c r="L98" s="147" t="e">
        <f>IF(H98=30,HLOOKUP(F98,Limits!#REF!,2),IF(H98=40,HLOOKUP(F98,Limits!#REF!,3),IF(H98=50,HLOOKUP(F98,Limits!#REF!,4),IF(H98=60,HLOOKUP(F98,Limits!#REF!,5),IF(H98=80,HLOOKUP(F98,Limits!#REF!,6))))))</f>
        <v>#REF!</v>
      </c>
      <c r="M98" s="148"/>
      <c r="N98" s="121" t="e">
        <f>+USR!#REF!</f>
        <v>#REF!</v>
      </c>
      <c r="O98" s="122"/>
      <c r="P98" s="122" t="e">
        <f>+USR!#REF!</f>
        <v>#REF!</v>
      </c>
      <c r="Q98" s="122"/>
      <c r="R98" s="122" t="e">
        <f>+USR!#REF!</f>
        <v>#REF!</v>
      </c>
      <c r="S98" s="122"/>
      <c r="T98" s="122" t="e">
        <f>+USR!#REF!</f>
        <v>#REF!</v>
      </c>
      <c r="U98" s="122"/>
      <c r="V98" s="122" t="e">
        <f>IF(N98=0,Limits!$D$8,IF(N98=1,Limits!$E$8,IF(N98=2,Limits!$F$8,IF(N98=3,Limits!$G$8,IF(N98=4,Limits!$H$8,IF(N98=5,Limits!$I$8))))))</f>
        <v>#REF!</v>
      </c>
      <c r="W98" s="122"/>
      <c r="X98" s="122" t="e">
        <f t="shared" si="5"/>
        <v>#REF!</v>
      </c>
      <c r="Y98" s="122"/>
      <c r="Z98" s="76" t="e">
        <f>IF(D98&gt;=Limits!#REF!,"A",IF(D98&lt;=Limits!#REF!,"B",0))</f>
        <v>#REF!</v>
      </c>
      <c r="AA98" s="76" t="e">
        <f>IF(Z98="A",IF(P98=30,HLOOKUP(N98,Limits!#REF!,2),IF(P98=40,HLOOKUP(N98,Limits!#REF!,3),IF(P98=50,HLOOKUP(N98,Limits!#REF!,4),IF(P98=80,HLOOKUP(N98,Limits!#REF!,5))))))</f>
        <v>#REF!</v>
      </c>
      <c r="AB98" s="76" t="e">
        <f>IF(Z98="B",IF(P98=30,HLOOKUP(N98,Limits!#REF!,2),IF(P98=40,HLOOKUP(N98,Limits!#REF!,3),IF(P98=50,HLOOKUP(N98,Limits!#REF!,4),IF(P98=80,HLOOKUP(N98,Limits!#REF!,5))))))</f>
        <v>#REF!</v>
      </c>
      <c r="AC98" s="122"/>
      <c r="AD98" s="123" t="e">
        <f t="shared" si="6"/>
        <v>#REF!</v>
      </c>
      <c r="AE98" s="76" t="e">
        <f>IF(Z98="A",IF(X98&lt;=HLOOKUP(N98,Limits!#REF!,2),30,IF(X98&lt;=HLOOKUP(N98,Limits!#REF!,3),40,IF(X98&lt;=HLOOKUP(N98,Limits!#REF!,4),50,IF(X98&lt;=HLOOKUP(N98,Limits!#REF!,5),80,"Over 80%")))))</f>
        <v>#REF!</v>
      </c>
      <c r="AF98" s="76" t="e">
        <f>IF(Z98="B",IF(X98&lt;=HLOOKUP(N98,Limits!#REF!,2),30,IF(X98&lt;=HLOOKUP(N98,Limits!#REF!,3),40,IF(X98&lt;=HLOOKUP(N98,Limits!#REF!,4),50,IF(X98&lt;=HLOOKUP(N98,Limits!#REF!,5),80,"Over 80%")))))</f>
        <v>#REF!</v>
      </c>
      <c r="AG98" s="122"/>
      <c r="AH98" s="85" t="e">
        <f>IF(J98&lt;=HLOOKUP(F98,Limits!#REF!,2),30,IF(J98&lt;=HLOOKUP(F98,Limits!#REF!,3),40,IF(J98&lt;=HLOOKUP(F98,Limits!#REF!,4),50,IF(J98&lt;=HLOOKUP(F98,Limits!#REF!,5),60,IF(J98&lt;=HLOOKUP(F98,Limits!#REF!,6),80,"Over 80%")))))</f>
        <v>#REF!</v>
      </c>
      <c r="AI98" s="123" t="e">
        <f t="shared" si="4"/>
        <v>#REF!</v>
      </c>
      <c r="AJ98" s="13"/>
      <c r="AK98" s="85" t="e">
        <f t="shared" si="7"/>
        <v>#REF!</v>
      </c>
    </row>
    <row r="99" spans="1:37">
      <c r="A99" s="117" t="e">
        <f>+USR!#REF!</f>
        <v>#REF!</v>
      </c>
      <c r="B99" s="117"/>
      <c r="C99" s="117" t="e">
        <f>+USR!#REF!</f>
        <v>#REF!</v>
      </c>
      <c r="D99" s="151" t="e">
        <f>DATEVALUE(TEXT(USR!#REF!,"mm/dd/yyyy"))</f>
        <v>#REF!</v>
      </c>
      <c r="E99" s="117"/>
      <c r="F99" s="121" t="e">
        <f>+USR!#REF!</f>
        <v>#REF!</v>
      </c>
      <c r="G99" s="122"/>
      <c r="H99" s="122" t="e">
        <f>+USR!#REF!</f>
        <v>#REF!</v>
      </c>
      <c r="I99" s="122"/>
      <c r="J99" s="146" t="e">
        <f>+USR!#REF!</f>
        <v>#REF!</v>
      </c>
      <c r="K99" s="122"/>
      <c r="L99" s="147" t="e">
        <f>IF(H99=30,HLOOKUP(F99,Limits!#REF!,2),IF(H99=40,HLOOKUP(F99,Limits!#REF!,3),IF(H99=50,HLOOKUP(F99,Limits!#REF!,4),IF(H99=60,HLOOKUP(F99,Limits!#REF!,5),IF(H99=80,HLOOKUP(F99,Limits!#REF!,6))))))</f>
        <v>#REF!</v>
      </c>
      <c r="M99" s="148"/>
      <c r="N99" s="121" t="e">
        <f>+USR!#REF!</f>
        <v>#REF!</v>
      </c>
      <c r="O99" s="122"/>
      <c r="P99" s="122" t="e">
        <f>+USR!#REF!</f>
        <v>#REF!</v>
      </c>
      <c r="Q99" s="122"/>
      <c r="R99" s="122" t="e">
        <f>+USR!#REF!</f>
        <v>#REF!</v>
      </c>
      <c r="S99" s="122"/>
      <c r="T99" s="122" t="e">
        <f>+USR!#REF!</f>
        <v>#REF!</v>
      </c>
      <c r="U99" s="122"/>
      <c r="V99" s="122" t="e">
        <f>IF(N99=0,Limits!$D$8,IF(N99=1,Limits!$E$8,IF(N99=2,Limits!$F$8,IF(N99=3,Limits!$G$8,IF(N99=4,Limits!$H$8,IF(N99=5,Limits!$I$8))))))</f>
        <v>#REF!</v>
      </c>
      <c r="W99" s="122"/>
      <c r="X99" s="122" t="e">
        <f t="shared" si="5"/>
        <v>#REF!</v>
      </c>
      <c r="Y99" s="122"/>
      <c r="Z99" s="76" t="e">
        <f>IF(D99&gt;=Limits!#REF!,"A",IF(D99&lt;=Limits!#REF!,"B",0))</f>
        <v>#REF!</v>
      </c>
      <c r="AA99" s="76" t="e">
        <f>IF(Z99="A",IF(P99=30,HLOOKUP(N99,Limits!#REF!,2),IF(P99=40,HLOOKUP(N99,Limits!#REF!,3),IF(P99=50,HLOOKUP(N99,Limits!#REF!,4),IF(P99=80,HLOOKUP(N99,Limits!#REF!,5))))))</f>
        <v>#REF!</v>
      </c>
      <c r="AB99" s="76" t="e">
        <f>IF(Z99="B",IF(P99=30,HLOOKUP(N99,Limits!#REF!,2),IF(P99=40,HLOOKUP(N99,Limits!#REF!,3),IF(P99=50,HLOOKUP(N99,Limits!#REF!,4),IF(P99=80,HLOOKUP(N99,Limits!#REF!,5))))))</f>
        <v>#REF!</v>
      </c>
      <c r="AC99" s="122"/>
      <c r="AD99" s="123" t="e">
        <f t="shared" si="6"/>
        <v>#REF!</v>
      </c>
      <c r="AE99" s="76" t="e">
        <f>IF(Z99="A",IF(X99&lt;=HLOOKUP(N99,Limits!#REF!,2),30,IF(X99&lt;=HLOOKUP(N99,Limits!#REF!,3),40,IF(X99&lt;=HLOOKUP(N99,Limits!#REF!,4),50,IF(X99&lt;=HLOOKUP(N99,Limits!#REF!,5),80,"Over 80%")))))</f>
        <v>#REF!</v>
      </c>
      <c r="AF99" s="76" t="e">
        <f>IF(Z99="B",IF(X99&lt;=HLOOKUP(N99,Limits!#REF!,2),30,IF(X99&lt;=HLOOKUP(N99,Limits!#REF!,3),40,IF(X99&lt;=HLOOKUP(N99,Limits!#REF!,4),50,IF(X99&lt;=HLOOKUP(N99,Limits!#REF!,5),80,"Over 80%")))))</f>
        <v>#REF!</v>
      </c>
      <c r="AG99" s="122"/>
      <c r="AH99" s="85" t="e">
        <f>IF(J99&lt;=HLOOKUP(F99,Limits!#REF!,2),30,IF(J99&lt;=HLOOKUP(F99,Limits!#REF!,3),40,IF(J99&lt;=HLOOKUP(F99,Limits!#REF!,4),50,IF(J99&lt;=HLOOKUP(F99,Limits!#REF!,5),60,IF(J99&lt;=HLOOKUP(F99,Limits!#REF!,6),80,"Over 80%")))))</f>
        <v>#REF!</v>
      </c>
      <c r="AI99" s="123" t="e">
        <f t="shared" si="4"/>
        <v>#REF!</v>
      </c>
      <c r="AJ99" s="13"/>
      <c r="AK99" s="85" t="e">
        <f t="shared" si="7"/>
        <v>#REF!</v>
      </c>
    </row>
    <row r="100" spans="1:37">
      <c r="A100" s="117" t="e">
        <f>+USR!#REF!</f>
        <v>#REF!</v>
      </c>
      <c r="B100" s="117"/>
      <c r="C100" s="117" t="e">
        <f>+USR!#REF!</f>
        <v>#REF!</v>
      </c>
      <c r="D100" s="151" t="e">
        <f>DATEVALUE(TEXT(USR!#REF!,"mm/dd/yyyy"))</f>
        <v>#REF!</v>
      </c>
      <c r="E100" s="117"/>
      <c r="F100" s="121" t="e">
        <f>+USR!#REF!</f>
        <v>#REF!</v>
      </c>
      <c r="G100" s="122"/>
      <c r="H100" s="122" t="e">
        <f>+USR!#REF!</f>
        <v>#REF!</v>
      </c>
      <c r="I100" s="122"/>
      <c r="J100" s="146" t="e">
        <f>+USR!#REF!</f>
        <v>#REF!</v>
      </c>
      <c r="K100" s="122"/>
      <c r="L100" s="147" t="e">
        <f>IF(H100=30,HLOOKUP(F100,Limits!#REF!,2),IF(H100=40,HLOOKUP(F100,Limits!#REF!,3),IF(H100=50,HLOOKUP(F100,Limits!#REF!,4),IF(H100=60,HLOOKUP(F100,Limits!#REF!,5),IF(H100=80,HLOOKUP(F100,Limits!#REF!,6))))))</f>
        <v>#REF!</v>
      </c>
      <c r="M100" s="148"/>
      <c r="N100" s="121" t="e">
        <f>+USR!#REF!</f>
        <v>#REF!</v>
      </c>
      <c r="O100" s="122"/>
      <c r="P100" s="122" t="e">
        <f>+USR!#REF!</f>
        <v>#REF!</v>
      </c>
      <c r="Q100" s="122"/>
      <c r="R100" s="122" t="e">
        <f>+USR!#REF!</f>
        <v>#REF!</v>
      </c>
      <c r="S100" s="122"/>
      <c r="T100" s="122" t="e">
        <f>+USR!#REF!</f>
        <v>#REF!</v>
      </c>
      <c r="U100" s="122"/>
      <c r="V100" s="122" t="e">
        <f>IF(N100=0,Limits!$D$8,IF(N100=1,Limits!$E$8,IF(N100=2,Limits!$F$8,IF(N100=3,Limits!$G$8,IF(N100=4,Limits!$H$8,IF(N100=5,Limits!$I$8))))))</f>
        <v>#REF!</v>
      </c>
      <c r="W100" s="122"/>
      <c r="X100" s="122" t="e">
        <f t="shared" si="5"/>
        <v>#REF!</v>
      </c>
      <c r="Y100" s="122"/>
      <c r="Z100" s="76" t="e">
        <f>IF(D100&gt;=Limits!#REF!,"A",IF(D100&lt;=Limits!#REF!,"B",0))</f>
        <v>#REF!</v>
      </c>
      <c r="AA100" s="76" t="e">
        <f>IF(Z100="A",IF(P100=30,HLOOKUP(N100,Limits!#REF!,2),IF(P100=40,HLOOKUP(N100,Limits!#REF!,3),IF(P100=50,HLOOKUP(N100,Limits!#REF!,4),IF(P100=80,HLOOKUP(N100,Limits!#REF!,5))))))</f>
        <v>#REF!</v>
      </c>
      <c r="AB100" s="76" t="e">
        <f>IF(Z100="B",IF(P100=30,HLOOKUP(N100,Limits!#REF!,2),IF(P100=40,HLOOKUP(N100,Limits!#REF!,3),IF(P100=50,HLOOKUP(N100,Limits!#REF!,4),IF(P100=80,HLOOKUP(N100,Limits!#REF!,5))))))</f>
        <v>#REF!</v>
      </c>
      <c r="AC100" s="122"/>
      <c r="AD100" s="123" t="e">
        <f t="shared" si="6"/>
        <v>#REF!</v>
      </c>
      <c r="AE100" s="76" t="e">
        <f>IF(Z100="A",IF(X100&lt;=HLOOKUP(N100,Limits!#REF!,2),30,IF(X100&lt;=HLOOKUP(N100,Limits!#REF!,3),40,IF(X100&lt;=HLOOKUP(N100,Limits!#REF!,4),50,IF(X100&lt;=HLOOKUP(N100,Limits!#REF!,5),80,"Over 80%")))))</f>
        <v>#REF!</v>
      </c>
      <c r="AF100" s="76" t="e">
        <f>IF(Z100="B",IF(X100&lt;=HLOOKUP(N100,Limits!#REF!,2),30,IF(X100&lt;=HLOOKUP(N100,Limits!#REF!,3),40,IF(X100&lt;=HLOOKUP(N100,Limits!#REF!,4),50,IF(X100&lt;=HLOOKUP(N100,Limits!#REF!,5),80,"Over 80%")))))</f>
        <v>#REF!</v>
      </c>
      <c r="AG100" s="122"/>
      <c r="AH100" s="85" t="e">
        <f>IF(J100&lt;=HLOOKUP(F100,Limits!#REF!,2),30,IF(J100&lt;=HLOOKUP(F100,Limits!#REF!,3),40,IF(J100&lt;=HLOOKUP(F100,Limits!#REF!,4),50,IF(J100&lt;=HLOOKUP(F100,Limits!#REF!,5),60,IF(J100&lt;=HLOOKUP(F100,Limits!#REF!,6),80,"Over 80%")))))</f>
        <v>#REF!</v>
      </c>
      <c r="AI100" s="123" t="e">
        <f t="shared" si="4"/>
        <v>#REF!</v>
      </c>
      <c r="AJ100" s="13"/>
      <c r="AK100" s="85" t="e">
        <f t="shared" si="7"/>
        <v>#REF!</v>
      </c>
    </row>
    <row r="101" spans="1:37">
      <c r="A101" s="117" t="e">
        <f>+USR!#REF!</f>
        <v>#REF!</v>
      </c>
      <c r="B101" s="117"/>
      <c r="C101" s="117" t="e">
        <f>+USR!#REF!</f>
        <v>#REF!</v>
      </c>
      <c r="D101" s="151" t="e">
        <f>DATEVALUE(TEXT(USR!#REF!,"mm/dd/yyyy"))</f>
        <v>#REF!</v>
      </c>
      <c r="E101" s="117"/>
      <c r="F101" s="121" t="e">
        <f>+USR!#REF!</f>
        <v>#REF!</v>
      </c>
      <c r="G101" s="122"/>
      <c r="H101" s="122" t="e">
        <f>+USR!#REF!</f>
        <v>#REF!</v>
      </c>
      <c r="I101" s="122"/>
      <c r="J101" s="146" t="e">
        <f>+USR!#REF!</f>
        <v>#REF!</v>
      </c>
      <c r="K101" s="122"/>
      <c r="L101" s="147" t="e">
        <f>IF(H101=30,HLOOKUP(F101,Limits!#REF!,2),IF(H101=40,HLOOKUP(F101,Limits!#REF!,3),IF(H101=50,HLOOKUP(F101,Limits!#REF!,4),IF(H101=60,HLOOKUP(F101,Limits!#REF!,5),IF(H101=80,HLOOKUP(F101,Limits!#REF!,6))))))</f>
        <v>#REF!</v>
      </c>
      <c r="M101" s="148"/>
      <c r="N101" s="121" t="e">
        <f>+USR!#REF!</f>
        <v>#REF!</v>
      </c>
      <c r="O101" s="122"/>
      <c r="P101" s="122" t="e">
        <f>+USR!#REF!</f>
        <v>#REF!</v>
      </c>
      <c r="Q101" s="122"/>
      <c r="R101" s="122" t="e">
        <f>+USR!#REF!</f>
        <v>#REF!</v>
      </c>
      <c r="S101" s="122"/>
      <c r="T101" s="122" t="e">
        <f>+USR!#REF!</f>
        <v>#REF!</v>
      </c>
      <c r="U101" s="122"/>
      <c r="V101" s="122" t="e">
        <f>IF(N101=0,Limits!$D$8,IF(N101=1,Limits!$E$8,IF(N101=2,Limits!$F$8,IF(N101=3,Limits!$G$8,IF(N101=4,Limits!$H$8,IF(N101=5,Limits!$I$8))))))</f>
        <v>#REF!</v>
      </c>
      <c r="W101" s="122"/>
      <c r="X101" s="122" t="e">
        <f t="shared" si="5"/>
        <v>#REF!</v>
      </c>
      <c r="Y101" s="122"/>
      <c r="Z101" s="76" t="e">
        <f>IF(D101&gt;=Limits!#REF!,"A",IF(D101&lt;=Limits!#REF!,"B",0))</f>
        <v>#REF!</v>
      </c>
      <c r="AA101" s="76" t="e">
        <f>IF(Z101="A",IF(P101=30,HLOOKUP(N101,Limits!#REF!,2),IF(P101=40,HLOOKUP(N101,Limits!#REF!,3),IF(P101=50,HLOOKUP(N101,Limits!#REF!,4),IF(P101=80,HLOOKUP(N101,Limits!#REF!,5))))))</f>
        <v>#REF!</v>
      </c>
      <c r="AB101" s="76" t="e">
        <f>IF(Z101="B",IF(P101=30,HLOOKUP(N101,Limits!#REF!,2),IF(P101=40,HLOOKUP(N101,Limits!#REF!,3),IF(P101=50,HLOOKUP(N101,Limits!#REF!,4),IF(P101=80,HLOOKUP(N101,Limits!#REF!,5))))))</f>
        <v>#REF!</v>
      </c>
      <c r="AC101" s="122"/>
      <c r="AD101" s="123" t="e">
        <f t="shared" si="6"/>
        <v>#REF!</v>
      </c>
      <c r="AE101" s="76" t="e">
        <f>IF(Z101="A",IF(X101&lt;=HLOOKUP(N101,Limits!#REF!,2),30,IF(X101&lt;=HLOOKUP(N101,Limits!#REF!,3),40,IF(X101&lt;=HLOOKUP(N101,Limits!#REF!,4),50,IF(X101&lt;=HLOOKUP(N101,Limits!#REF!,5),80,"Over 80%")))))</f>
        <v>#REF!</v>
      </c>
      <c r="AF101" s="76" t="e">
        <f>IF(Z101="B",IF(X101&lt;=HLOOKUP(N101,Limits!#REF!,2),30,IF(X101&lt;=HLOOKUP(N101,Limits!#REF!,3),40,IF(X101&lt;=HLOOKUP(N101,Limits!#REF!,4),50,IF(X101&lt;=HLOOKUP(N101,Limits!#REF!,5),80,"Over 80%")))))</f>
        <v>#REF!</v>
      </c>
      <c r="AG101" s="122"/>
      <c r="AH101" s="85" t="e">
        <f>IF(J101&lt;=HLOOKUP(F101,Limits!#REF!,2),30,IF(J101&lt;=HLOOKUP(F101,Limits!#REF!,3),40,IF(J101&lt;=HLOOKUP(F101,Limits!#REF!,4),50,IF(J101&lt;=HLOOKUP(F101,Limits!#REF!,5),60,IF(J101&lt;=HLOOKUP(F101,Limits!#REF!,6),80,"Over 80%")))))</f>
        <v>#REF!</v>
      </c>
      <c r="AI101" s="123" t="e">
        <f t="shared" si="4"/>
        <v>#REF!</v>
      </c>
      <c r="AJ101" s="13"/>
      <c r="AK101" s="85" t="e">
        <f t="shared" si="7"/>
        <v>#REF!</v>
      </c>
    </row>
    <row r="102" spans="1:37">
      <c r="A102" s="117" t="e">
        <f>+USR!#REF!</f>
        <v>#REF!</v>
      </c>
      <c r="B102" s="117"/>
      <c r="C102" s="117" t="e">
        <f>+USR!#REF!</f>
        <v>#REF!</v>
      </c>
      <c r="D102" s="151" t="e">
        <f>DATEVALUE(TEXT(USR!#REF!,"mm/dd/yyyy"))</f>
        <v>#REF!</v>
      </c>
      <c r="E102" s="117"/>
      <c r="F102" s="121" t="e">
        <f>+USR!#REF!</f>
        <v>#REF!</v>
      </c>
      <c r="G102" s="122"/>
      <c r="H102" s="122" t="e">
        <f>+USR!#REF!</f>
        <v>#REF!</v>
      </c>
      <c r="I102" s="122"/>
      <c r="J102" s="146" t="e">
        <f>+USR!#REF!</f>
        <v>#REF!</v>
      </c>
      <c r="K102" s="122"/>
      <c r="L102" s="147" t="e">
        <f>IF(H102=30,HLOOKUP(F102,Limits!#REF!,2),IF(H102=40,HLOOKUP(F102,Limits!#REF!,3),IF(H102=50,HLOOKUP(F102,Limits!#REF!,4),IF(H102=60,HLOOKUP(F102,Limits!#REF!,5),IF(H102=80,HLOOKUP(F102,Limits!#REF!,6))))))</f>
        <v>#REF!</v>
      </c>
      <c r="M102" s="148"/>
      <c r="N102" s="121" t="e">
        <f>+USR!#REF!</f>
        <v>#REF!</v>
      </c>
      <c r="O102" s="122"/>
      <c r="P102" s="122" t="e">
        <f>+USR!#REF!</f>
        <v>#REF!</v>
      </c>
      <c r="Q102" s="122"/>
      <c r="R102" s="122" t="e">
        <f>+USR!#REF!</f>
        <v>#REF!</v>
      </c>
      <c r="S102" s="122"/>
      <c r="T102" s="122" t="e">
        <f>+USR!#REF!</f>
        <v>#REF!</v>
      </c>
      <c r="U102" s="122"/>
      <c r="V102" s="122" t="e">
        <f>IF(N102=0,Limits!$D$8,IF(N102=1,Limits!$E$8,IF(N102=2,Limits!$F$8,IF(N102=3,Limits!$G$8,IF(N102=4,Limits!$H$8,IF(N102=5,Limits!$I$8))))))</f>
        <v>#REF!</v>
      </c>
      <c r="W102" s="122"/>
      <c r="X102" s="122" t="e">
        <f t="shared" si="5"/>
        <v>#REF!</v>
      </c>
      <c r="Y102" s="122"/>
      <c r="Z102" s="76" t="e">
        <f>IF(D102&gt;=Limits!#REF!,"A",IF(D102&lt;=Limits!#REF!,"B",0))</f>
        <v>#REF!</v>
      </c>
      <c r="AA102" s="76" t="e">
        <f>IF(Z102="A",IF(P102=30,HLOOKUP(N102,Limits!#REF!,2),IF(P102=40,HLOOKUP(N102,Limits!#REF!,3),IF(P102=50,HLOOKUP(N102,Limits!#REF!,4),IF(P102=80,HLOOKUP(N102,Limits!#REF!,5))))))</f>
        <v>#REF!</v>
      </c>
      <c r="AB102" s="76" t="e">
        <f>IF(Z102="B",IF(P102=30,HLOOKUP(N102,Limits!#REF!,2),IF(P102=40,HLOOKUP(N102,Limits!#REF!,3),IF(P102=50,HLOOKUP(N102,Limits!#REF!,4),IF(P102=80,HLOOKUP(N102,Limits!#REF!,5))))))</f>
        <v>#REF!</v>
      </c>
      <c r="AC102" s="122"/>
      <c r="AD102" s="123" t="e">
        <f t="shared" si="6"/>
        <v>#REF!</v>
      </c>
      <c r="AE102" s="76" t="e">
        <f>IF(Z102="A",IF(X102&lt;=HLOOKUP(N102,Limits!#REF!,2),30,IF(X102&lt;=HLOOKUP(N102,Limits!#REF!,3),40,IF(X102&lt;=HLOOKUP(N102,Limits!#REF!,4),50,IF(X102&lt;=HLOOKUP(N102,Limits!#REF!,5),80,"Over 80%")))))</f>
        <v>#REF!</v>
      </c>
      <c r="AF102" s="76" t="e">
        <f>IF(Z102="B",IF(X102&lt;=HLOOKUP(N102,Limits!#REF!,2),30,IF(X102&lt;=HLOOKUP(N102,Limits!#REF!,3),40,IF(X102&lt;=HLOOKUP(N102,Limits!#REF!,4),50,IF(X102&lt;=HLOOKUP(N102,Limits!#REF!,5),80,"Over 80%")))))</f>
        <v>#REF!</v>
      </c>
      <c r="AG102" s="122"/>
      <c r="AH102" s="85" t="e">
        <f>IF(J102&lt;=HLOOKUP(F102,Limits!#REF!,2),30,IF(J102&lt;=HLOOKUP(F102,Limits!#REF!,3),40,IF(J102&lt;=HLOOKUP(F102,Limits!#REF!,4),50,IF(J102&lt;=HLOOKUP(F102,Limits!#REF!,5),60,IF(J102&lt;=HLOOKUP(F102,Limits!#REF!,6),80,"Over 80%")))))</f>
        <v>#REF!</v>
      </c>
      <c r="AI102" s="123" t="e">
        <f t="shared" si="4"/>
        <v>#REF!</v>
      </c>
      <c r="AJ102" s="13"/>
      <c r="AK102" s="85" t="e">
        <f t="shared" si="7"/>
        <v>#REF!</v>
      </c>
    </row>
    <row r="103" spans="1:37">
      <c r="A103" s="117" t="e">
        <f>+USR!#REF!</f>
        <v>#REF!</v>
      </c>
      <c r="B103" s="117"/>
      <c r="C103" s="117" t="e">
        <f>+USR!#REF!</f>
        <v>#REF!</v>
      </c>
      <c r="D103" s="151" t="e">
        <f>DATEVALUE(TEXT(USR!#REF!,"mm/dd/yyyy"))</f>
        <v>#REF!</v>
      </c>
      <c r="E103" s="117"/>
      <c r="F103" s="121" t="e">
        <f>+USR!#REF!</f>
        <v>#REF!</v>
      </c>
      <c r="G103" s="122"/>
      <c r="H103" s="122" t="e">
        <f>+USR!#REF!</f>
        <v>#REF!</v>
      </c>
      <c r="I103" s="122"/>
      <c r="J103" s="146" t="e">
        <f>+USR!#REF!</f>
        <v>#REF!</v>
      </c>
      <c r="K103" s="122"/>
      <c r="L103" s="147" t="e">
        <f>IF(H103=30,HLOOKUP(F103,Limits!#REF!,2),IF(H103=40,HLOOKUP(F103,Limits!#REF!,3),IF(H103=50,HLOOKUP(F103,Limits!#REF!,4),IF(H103=60,HLOOKUP(F103,Limits!#REF!,5),IF(H103=80,HLOOKUP(F103,Limits!#REF!,6))))))</f>
        <v>#REF!</v>
      </c>
      <c r="M103" s="148"/>
      <c r="N103" s="121" t="e">
        <f>+USR!#REF!</f>
        <v>#REF!</v>
      </c>
      <c r="O103" s="122"/>
      <c r="P103" s="122" t="e">
        <f>+USR!#REF!</f>
        <v>#REF!</v>
      </c>
      <c r="Q103" s="122"/>
      <c r="R103" s="122" t="e">
        <f>+USR!#REF!</f>
        <v>#REF!</v>
      </c>
      <c r="S103" s="122"/>
      <c r="T103" s="122" t="e">
        <f>+USR!#REF!</f>
        <v>#REF!</v>
      </c>
      <c r="U103" s="122"/>
      <c r="V103" s="122" t="e">
        <f>IF(N103=0,Limits!$D$8,IF(N103=1,Limits!$E$8,IF(N103=2,Limits!$F$8,IF(N103=3,Limits!$G$8,IF(N103=4,Limits!$H$8,IF(N103=5,Limits!$I$8))))))</f>
        <v>#REF!</v>
      </c>
      <c r="W103" s="122"/>
      <c r="X103" s="122" t="e">
        <f t="shared" si="5"/>
        <v>#REF!</v>
      </c>
      <c r="Y103" s="122"/>
      <c r="Z103" s="76" t="e">
        <f>IF(D103&gt;=Limits!#REF!,"A",IF(D103&lt;=Limits!#REF!,"B",0))</f>
        <v>#REF!</v>
      </c>
      <c r="AA103" s="76" t="e">
        <f>IF(Z103="A",IF(P103=30,HLOOKUP(N103,Limits!#REF!,2),IF(P103=40,HLOOKUP(N103,Limits!#REF!,3),IF(P103=50,HLOOKUP(N103,Limits!#REF!,4),IF(P103=80,HLOOKUP(N103,Limits!#REF!,5))))))</f>
        <v>#REF!</v>
      </c>
      <c r="AB103" s="76" t="e">
        <f>IF(Z103="B",IF(P103=30,HLOOKUP(N103,Limits!#REF!,2),IF(P103=40,HLOOKUP(N103,Limits!#REF!,3),IF(P103=50,HLOOKUP(N103,Limits!#REF!,4),IF(P103=80,HLOOKUP(N103,Limits!#REF!,5))))))</f>
        <v>#REF!</v>
      </c>
      <c r="AC103" s="122"/>
      <c r="AD103" s="123" t="e">
        <f t="shared" si="6"/>
        <v>#REF!</v>
      </c>
      <c r="AE103" s="76" t="e">
        <f>IF(Z103="A",IF(X103&lt;=HLOOKUP(N103,Limits!#REF!,2),30,IF(X103&lt;=HLOOKUP(N103,Limits!#REF!,3),40,IF(X103&lt;=HLOOKUP(N103,Limits!#REF!,4),50,IF(X103&lt;=HLOOKUP(N103,Limits!#REF!,5),80,"Over 80%")))))</f>
        <v>#REF!</v>
      </c>
      <c r="AF103" s="76" t="e">
        <f>IF(Z103="B",IF(X103&lt;=HLOOKUP(N103,Limits!#REF!,2),30,IF(X103&lt;=HLOOKUP(N103,Limits!#REF!,3),40,IF(X103&lt;=HLOOKUP(N103,Limits!#REF!,4),50,IF(X103&lt;=HLOOKUP(N103,Limits!#REF!,5),80,"Over 80%")))))</f>
        <v>#REF!</v>
      </c>
      <c r="AG103" s="122"/>
      <c r="AH103" s="85" t="e">
        <f>IF(J103&lt;=HLOOKUP(F103,Limits!#REF!,2),30,IF(J103&lt;=HLOOKUP(F103,Limits!#REF!,3),40,IF(J103&lt;=HLOOKUP(F103,Limits!#REF!,4),50,IF(J103&lt;=HLOOKUP(F103,Limits!#REF!,5),60,IF(J103&lt;=HLOOKUP(F103,Limits!#REF!,6),80,"Over 80%")))))</f>
        <v>#REF!</v>
      </c>
      <c r="AI103" s="123" t="e">
        <f t="shared" si="4"/>
        <v>#REF!</v>
      </c>
      <c r="AJ103" s="13"/>
      <c r="AK103" s="85" t="e">
        <f t="shared" si="7"/>
        <v>#REF!</v>
      </c>
    </row>
    <row r="104" spans="1:37">
      <c r="A104" s="117" t="e">
        <f>+USR!#REF!</f>
        <v>#REF!</v>
      </c>
      <c r="B104" s="117"/>
      <c r="C104" s="117" t="e">
        <f>+USR!#REF!</f>
        <v>#REF!</v>
      </c>
      <c r="D104" s="151" t="e">
        <f>DATEVALUE(TEXT(USR!#REF!,"mm/dd/yyyy"))</f>
        <v>#REF!</v>
      </c>
      <c r="E104" s="117"/>
      <c r="F104" s="121" t="e">
        <f>+USR!#REF!</f>
        <v>#REF!</v>
      </c>
      <c r="G104" s="122"/>
      <c r="H104" s="122" t="e">
        <f>+USR!#REF!</f>
        <v>#REF!</v>
      </c>
      <c r="I104" s="122"/>
      <c r="J104" s="146" t="e">
        <f>+USR!#REF!</f>
        <v>#REF!</v>
      </c>
      <c r="K104" s="122"/>
      <c r="L104" s="147" t="e">
        <f>IF(H104=30,HLOOKUP(F104,Limits!#REF!,2),IF(H104=40,HLOOKUP(F104,Limits!#REF!,3),IF(H104=50,HLOOKUP(F104,Limits!#REF!,4),IF(H104=60,HLOOKUP(F104,Limits!#REF!,5),IF(H104=80,HLOOKUP(F104,Limits!#REF!,6))))))</f>
        <v>#REF!</v>
      </c>
      <c r="M104" s="148"/>
      <c r="N104" s="121" t="e">
        <f>+USR!#REF!</f>
        <v>#REF!</v>
      </c>
      <c r="O104" s="122"/>
      <c r="P104" s="122" t="e">
        <f>+USR!#REF!</f>
        <v>#REF!</v>
      </c>
      <c r="Q104" s="122"/>
      <c r="R104" s="122" t="e">
        <f>+USR!#REF!</f>
        <v>#REF!</v>
      </c>
      <c r="S104" s="122"/>
      <c r="T104" s="122" t="e">
        <f>+USR!#REF!</f>
        <v>#REF!</v>
      </c>
      <c r="U104" s="122"/>
      <c r="V104" s="122" t="e">
        <f>IF(N104=0,Limits!$D$8,IF(N104=1,Limits!$E$8,IF(N104=2,Limits!$F$8,IF(N104=3,Limits!$G$8,IF(N104=4,Limits!$H$8,IF(N104=5,Limits!$I$8))))))</f>
        <v>#REF!</v>
      </c>
      <c r="W104" s="122"/>
      <c r="X104" s="122" t="e">
        <f t="shared" si="5"/>
        <v>#REF!</v>
      </c>
      <c r="Y104" s="122"/>
      <c r="Z104" s="76" t="e">
        <f>IF(D104&gt;=Limits!#REF!,"A",IF(D104&lt;=Limits!#REF!,"B",0))</f>
        <v>#REF!</v>
      </c>
      <c r="AA104" s="76" t="e">
        <f>IF(Z104="A",IF(P104=30,HLOOKUP(N104,Limits!#REF!,2),IF(P104=40,HLOOKUP(N104,Limits!#REF!,3),IF(P104=50,HLOOKUP(N104,Limits!#REF!,4),IF(P104=80,HLOOKUP(N104,Limits!#REF!,5))))))</f>
        <v>#REF!</v>
      </c>
      <c r="AB104" s="76" t="e">
        <f>IF(Z104="B",IF(P104=30,HLOOKUP(N104,Limits!#REF!,2),IF(P104=40,HLOOKUP(N104,Limits!#REF!,3),IF(P104=50,HLOOKUP(N104,Limits!#REF!,4),IF(P104=80,HLOOKUP(N104,Limits!#REF!,5))))))</f>
        <v>#REF!</v>
      </c>
      <c r="AC104" s="122"/>
      <c r="AD104" s="123" t="e">
        <f t="shared" si="6"/>
        <v>#REF!</v>
      </c>
      <c r="AE104" s="76" t="e">
        <f>IF(Z104="A",IF(X104&lt;=HLOOKUP(N104,Limits!#REF!,2),30,IF(X104&lt;=HLOOKUP(N104,Limits!#REF!,3),40,IF(X104&lt;=HLOOKUP(N104,Limits!#REF!,4),50,IF(X104&lt;=HLOOKUP(N104,Limits!#REF!,5),80,"Over 80%")))))</f>
        <v>#REF!</v>
      </c>
      <c r="AF104" s="76" t="e">
        <f>IF(Z104="B",IF(X104&lt;=HLOOKUP(N104,Limits!#REF!,2),30,IF(X104&lt;=HLOOKUP(N104,Limits!#REF!,3),40,IF(X104&lt;=HLOOKUP(N104,Limits!#REF!,4),50,IF(X104&lt;=HLOOKUP(N104,Limits!#REF!,5),80,"Over 80%")))))</f>
        <v>#REF!</v>
      </c>
      <c r="AG104" s="122"/>
      <c r="AH104" s="85" t="e">
        <f>IF(J104&lt;=HLOOKUP(F104,Limits!#REF!,2),30,IF(J104&lt;=HLOOKUP(F104,Limits!#REF!,3),40,IF(J104&lt;=HLOOKUP(F104,Limits!#REF!,4),50,IF(J104&lt;=HLOOKUP(F104,Limits!#REF!,5),60,IF(J104&lt;=HLOOKUP(F104,Limits!#REF!,6),80,"Over 80%")))))</f>
        <v>#REF!</v>
      </c>
      <c r="AI104" s="123" t="e">
        <f t="shared" si="4"/>
        <v>#REF!</v>
      </c>
      <c r="AJ104" s="13"/>
      <c r="AK104" s="85" t="e">
        <f t="shared" si="7"/>
        <v>#REF!</v>
      </c>
    </row>
    <row r="105" spans="1:37">
      <c r="A105" s="117" t="e">
        <f>+USR!#REF!</f>
        <v>#REF!</v>
      </c>
      <c r="B105" s="117"/>
      <c r="C105" s="117" t="e">
        <f>+USR!#REF!</f>
        <v>#REF!</v>
      </c>
      <c r="D105" s="151" t="e">
        <f>DATEVALUE(TEXT(USR!#REF!,"mm/dd/yyyy"))</f>
        <v>#REF!</v>
      </c>
      <c r="E105" s="117"/>
      <c r="F105" s="121" t="e">
        <f>+USR!#REF!</f>
        <v>#REF!</v>
      </c>
      <c r="G105" s="122"/>
      <c r="H105" s="122" t="e">
        <f>+USR!#REF!</f>
        <v>#REF!</v>
      </c>
      <c r="I105" s="122"/>
      <c r="J105" s="146" t="e">
        <f>+USR!#REF!</f>
        <v>#REF!</v>
      </c>
      <c r="K105" s="122"/>
      <c r="L105" s="147" t="e">
        <f>IF(H105=30,HLOOKUP(F105,Limits!#REF!,2),IF(H105=40,HLOOKUP(F105,Limits!#REF!,3),IF(H105=50,HLOOKUP(F105,Limits!#REF!,4),IF(H105=60,HLOOKUP(F105,Limits!#REF!,5),IF(H105=80,HLOOKUP(F105,Limits!#REF!,6))))))</f>
        <v>#REF!</v>
      </c>
      <c r="M105" s="148"/>
      <c r="N105" s="121" t="e">
        <f>+USR!#REF!</f>
        <v>#REF!</v>
      </c>
      <c r="O105" s="122"/>
      <c r="P105" s="122" t="e">
        <f>+USR!#REF!</f>
        <v>#REF!</v>
      </c>
      <c r="Q105" s="122"/>
      <c r="R105" s="122" t="e">
        <f>+USR!#REF!</f>
        <v>#REF!</v>
      </c>
      <c r="S105" s="122"/>
      <c r="T105" s="122" t="e">
        <f>+USR!#REF!</f>
        <v>#REF!</v>
      </c>
      <c r="U105" s="122"/>
      <c r="V105" s="122" t="e">
        <f>IF(N105=0,Limits!$D$8,IF(N105=1,Limits!$E$8,IF(N105=2,Limits!$F$8,IF(N105=3,Limits!$G$8,IF(N105=4,Limits!$H$8,IF(N105=5,Limits!$I$8))))))</f>
        <v>#REF!</v>
      </c>
      <c r="W105" s="122"/>
      <c r="X105" s="122" t="e">
        <f t="shared" si="5"/>
        <v>#REF!</v>
      </c>
      <c r="Y105" s="122"/>
      <c r="Z105" s="76" t="e">
        <f>IF(D105&gt;=Limits!#REF!,"A",IF(D105&lt;=Limits!#REF!,"B",0))</f>
        <v>#REF!</v>
      </c>
      <c r="AA105" s="76" t="e">
        <f>IF(Z105="A",IF(P105=30,HLOOKUP(N105,Limits!#REF!,2),IF(P105=40,HLOOKUP(N105,Limits!#REF!,3),IF(P105=50,HLOOKUP(N105,Limits!#REF!,4),IF(P105=80,HLOOKUP(N105,Limits!#REF!,5))))))</f>
        <v>#REF!</v>
      </c>
      <c r="AB105" s="76" t="e">
        <f>IF(Z105="B",IF(P105=30,HLOOKUP(N105,Limits!#REF!,2),IF(P105=40,HLOOKUP(N105,Limits!#REF!,3),IF(P105=50,HLOOKUP(N105,Limits!#REF!,4),IF(P105=80,HLOOKUP(N105,Limits!#REF!,5))))))</f>
        <v>#REF!</v>
      </c>
      <c r="AC105" s="122"/>
      <c r="AD105" s="123" t="e">
        <f t="shared" si="6"/>
        <v>#REF!</v>
      </c>
      <c r="AE105" s="76" t="e">
        <f>IF(Z105="A",IF(X105&lt;=HLOOKUP(N105,Limits!#REF!,2),30,IF(X105&lt;=HLOOKUP(N105,Limits!#REF!,3),40,IF(X105&lt;=HLOOKUP(N105,Limits!#REF!,4),50,IF(X105&lt;=HLOOKUP(N105,Limits!#REF!,5),80,"Over 80%")))))</f>
        <v>#REF!</v>
      </c>
      <c r="AF105" s="76" t="e">
        <f>IF(Z105="B",IF(X105&lt;=HLOOKUP(N105,Limits!#REF!,2),30,IF(X105&lt;=HLOOKUP(N105,Limits!#REF!,3),40,IF(X105&lt;=HLOOKUP(N105,Limits!#REF!,4),50,IF(X105&lt;=HLOOKUP(N105,Limits!#REF!,5),80,"Over 80%")))))</f>
        <v>#REF!</v>
      </c>
      <c r="AG105" s="122"/>
      <c r="AH105" s="85" t="e">
        <f>IF(J105&lt;=HLOOKUP(F105,Limits!#REF!,2),30,IF(J105&lt;=HLOOKUP(F105,Limits!#REF!,3),40,IF(J105&lt;=HLOOKUP(F105,Limits!#REF!,4),50,IF(J105&lt;=HLOOKUP(F105,Limits!#REF!,5),60,IF(J105&lt;=HLOOKUP(F105,Limits!#REF!,6),80,"Over 80%")))))</f>
        <v>#REF!</v>
      </c>
      <c r="AI105" s="123" t="e">
        <f t="shared" si="4"/>
        <v>#REF!</v>
      </c>
      <c r="AJ105" s="13"/>
      <c r="AK105" s="85" t="e">
        <f t="shared" si="7"/>
        <v>#REF!</v>
      </c>
    </row>
    <row r="106" spans="1:37">
      <c r="A106" s="117" t="e">
        <f>+USR!#REF!</f>
        <v>#REF!</v>
      </c>
      <c r="B106" s="117"/>
      <c r="C106" s="117" t="e">
        <f>+USR!#REF!</f>
        <v>#REF!</v>
      </c>
      <c r="D106" s="151" t="e">
        <f>DATEVALUE(TEXT(USR!#REF!,"mm/dd/yyyy"))</f>
        <v>#REF!</v>
      </c>
      <c r="E106" s="117"/>
      <c r="F106" s="121" t="e">
        <f>+USR!#REF!</f>
        <v>#REF!</v>
      </c>
      <c r="G106" s="122"/>
      <c r="H106" s="122" t="e">
        <f>+USR!#REF!</f>
        <v>#REF!</v>
      </c>
      <c r="I106" s="122"/>
      <c r="J106" s="146" t="e">
        <f>+USR!#REF!</f>
        <v>#REF!</v>
      </c>
      <c r="K106" s="122"/>
      <c r="L106" s="147" t="e">
        <f>IF(H106=30,HLOOKUP(F106,Limits!#REF!,2),IF(H106=40,HLOOKUP(F106,Limits!#REF!,3),IF(H106=50,HLOOKUP(F106,Limits!#REF!,4),IF(H106=60,HLOOKUP(F106,Limits!#REF!,5),IF(H106=80,HLOOKUP(F106,Limits!#REF!,6))))))</f>
        <v>#REF!</v>
      </c>
      <c r="M106" s="148"/>
      <c r="N106" s="121" t="e">
        <f>+USR!#REF!</f>
        <v>#REF!</v>
      </c>
      <c r="O106" s="122"/>
      <c r="P106" s="122" t="e">
        <f>+USR!#REF!</f>
        <v>#REF!</v>
      </c>
      <c r="Q106" s="122"/>
      <c r="R106" s="122" t="e">
        <f>+USR!#REF!</f>
        <v>#REF!</v>
      </c>
      <c r="S106" s="122"/>
      <c r="T106" s="122" t="e">
        <f>+USR!#REF!</f>
        <v>#REF!</v>
      </c>
      <c r="U106" s="122"/>
      <c r="V106" s="122" t="e">
        <f>IF(N106=0,Limits!$D$8,IF(N106=1,Limits!$E$8,IF(N106=2,Limits!$F$8,IF(N106=3,Limits!$G$8,IF(N106=4,Limits!$H$8,IF(N106=5,Limits!$I$8))))))</f>
        <v>#REF!</v>
      </c>
      <c r="W106" s="122"/>
      <c r="X106" s="122" t="e">
        <f t="shared" si="5"/>
        <v>#REF!</v>
      </c>
      <c r="Y106" s="122"/>
      <c r="Z106" s="76" t="e">
        <f>IF(D106&gt;=Limits!#REF!,"A",IF(D106&lt;=Limits!#REF!,"B",0))</f>
        <v>#REF!</v>
      </c>
      <c r="AA106" s="76" t="e">
        <f>IF(Z106="A",IF(P106=30,HLOOKUP(N106,Limits!#REF!,2),IF(P106=40,HLOOKUP(N106,Limits!#REF!,3),IF(P106=50,HLOOKUP(N106,Limits!#REF!,4),IF(P106=80,HLOOKUP(N106,Limits!#REF!,5))))))</f>
        <v>#REF!</v>
      </c>
      <c r="AB106" s="76" t="e">
        <f>IF(Z106="B",IF(P106=30,HLOOKUP(N106,Limits!#REF!,2),IF(P106=40,HLOOKUP(N106,Limits!#REF!,3),IF(P106=50,HLOOKUP(N106,Limits!#REF!,4),IF(P106=80,HLOOKUP(N106,Limits!#REF!,5))))))</f>
        <v>#REF!</v>
      </c>
      <c r="AC106" s="122"/>
      <c r="AD106" s="123" t="e">
        <f t="shared" si="6"/>
        <v>#REF!</v>
      </c>
      <c r="AE106" s="76" t="e">
        <f>IF(Z106="A",IF(X106&lt;=HLOOKUP(N106,Limits!#REF!,2),30,IF(X106&lt;=HLOOKUP(N106,Limits!#REF!,3),40,IF(X106&lt;=HLOOKUP(N106,Limits!#REF!,4),50,IF(X106&lt;=HLOOKUP(N106,Limits!#REF!,5),80,"Over 80%")))))</f>
        <v>#REF!</v>
      </c>
      <c r="AF106" s="76" t="e">
        <f>IF(Z106="B",IF(X106&lt;=HLOOKUP(N106,Limits!#REF!,2),30,IF(X106&lt;=HLOOKUP(N106,Limits!#REF!,3),40,IF(X106&lt;=HLOOKUP(N106,Limits!#REF!,4),50,IF(X106&lt;=HLOOKUP(N106,Limits!#REF!,5),80,"Over 80%")))))</f>
        <v>#REF!</v>
      </c>
      <c r="AG106" s="122"/>
      <c r="AH106" s="85" t="e">
        <f>IF(J106&lt;=HLOOKUP(F106,Limits!#REF!,2),30,IF(J106&lt;=HLOOKUP(F106,Limits!#REF!,3),40,IF(J106&lt;=HLOOKUP(F106,Limits!#REF!,4),50,IF(J106&lt;=HLOOKUP(F106,Limits!#REF!,5),60,IF(J106&lt;=HLOOKUP(F106,Limits!#REF!,6),80,"Over 80%")))))</f>
        <v>#REF!</v>
      </c>
      <c r="AI106" s="123" t="e">
        <f t="shared" si="4"/>
        <v>#REF!</v>
      </c>
      <c r="AJ106" s="13"/>
      <c r="AK106" s="85" t="e">
        <f t="shared" si="7"/>
        <v>#REF!</v>
      </c>
    </row>
    <row r="107" spans="1:37">
      <c r="A107" s="117" t="e">
        <f>+USR!#REF!</f>
        <v>#REF!</v>
      </c>
      <c r="B107" s="117"/>
      <c r="C107" s="117" t="e">
        <f>+USR!#REF!</f>
        <v>#REF!</v>
      </c>
      <c r="D107" s="151" t="e">
        <f>DATEVALUE(TEXT(USR!#REF!,"mm/dd/yyyy"))</f>
        <v>#REF!</v>
      </c>
      <c r="E107" s="117"/>
      <c r="F107" s="121" t="e">
        <f>+USR!#REF!</f>
        <v>#REF!</v>
      </c>
      <c r="G107" s="122"/>
      <c r="H107" s="122" t="e">
        <f>+USR!#REF!</f>
        <v>#REF!</v>
      </c>
      <c r="I107" s="122"/>
      <c r="J107" s="146" t="e">
        <f>+USR!#REF!</f>
        <v>#REF!</v>
      </c>
      <c r="K107" s="122"/>
      <c r="L107" s="147" t="e">
        <f>IF(H107=30,HLOOKUP(F107,Limits!#REF!,2),IF(H107=40,HLOOKUP(F107,Limits!#REF!,3),IF(H107=50,HLOOKUP(F107,Limits!#REF!,4),IF(H107=60,HLOOKUP(F107,Limits!#REF!,5),IF(H107=80,HLOOKUP(F107,Limits!#REF!,6))))))</f>
        <v>#REF!</v>
      </c>
      <c r="M107" s="148"/>
      <c r="N107" s="121" t="e">
        <f>+USR!#REF!</f>
        <v>#REF!</v>
      </c>
      <c r="O107" s="122"/>
      <c r="P107" s="122" t="e">
        <f>+USR!#REF!</f>
        <v>#REF!</v>
      </c>
      <c r="Q107" s="122"/>
      <c r="R107" s="122" t="e">
        <f>+USR!#REF!</f>
        <v>#REF!</v>
      </c>
      <c r="S107" s="122"/>
      <c r="T107" s="122" t="e">
        <f>+USR!#REF!</f>
        <v>#REF!</v>
      </c>
      <c r="U107" s="122"/>
      <c r="V107" s="122" t="e">
        <f>IF(N107=0,Limits!$D$8,IF(N107=1,Limits!$E$8,IF(N107=2,Limits!$F$8,IF(N107=3,Limits!$G$8,IF(N107=4,Limits!$H$8,IF(N107=5,Limits!$I$8))))))</f>
        <v>#REF!</v>
      </c>
      <c r="W107" s="122"/>
      <c r="X107" s="122" t="e">
        <f t="shared" si="5"/>
        <v>#REF!</v>
      </c>
      <c r="Y107" s="122"/>
      <c r="Z107" s="76" t="e">
        <f>IF(D107&gt;=Limits!#REF!,"A",IF(D107&lt;=Limits!#REF!,"B",0))</f>
        <v>#REF!</v>
      </c>
      <c r="AA107" s="76" t="e">
        <f>IF(Z107="A",IF(P107=30,HLOOKUP(N107,Limits!#REF!,2),IF(P107=40,HLOOKUP(N107,Limits!#REF!,3),IF(P107=50,HLOOKUP(N107,Limits!#REF!,4),IF(P107=80,HLOOKUP(N107,Limits!#REF!,5))))))</f>
        <v>#REF!</v>
      </c>
      <c r="AB107" s="76" t="e">
        <f>IF(Z107="B",IF(P107=30,HLOOKUP(N107,Limits!#REF!,2),IF(P107=40,HLOOKUP(N107,Limits!#REF!,3),IF(P107=50,HLOOKUP(N107,Limits!#REF!,4),IF(P107=80,HLOOKUP(N107,Limits!#REF!,5))))))</f>
        <v>#REF!</v>
      </c>
      <c r="AC107" s="122"/>
      <c r="AD107" s="123" t="e">
        <f t="shared" si="6"/>
        <v>#REF!</v>
      </c>
      <c r="AE107" s="76" t="e">
        <f>IF(Z107="A",IF(X107&lt;=HLOOKUP(N107,Limits!#REF!,2),30,IF(X107&lt;=HLOOKUP(N107,Limits!#REF!,3),40,IF(X107&lt;=HLOOKUP(N107,Limits!#REF!,4),50,IF(X107&lt;=HLOOKUP(N107,Limits!#REF!,5),80,"Over 80%")))))</f>
        <v>#REF!</v>
      </c>
      <c r="AF107" s="76" t="e">
        <f>IF(Z107="B",IF(X107&lt;=HLOOKUP(N107,Limits!#REF!,2),30,IF(X107&lt;=HLOOKUP(N107,Limits!#REF!,3),40,IF(X107&lt;=HLOOKUP(N107,Limits!#REF!,4),50,IF(X107&lt;=HLOOKUP(N107,Limits!#REF!,5),80,"Over 80%")))))</f>
        <v>#REF!</v>
      </c>
      <c r="AG107" s="122"/>
      <c r="AH107" s="85" t="e">
        <f>IF(J107&lt;=HLOOKUP(F107,Limits!#REF!,2),30,IF(J107&lt;=HLOOKUP(F107,Limits!#REF!,3),40,IF(J107&lt;=HLOOKUP(F107,Limits!#REF!,4),50,IF(J107&lt;=HLOOKUP(F107,Limits!#REF!,5),60,IF(J107&lt;=HLOOKUP(F107,Limits!#REF!,6),80,"Over 80%")))))</f>
        <v>#REF!</v>
      </c>
      <c r="AI107" s="123" t="e">
        <f t="shared" si="4"/>
        <v>#REF!</v>
      </c>
      <c r="AJ107" s="13"/>
      <c r="AK107" s="85" t="e">
        <f t="shared" si="7"/>
        <v>#REF!</v>
      </c>
    </row>
    <row r="108" spans="1:37">
      <c r="A108" s="117" t="e">
        <f>+USR!#REF!</f>
        <v>#REF!</v>
      </c>
      <c r="B108" s="117"/>
      <c r="C108" s="117" t="e">
        <f>+USR!#REF!</f>
        <v>#REF!</v>
      </c>
      <c r="D108" s="151" t="e">
        <f>DATEVALUE(TEXT(USR!#REF!,"mm/dd/yyyy"))</f>
        <v>#REF!</v>
      </c>
      <c r="E108" s="117"/>
      <c r="F108" s="121" t="e">
        <f>+USR!#REF!</f>
        <v>#REF!</v>
      </c>
      <c r="G108" s="122"/>
      <c r="H108" s="122" t="e">
        <f>+USR!#REF!</f>
        <v>#REF!</v>
      </c>
      <c r="I108" s="122"/>
      <c r="J108" s="146" t="e">
        <f>+USR!#REF!</f>
        <v>#REF!</v>
      </c>
      <c r="K108" s="122"/>
      <c r="L108" s="147" t="e">
        <f>IF(H108=30,HLOOKUP(F108,Limits!#REF!,2),IF(H108=40,HLOOKUP(F108,Limits!#REF!,3),IF(H108=50,HLOOKUP(F108,Limits!#REF!,4),IF(H108=60,HLOOKUP(F108,Limits!#REF!,5),IF(H108=80,HLOOKUP(F108,Limits!#REF!,6))))))</f>
        <v>#REF!</v>
      </c>
      <c r="M108" s="148"/>
      <c r="N108" s="121" t="e">
        <f>+USR!#REF!</f>
        <v>#REF!</v>
      </c>
      <c r="O108" s="122"/>
      <c r="P108" s="122" t="e">
        <f>+USR!#REF!</f>
        <v>#REF!</v>
      </c>
      <c r="Q108" s="122"/>
      <c r="R108" s="122" t="e">
        <f>+USR!#REF!</f>
        <v>#REF!</v>
      </c>
      <c r="S108" s="122"/>
      <c r="T108" s="122" t="e">
        <f>+USR!#REF!</f>
        <v>#REF!</v>
      </c>
      <c r="U108" s="122"/>
      <c r="V108" s="122" t="e">
        <f>IF(N108=0,Limits!$D$8,IF(N108=1,Limits!$E$8,IF(N108=2,Limits!$F$8,IF(N108=3,Limits!$G$8,IF(N108=4,Limits!$H$8,IF(N108=5,Limits!$I$8))))))</f>
        <v>#REF!</v>
      </c>
      <c r="W108" s="122"/>
      <c r="X108" s="122" t="e">
        <f t="shared" si="5"/>
        <v>#REF!</v>
      </c>
      <c r="Y108" s="122"/>
      <c r="Z108" s="76" t="e">
        <f>IF(D108&gt;=Limits!#REF!,"A",IF(D108&lt;=Limits!#REF!,"B",0))</f>
        <v>#REF!</v>
      </c>
      <c r="AA108" s="76" t="e">
        <f>IF(Z108="A",IF(P108=30,HLOOKUP(N108,Limits!#REF!,2),IF(P108=40,HLOOKUP(N108,Limits!#REF!,3),IF(P108=50,HLOOKUP(N108,Limits!#REF!,4),IF(P108=80,HLOOKUP(N108,Limits!#REF!,5))))))</f>
        <v>#REF!</v>
      </c>
      <c r="AB108" s="76" t="e">
        <f>IF(Z108="B",IF(P108=30,HLOOKUP(N108,Limits!#REF!,2),IF(P108=40,HLOOKUP(N108,Limits!#REF!,3),IF(P108=50,HLOOKUP(N108,Limits!#REF!,4),IF(P108=80,HLOOKUP(N108,Limits!#REF!,5))))))</f>
        <v>#REF!</v>
      </c>
      <c r="AC108" s="122"/>
      <c r="AD108" s="123" t="e">
        <f t="shared" si="6"/>
        <v>#REF!</v>
      </c>
      <c r="AE108" s="76" t="e">
        <f>IF(Z108="A",IF(X108&lt;=HLOOKUP(N108,Limits!#REF!,2),30,IF(X108&lt;=HLOOKUP(N108,Limits!#REF!,3),40,IF(X108&lt;=HLOOKUP(N108,Limits!#REF!,4),50,IF(X108&lt;=HLOOKUP(N108,Limits!#REF!,5),80,"Over 80%")))))</f>
        <v>#REF!</v>
      </c>
      <c r="AF108" s="76" t="e">
        <f>IF(Z108="B",IF(X108&lt;=HLOOKUP(N108,Limits!#REF!,2),30,IF(X108&lt;=HLOOKUP(N108,Limits!#REF!,3),40,IF(X108&lt;=HLOOKUP(N108,Limits!#REF!,4),50,IF(X108&lt;=HLOOKUP(N108,Limits!#REF!,5),80,"Over 80%")))))</f>
        <v>#REF!</v>
      </c>
      <c r="AG108" s="122"/>
      <c r="AH108" s="85" t="e">
        <f>IF(J108&lt;=HLOOKUP(F108,Limits!#REF!,2),30,IF(J108&lt;=HLOOKUP(F108,Limits!#REF!,3),40,IF(J108&lt;=HLOOKUP(F108,Limits!#REF!,4),50,IF(J108&lt;=HLOOKUP(F108,Limits!#REF!,5),60,IF(J108&lt;=HLOOKUP(F108,Limits!#REF!,6),80,"Over 80%")))))</f>
        <v>#REF!</v>
      </c>
      <c r="AI108" s="123" t="e">
        <f t="shared" si="4"/>
        <v>#REF!</v>
      </c>
      <c r="AJ108" s="13"/>
      <c r="AK108" s="85" t="e">
        <f t="shared" si="7"/>
        <v>#REF!</v>
      </c>
    </row>
    <row r="109" spans="1:37">
      <c r="A109" s="117" t="e">
        <f>+USR!#REF!</f>
        <v>#REF!</v>
      </c>
      <c r="B109" s="117"/>
      <c r="C109" s="117" t="e">
        <f>+USR!#REF!</f>
        <v>#REF!</v>
      </c>
      <c r="D109" s="151" t="e">
        <f>DATEVALUE(TEXT(USR!#REF!,"mm/dd/yyyy"))</f>
        <v>#REF!</v>
      </c>
      <c r="E109" s="117"/>
      <c r="F109" s="121" t="e">
        <f>+USR!#REF!</f>
        <v>#REF!</v>
      </c>
      <c r="G109" s="122"/>
      <c r="H109" s="122" t="e">
        <f>+USR!#REF!</f>
        <v>#REF!</v>
      </c>
      <c r="I109" s="122"/>
      <c r="J109" s="146" t="e">
        <f>+USR!#REF!</f>
        <v>#REF!</v>
      </c>
      <c r="K109" s="122"/>
      <c r="L109" s="147" t="e">
        <f>IF(H109=30,HLOOKUP(F109,Limits!#REF!,2),IF(H109=40,HLOOKUP(F109,Limits!#REF!,3),IF(H109=50,HLOOKUP(F109,Limits!#REF!,4),IF(H109=60,HLOOKUP(F109,Limits!#REF!,5),IF(H109=80,HLOOKUP(F109,Limits!#REF!,6))))))</f>
        <v>#REF!</v>
      </c>
      <c r="M109" s="148"/>
      <c r="N109" s="121" t="e">
        <f>+USR!#REF!</f>
        <v>#REF!</v>
      </c>
      <c r="O109" s="122"/>
      <c r="P109" s="122" t="e">
        <f>+USR!#REF!</f>
        <v>#REF!</v>
      </c>
      <c r="Q109" s="122"/>
      <c r="R109" s="122" t="e">
        <f>+USR!#REF!</f>
        <v>#REF!</v>
      </c>
      <c r="S109" s="122"/>
      <c r="T109" s="122" t="e">
        <f>+USR!#REF!</f>
        <v>#REF!</v>
      </c>
      <c r="U109" s="122"/>
      <c r="V109" s="122" t="e">
        <f>IF(N109=0,Limits!$D$8,IF(N109=1,Limits!$E$8,IF(N109=2,Limits!$F$8,IF(N109=3,Limits!$G$8,IF(N109=4,Limits!$H$8,IF(N109=5,Limits!$I$8))))))</f>
        <v>#REF!</v>
      </c>
      <c r="W109" s="122"/>
      <c r="X109" s="122" t="e">
        <f t="shared" si="5"/>
        <v>#REF!</v>
      </c>
      <c r="Y109" s="122"/>
      <c r="Z109" s="76" t="e">
        <f>IF(D109&gt;=Limits!#REF!,"A",IF(D109&lt;=Limits!#REF!,"B",0))</f>
        <v>#REF!</v>
      </c>
      <c r="AA109" s="76" t="e">
        <f>IF(Z109="A",IF(P109=30,HLOOKUP(N109,Limits!#REF!,2),IF(P109=40,HLOOKUP(N109,Limits!#REF!,3),IF(P109=50,HLOOKUP(N109,Limits!#REF!,4),IF(P109=80,HLOOKUP(N109,Limits!#REF!,5))))))</f>
        <v>#REF!</v>
      </c>
      <c r="AB109" s="76" t="e">
        <f>IF(Z109="B",IF(P109=30,HLOOKUP(N109,Limits!#REF!,2),IF(P109=40,HLOOKUP(N109,Limits!#REF!,3),IF(P109=50,HLOOKUP(N109,Limits!#REF!,4),IF(P109=80,HLOOKUP(N109,Limits!#REF!,5))))))</f>
        <v>#REF!</v>
      </c>
      <c r="AC109" s="122"/>
      <c r="AD109" s="123" t="e">
        <f t="shared" si="6"/>
        <v>#REF!</v>
      </c>
      <c r="AE109" s="76" t="e">
        <f>IF(Z109="A",IF(X109&lt;=HLOOKUP(N109,Limits!#REF!,2),30,IF(X109&lt;=HLOOKUP(N109,Limits!#REF!,3),40,IF(X109&lt;=HLOOKUP(N109,Limits!#REF!,4),50,IF(X109&lt;=HLOOKUP(N109,Limits!#REF!,5),80,"Over 80%")))))</f>
        <v>#REF!</v>
      </c>
      <c r="AF109" s="76" t="e">
        <f>IF(Z109="B",IF(X109&lt;=HLOOKUP(N109,Limits!#REF!,2),30,IF(X109&lt;=HLOOKUP(N109,Limits!#REF!,3),40,IF(X109&lt;=HLOOKUP(N109,Limits!#REF!,4),50,IF(X109&lt;=HLOOKUP(N109,Limits!#REF!,5),80,"Over 80%")))))</f>
        <v>#REF!</v>
      </c>
      <c r="AG109" s="122"/>
      <c r="AH109" s="85" t="e">
        <f>IF(J109&lt;=HLOOKUP(F109,Limits!#REF!,2),30,IF(J109&lt;=HLOOKUP(F109,Limits!#REF!,3),40,IF(J109&lt;=HLOOKUP(F109,Limits!#REF!,4),50,IF(J109&lt;=HLOOKUP(F109,Limits!#REF!,5),60,IF(J109&lt;=HLOOKUP(F109,Limits!#REF!,6),80,"Over 80%")))))</f>
        <v>#REF!</v>
      </c>
      <c r="AI109" s="123" t="e">
        <f t="shared" si="4"/>
        <v>#REF!</v>
      </c>
      <c r="AJ109" s="13"/>
      <c r="AK109" s="85" t="e">
        <f t="shared" si="7"/>
        <v>#REF!</v>
      </c>
    </row>
    <row r="110" spans="1:37">
      <c r="A110" s="117" t="e">
        <f>+USR!#REF!</f>
        <v>#REF!</v>
      </c>
      <c r="B110" s="117"/>
      <c r="C110" s="117" t="e">
        <f>+USR!#REF!</f>
        <v>#REF!</v>
      </c>
      <c r="D110" s="151" t="e">
        <f>DATEVALUE(TEXT(USR!#REF!,"mm/dd/yyyy"))</f>
        <v>#REF!</v>
      </c>
      <c r="E110" s="117"/>
      <c r="F110" s="121" t="e">
        <f>+USR!#REF!</f>
        <v>#REF!</v>
      </c>
      <c r="G110" s="122"/>
      <c r="H110" s="122" t="e">
        <f>+USR!#REF!</f>
        <v>#REF!</v>
      </c>
      <c r="I110" s="122"/>
      <c r="J110" s="146" t="e">
        <f>+USR!#REF!</f>
        <v>#REF!</v>
      </c>
      <c r="K110" s="122"/>
      <c r="L110" s="147" t="e">
        <f>IF(H110=30,HLOOKUP(F110,Limits!#REF!,2),IF(H110=40,HLOOKUP(F110,Limits!#REF!,3),IF(H110=50,HLOOKUP(F110,Limits!#REF!,4),IF(H110=60,HLOOKUP(F110,Limits!#REF!,5),IF(H110=80,HLOOKUP(F110,Limits!#REF!,6))))))</f>
        <v>#REF!</v>
      </c>
      <c r="M110" s="148"/>
      <c r="N110" s="121" t="e">
        <f>+USR!#REF!</f>
        <v>#REF!</v>
      </c>
      <c r="O110" s="122"/>
      <c r="P110" s="122" t="e">
        <f>+USR!#REF!</f>
        <v>#REF!</v>
      </c>
      <c r="Q110" s="122"/>
      <c r="R110" s="122" t="e">
        <f>+USR!#REF!</f>
        <v>#REF!</v>
      </c>
      <c r="S110" s="122"/>
      <c r="T110" s="122" t="e">
        <f>+USR!#REF!</f>
        <v>#REF!</v>
      </c>
      <c r="U110" s="122"/>
      <c r="V110" s="122" t="e">
        <f>IF(N110=0,Limits!$D$8,IF(N110=1,Limits!$E$8,IF(N110=2,Limits!$F$8,IF(N110=3,Limits!$G$8,IF(N110=4,Limits!$H$8,IF(N110=5,Limits!$I$8))))))</f>
        <v>#REF!</v>
      </c>
      <c r="W110" s="122"/>
      <c r="X110" s="122" t="e">
        <f t="shared" si="5"/>
        <v>#REF!</v>
      </c>
      <c r="Y110" s="122"/>
      <c r="Z110" s="76" t="e">
        <f>IF(D110&gt;=Limits!#REF!,"A",IF(D110&lt;=Limits!#REF!,"B",0))</f>
        <v>#REF!</v>
      </c>
      <c r="AA110" s="76" t="e">
        <f>IF(Z110="A",IF(P110=30,HLOOKUP(N110,Limits!#REF!,2),IF(P110=40,HLOOKUP(N110,Limits!#REF!,3),IF(P110=50,HLOOKUP(N110,Limits!#REF!,4),IF(P110=80,HLOOKUP(N110,Limits!#REF!,5))))))</f>
        <v>#REF!</v>
      </c>
      <c r="AB110" s="76" t="e">
        <f>IF(Z110="B",IF(P110=30,HLOOKUP(N110,Limits!#REF!,2),IF(P110=40,HLOOKUP(N110,Limits!#REF!,3),IF(P110=50,HLOOKUP(N110,Limits!#REF!,4),IF(P110=80,HLOOKUP(N110,Limits!#REF!,5))))))</f>
        <v>#REF!</v>
      </c>
      <c r="AC110" s="122"/>
      <c r="AD110" s="123" t="e">
        <f t="shared" si="6"/>
        <v>#REF!</v>
      </c>
      <c r="AE110" s="76" t="e">
        <f>IF(Z110="A",IF(X110&lt;=HLOOKUP(N110,Limits!#REF!,2),30,IF(X110&lt;=HLOOKUP(N110,Limits!#REF!,3),40,IF(X110&lt;=HLOOKUP(N110,Limits!#REF!,4),50,IF(X110&lt;=HLOOKUP(N110,Limits!#REF!,5),80,"Over 80%")))))</f>
        <v>#REF!</v>
      </c>
      <c r="AF110" s="76" t="e">
        <f>IF(Z110="B",IF(X110&lt;=HLOOKUP(N110,Limits!#REF!,2),30,IF(X110&lt;=HLOOKUP(N110,Limits!#REF!,3),40,IF(X110&lt;=HLOOKUP(N110,Limits!#REF!,4),50,IF(X110&lt;=HLOOKUP(N110,Limits!#REF!,5),80,"Over 80%")))))</f>
        <v>#REF!</v>
      </c>
      <c r="AG110" s="122"/>
      <c r="AH110" s="85" t="e">
        <f>IF(J110&lt;=HLOOKUP(F110,Limits!#REF!,2),30,IF(J110&lt;=HLOOKUP(F110,Limits!#REF!,3),40,IF(J110&lt;=HLOOKUP(F110,Limits!#REF!,4),50,IF(J110&lt;=HLOOKUP(F110,Limits!#REF!,5),60,IF(J110&lt;=HLOOKUP(F110,Limits!#REF!,6),80,"Over 80%")))))</f>
        <v>#REF!</v>
      </c>
      <c r="AI110" s="123" t="e">
        <f t="shared" si="4"/>
        <v>#REF!</v>
      </c>
      <c r="AJ110" s="13"/>
      <c r="AK110" s="85" t="e">
        <f t="shared" si="7"/>
        <v>#REF!</v>
      </c>
    </row>
    <row r="111" spans="1:37">
      <c r="A111" s="117" t="e">
        <f>+USR!#REF!</f>
        <v>#REF!</v>
      </c>
      <c r="B111" s="117"/>
      <c r="C111" s="117" t="e">
        <f>+USR!#REF!</f>
        <v>#REF!</v>
      </c>
      <c r="D111" s="151" t="e">
        <f>DATEVALUE(TEXT(USR!#REF!,"mm/dd/yyyy"))</f>
        <v>#REF!</v>
      </c>
      <c r="E111" s="117"/>
      <c r="F111" s="121" t="e">
        <f>+USR!#REF!</f>
        <v>#REF!</v>
      </c>
      <c r="G111" s="122"/>
      <c r="H111" s="122" t="e">
        <f>+USR!#REF!</f>
        <v>#REF!</v>
      </c>
      <c r="I111" s="122"/>
      <c r="J111" s="146" t="e">
        <f>+USR!#REF!</f>
        <v>#REF!</v>
      </c>
      <c r="K111" s="122"/>
      <c r="L111" s="147" t="e">
        <f>IF(H111=30,HLOOKUP(F111,Limits!#REF!,2),IF(H111=40,HLOOKUP(F111,Limits!#REF!,3),IF(H111=50,HLOOKUP(F111,Limits!#REF!,4),IF(H111=60,HLOOKUP(F111,Limits!#REF!,5),IF(H111=80,HLOOKUP(F111,Limits!#REF!,6))))))</f>
        <v>#REF!</v>
      </c>
      <c r="M111" s="148"/>
      <c r="N111" s="121" t="e">
        <f>+USR!#REF!</f>
        <v>#REF!</v>
      </c>
      <c r="O111" s="122"/>
      <c r="P111" s="122" t="e">
        <f>+USR!#REF!</f>
        <v>#REF!</v>
      </c>
      <c r="Q111" s="122"/>
      <c r="R111" s="122" t="e">
        <f>+USR!#REF!</f>
        <v>#REF!</v>
      </c>
      <c r="S111" s="122"/>
      <c r="T111" s="122" t="e">
        <f>+USR!#REF!</f>
        <v>#REF!</v>
      </c>
      <c r="U111" s="122"/>
      <c r="V111" s="122" t="e">
        <f>IF(N111=0,Limits!$D$8,IF(N111=1,Limits!$E$8,IF(N111=2,Limits!$F$8,IF(N111=3,Limits!$G$8,IF(N111=4,Limits!$H$8,IF(N111=5,Limits!$I$8))))))</f>
        <v>#REF!</v>
      </c>
      <c r="W111" s="122"/>
      <c r="X111" s="122" t="e">
        <f t="shared" si="5"/>
        <v>#REF!</v>
      </c>
      <c r="Y111" s="122"/>
      <c r="Z111" s="76" t="e">
        <f>IF(D111&gt;=Limits!#REF!,"A",IF(D111&lt;=Limits!#REF!,"B",0))</f>
        <v>#REF!</v>
      </c>
      <c r="AA111" s="76" t="e">
        <f>IF(Z111="A",IF(P111=30,HLOOKUP(N111,Limits!#REF!,2),IF(P111=40,HLOOKUP(N111,Limits!#REF!,3),IF(P111=50,HLOOKUP(N111,Limits!#REF!,4),IF(P111=80,HLOOKUP(N111,Limits!#REF!,5))))))</f>
        <v>#REF!</v>
      </c>
      <c r="AB111" s="76" t="e">
        <f>IF(Z111="B",IF(P111=30,HLOOKUP(N111,Limits!#REF!,2),IF(P111=40,HLOOKUP(N111,Limits!#REF!,3),IF(P111=50,HLOOKUP(N111,Limits!#REF!,4),IF(P111=80,HLOOKUP(N111,Limits!#REF!,5))))))</f>
        <v>#REF!</v>
      </c>
      <c r="AC111" s="122"/>
      <c r="AD111" s="123" t="e">
        <f t="shared" si="6"/>
        <v>#REF!</v>
      </c>
      <c r="AE111" s="76" t="e">
        <f>IF(Z111="A",IF(X111&lt;=HLOOKUP(N111,Limits!#REF!,2),30,IF(X111&lt;=HLOOKUP(N111,Limits!#REF!,3),40,IF(X111&lt;=HLOOKUP(N111,Limits!#REF!,4),50,IF(X111&lt;=HLOOKUP(N111,Limits!#REF!,5),80,"Over 80%")))))</f>
        <v>#REF!</v>
      </c>
      <c r="AF111" s="76" t="e">
        <f>IF(Z111="B",IF(X111&lt;=HLOOKUP(N111,Limits!#REF!,2),30,IF(X111&lt;=HLOOKUP(N111,Limits!#REF!,3),40,IF(X111&lt;=HLOOKUP(N111,Limits!#REF!,4),50,IF(X111&lt;=HLOOKUP(N111,Limits!#REF!,5),80,"Over 80%")))))</f>
        <v>#REF!</v>
      </c>
      <c r="AG111" s="122"/>
      <c r="AH111" s="85" t="e">
        <f>IF(J111&lt;=HLOOKUP(F111,Limits!#REF!,2),30,IF(J111&lt;=HLOOKUP(F111,Limits!#REF!,3),40,IF(J111&lt;=HLOOKUP(F111,Limits!#REF!,4),50,IF(J111&lt;=HLOOKUP(F111,Limits!#REF!,5),60,IF(J111&lt;=HLOOKUP(F111,Limits!#REF!,6),80,"Over 80%")))))</f>
        <v>#REF!</v>
      </c>
      <c r="AI111" s="123" t="e">
        <f t="shared" si="4"/>
        <v>#REF!</v>
      </c>
      <c r="AJ111" s="13"/>
      <c r="AK111" s="85" t="e">
        <f t="shared" si="7"/>
        <v>#REF!</v>
      </c>
    </row>
    <row r="112" spans="1:37">
      <c r="A112" s="117" t="e">
        <f>+USR!#REF!</f>
        <v>#REF!</v>
      </c>
      <c r="B112" s="117"/>
      <c r="C112" s="117" t="e">
        <f>+USR!#REF!</f>
        <v>#REF!</v>
      </c>
      <c r="D112" s="151" t="e">
        <f>DATEVALUE(TEXT(USR!#REF!,"mm/dd/yyyy"))</f>
        <v>#REF!</v>
      </c>
      <c r="E112" s="117"/>
      <c r="F112" s="121" t="e">
        <f>+USR!#REF!</f>
        <v>#REF!</v>
      </c>
      <c r="G112" s="122"/>
      <c r="H112" s="122" t="e">
        <f>+USR!#REF!</f>
        <v>#REF!</v>
      </c>
      <c r="I112" s="122"/>
      <c r="J112" s="146" t="e">
        <f>+USR!#REF!</f>
        <v>#REF!</v>
      </c>
      <c r="K112" s="122"/>
      <c r="L112" s="147" t="e">
        <f>IF(H112=30,HLOOKUP(F112,Limits!#REF!,2),IF(H112=40,HLOOKUP(F112,Limits!#REF!,3),IF(H112=50,HLOOKUP(F112,Limits!#REF!,4),IF(H112=60,HLOOKUP(F112,Limits!#REF!,5),IF(H112=80,HLOOKUP(F112,Limits!#REF!,6))))))</f>
        <v>#REF!</v>
      </c>
      <c r="M112" s="148"/>
      <c r="N112" s="121" t="e">
        <f>+USR!#REF!</f>
        <v>#REF!</v>
      </c>
      <c r="O112" s="122"/>
      <c r="P112" s="122" t="e">
        <f>+USR!#REF!</f>
        <v>#REF!</v>
      </c>
      <c r="Q112" s="122"/>
      <c r="R112" s="122" t="e">
        <f>+USR!#REF!</f>
        <v>#REF!</v>
      </c>
      <c r="S112" s="122"/>
      <c r="T112" s="122" t="e">
        <f>+USR!#REF!</f>
        <v>#REF!</v>
      </c>
      <c r="U112" s="122"/>
      <c r="V112" s="122" t="e">
        <f>IF(N112=0,Limits!$D$8,IF(N112=1,Limits!$E$8,IF(N112=2,Limits!$F$8,IF(N112=3,Limits!$G$8,IF(N112=4,Limits!$H$8,IF(N112=5,Limits!$I$8))))))</f>
        <v>#REF!</v>
      </c>
      <c r="W112" s="122"/>
      <c r="X112" s="122" t="e">
        <f t="shared" si="5"/>
        <v>#REF!</v>
      </c>
      <c r="Y112" s="122"/>
      <c r="Z112" s="76" t="e">
        <f>IF(D112&gt;=Limits!#REF!,"A",IF(D112&lt;=Limits!#REF!,"B",0))</f>
        <v>#REF!</v>
      </c>
      <c r="AA112" s="76" t="e">
        <f>IF(Z112="A",IF(P112=30,HLOOKUP(N112,Limits!#REF!,2),IF(P112=40,HLOOKUP(N112,Limits!#REF!,3),IF(P112=50,HLOOKUP(N112,Limits!#REF!,4),IF(P112=80,HLOOKUP(N112,Limits!#REF!,5))))))</f>
        <v>#REF!</v>
      </c>
      <c r="AB112" s="76" t="e">
        <f>IF(Z112="B",IF(P112=30,HLOOKUP(N112,Limits!#REF!,2),IF(P112=40,HLOOKUP(N112,Limits!#REF!,3),IF(P112=50,HLOOKUP(N112,Limits!#REF!,4),IF(P112=80,HLOOKUP(N112,Limits!#REF!,5))))))</f>
        <v>#REF!</v>
      </c>
      <c r="AC112" s="122"/>
      <c r="AD112" s="123" t="e">
        <f t="shared" si="6"/>
        <v>#REF!</v>
      </c>
      <c r="AE112" s="76" t="e">
        <f>IF(Z112="A",IF(X112&lt;=HLOOKUP(N112,Limits!#REF!,2),30,IF(X112&lt;=HLOOKUP(N112,Limits!#REF!,3),40,IF(X112&lt;=HLOOKUP(N112,Limits!#REF!,4),50,IF(X112&lt;=HLOOKUP(N112,Limits!#REF!,5),80,"Over 80%")))))</f>
        <v>#REF!</v>
      </c>
      <c r="AF112" s="76" t="e">
        <f>IF(Z112="B",IF(X112&lt;=HLOOKUP(N112,Limits!#REF!,2),30,IF(X112&lt;=HLOOKUP(N112,Limits!#REF!,3),40,IF(X112&lt;=HLOOKUP(N112,Limits!#REF!,4),50,IF(X112&lt;=HLOOKUP(N112,Limits!#REF!,5),80,"Over 80%")))))</f>
        <v>#REF!</v>
      </c>
      <c r="AG112" s="122"/>
      <c r="AH112" s="85" t="e">
        <f>IF(J112&lt;=HLOOKUP(F112,Limits!#REF!,2),30,IF(J112&lt;=HLOOKUP(F112,Limits!#REF!,3),40,IF(J112&lt;=HLOOKUP(F112,Limits!#REF!,4),50,IF(J112&lt;=HLOOKUP(F112,Limits!#REF!,5),60,IF(J112&lt;=HLOOKUP(F112,Limits!#REF!,6),80,"Over 80%")))))</f>
        <v>#REF!</v>
      </c>
      <c r="AI112" s="123" t="e">
        <f t="shared" si="4"/>
        <v>#REF!</v>
      </c>
      <c r="AJ112" s="13"/>
      <c r="AK112" s="85" t="e">
        <f t="shared" si="7"/>
        <v>#REF!</v>
      </c>
    </row>
    <row r="113" spans="1:37">
      <c r="A113" s="117" t="e">
        <f>+USR!#REF!</f>
        <v>#REF!</v>
      </c>
      <c r="B113" s="117"/>
      <c r="C113" s="117" t="e">
        <f>+USR!#REF!</f>
        <v>#REF!</v>
      </c>
      <c r="D113" s="151" t="e">
        <f>DATEVALUE(TEXT(USR!#REF!,"mm/dd/yyyy"))</f>
        <v>#REF!</v>
      </c>
      <c r="E113" s="117"/>
      <c r="F113" s="121" t="e">
        <f>+USR!#REF!</f>
        <v>#REF!</v>
      </c>
      <c r="G113" s="122"/>
      <c r="H113" s="122" t="e">
        <f>+USR!#REF!</f>
        <v>#REF!</v>
      </c>
      <c r="I113" s="122"/>
      <c r="J113" s="146" t="e">
        <f>+USR!#REF!</f>
        <v>#REF!</v>
      </c>
      <c r="K113" s="122"/>
      <c r="L113" s="147" t="e">
        <f>IF(H113=30,HLOOKUP(F113,Limits!#REF!,2),IF(H113=40,HLOOKUP(F113,Limits!#REF!,3),IF(H113=50,HLOOKUP(F113,Limits!#REF!,4),IF(H113=60,HLOOKUP(F113,Limits!#REF!,5),IF(H113=80,HLOOKUP(F113,Limits!#REF!,6))))))</f>
        <v>#REF!</v>
      </c>
      <c r="M113" s="148"/>
      <c r="N113" s="121" t="e">
        <f>+USR!#REF!</f>
        <v>#REF!</v>
      </c>
      <c r="O113" s="122"/>
      <c r="P113" s="122" t="e">
        <f>+USR!#REF!</f>
        <v>#REF!</v>
      </c>
      <c r="Q113" s="122"/>
      <c r="R113" s="122" t="e">
        <f>+USR!#REF!</f>
        <v>#REF!</v>
      </c>
      <c r="S113" s="122"/>
      <c r="T113" s="122" t="e">
        <f>+USR!#REF!</f>
        <v>#REF!</v>
      </c>
      <c r="U113" s="122"/>
      <c r="V113" s="122" t="e">
        <f>IF(N113=0,Limits!$D$8,IF(N113=1,Limits!$E$8,IF(N113=2,Limits!$F$8,IF(N113=3,Limits!$G$8,IF(N113=4,Limits!$H$8,IF(N113=5,Limits!$I$8))))))</f>
        <v>#REF!</v>
      </c>
      <c r="W113" s="122"/>
      <c r="X113" s="122" t="e">
        <f t="shared" si="5"/>
        <v>#REF!</v>
      </c>
      <c r="Y113" s="122"/>
      <c r="Z113" s="76" t="e">
        <f>IF(D113&gt;=Limits!#REF!,"A",IF(D113&lt;=Limits!#REF!,"B",0))</f>
        <v>#REF!</v>
      </c>
      <c r="AA113" s="76" t="e">
        <f>IF(Z113="A",IF(P113=30,HLOOKUP(N113,Limits!#REF!,2),IF(P113=40,HLOOKUP(N113,Limits!#REF!,3),IF(P113=50,HLOOKUP(N113,Limits!#REF!,4),IF(P113=80,HLOOKUP(N113,Limits!#REF!,5))))))</f>
        <v>#REF!</v>
      </c>
      <c r="AB113" s="76" t="e">
        <f>IF(Z113="B",IF(P113=30,HLOOKUP(N113,Limits!#REF!,2),IF(P113=40,HLOOKUP(N113,Limits!#REF!,3),IF(P113=50,HLOOKUP(N113,Limits!#REF!,4),IF(P113=80,HLOOKUP(N113,Limits!#REF!,5))))))</f>
        <v>#REF!</v>
      </c>
      <c r="AC113" s="122"/>
      <c r="AD113" s="123" t="e">
        <f t="shared" si="6"/>
        <v>#REF!</v>
      </c>
      <c r="AE113" s="76" t="e">
        <f>IF(Z113="A",IF(X113&lt;=HLOOKUP(N113,Limits!#REF!,2),30,IF(X113&lt;=HLOOKUP(N113,Limits!#REF!,3),40,IF(X113&lt;=HLOOKUP(N113,Limits!#REF!,4),50,IF(X113&lt;=HLOOKUP(N113,Limits!#REF!,5),80,"Over 80%")))))</f>
        <v>#REF!</v>
      </c>
      <c r="AF113" s="76" t="e">
        <f>IF(Z113="B",IF(X113&lt;=HLOOKUP(N113,Limits!#REF!,2),30,IF(X113&lt;=HLOOKUP(N113,Limits!#REF!,3),40,IF(X113&lt;=HLOOKUP(N113,Limits!#REF!,4),50,IF(X113&lt;=HLOOKUP(N113,Limits!#REF!,5),80,"Over 80%")))))</f>
        <v>#REF!</v>
      </c>
      <c r="AG113" s="122"/>
      <c r="AH113" s="85" t="e">
        <f>IF(J113&lt;=HLOOKUP(F113,Limits!#REF!,2),30,IF(J113&lt;=HLOOKUP(F113,Limits!#REF!,3),40,IF(J113&lt;=HLOOKUP(F113,Limits!#REF!,4),50,IF(J113&lt;=HLOOKUP(F113,Limits!#REF!,5),60,IF(J113&lt;=HLOOKUP(F113,Limits!#REF!,6),80,"Over 80%")))))</f>
        <v>#REF!</v>
      </c>
      <c r="AI113" s="123" t="e">
        <f t="shared" si="4"/>
        <v>#REF!</v>
      </c>
      <c r="AJ113" s="13"/>
      <c r="AK113" s="85" t="e">
        <f t="shared" si="7"/>
        <v>#REF!</v>
      </c>
    </row>
    <row r="114" spans="1:37">
      <c r="A114" s="117" t="e">
        <f>+USR!#REF!</f>
        <v>#REF!</v>
      </c>
      <c r="B114" s="117"/>
      <c r="C114" s="117" t="e">
        <f>+USR!#REF!</f>
        <v>#REF!</v>
      </c>
      <c r="D114" s="151" t="e">
        <f>DATEVALUE(TEXT(USR!#REF!,"mm/dd/yyyy"))</f>
        <v>#REF!</v>
      </c>
      <c r="E114" s="117"/>
      <c r="F114" s="121" t="e">
        <f>+USR!#REF!</f>
        <v>#REF!</v>
      </c>
      <c r="G114" s="122"/>
      <c r="H114" s="122" t="e">
        <f>+USR!#REF!</f>
        <v>#REF!</v>
      </c>
      <c r="I114" s="122"/>
      <c r="J114" s="146" t="e">
        <f>+USR!#REF!</f>
        <v>#REF!</v>
      </c>
      <c r="K114" s="122"/>
      <c r="L114" s="147" t="e">
        <f>IF(H114=30,HLOOKUP(F114,Limits!#REF!,2),IF(H114=40,HLOOKUP(F114,Limits!#REF!,3),IF(H114=50,HLOOKUP(F114,Limits!#REF!,4),IF(H114=60,HLOOKUP(F114,Limits!#REF!,5),IF(H114=80,HLOOKUP(F114,Limits!#REF!,6))))))</f>
        <v>#REF!</v>
      </c>
      <c r="M114" s="148"/>
      <c r="N114" s="121" t="e">
        <f>+USR!#REF!</f>
        <v>#REF!</v>
      </c>
      <c r="O114" s="122"/>
      <c r="P114" s="122" t="e">
        <f>+USR!#REF!</f>
        <v>#REF!</v>
      </c>
      <c r="Q114" s="122"/>
      <c r="R114" s="122" t="e">
        <f>+USR!#REF!</f>
        <v>#REF!</v>
      </c>
      <c r="S114" s="122"/>
      <c r="T114" s="122" t="e">
        <f>+USR!#REF!</f>
        <v>#REF!</v>
      </c>
      <c r="U114" s="122"/>
      <c r="V114" s="122" t="e">
        <f>IF(N114=0,Limits!$D$8,IF(N114=1,Limits!$E$8,IF(N114=2,Limits!$F$8,IF(N114=3,Limits!$G$8,IF(N114=4,Limits!$H$8,IF(N114=5,Limits!$I$8))))))</f>
        <v>#REF!</v>
      </c>
      <c r="W114" s="122"/>
      <c r="X114" s="122" t="e">
        <f t="shared" si="5"/>
        <v>#REF!</v>
      </c>
      <c r="Y114" s="122"/>
      <c r="Z114" s="76" t="e">
        <f>IF(D114&gt;=Limits!#REF!,"A",IF(D114&lt;=Limits!#REF!,"B",0))</f>
        <v>#REF!</v>
      </c>
      <c r="AA114" s="76" t="e">
        <f>IF(Z114="A",IF(P114=30,HLOOKUP(N114,Limits!#REF!,2),IF(P114=40,HLOOKUP(N114,Limits!#REF!,3),IF(P114=50,HLOOKUP(N114,Limits!#REF!,4),IF(P114=80,HLOOKUP(N114,Limits!#REF!,5))))))</f>
        <v>#REF!</v>
      </c>
      <c r="AB114" s="76" t="e">
        <f>IF(Z114="B",IF(P114=30,HLOOKUP(N114,Limits!#REF!,2),IF(P114=40,HLOOKUP(N114,Limits!#REF!,3),IF(P114=50,HLOOKUP(N114,Limits!#REF!,4),IF(P114=80,HLOOKUP(N114,Limits!#REF!,5))))))</f>
        <v>#REF!</v>
      </c>
      <c r="AC114" s="122"/>
      <c r="AD114" s="123" t="e">
        <f t="shared" si="6"/>
        <v>#REF!</v>
      </c>
      <c r="AE114" s="76" t="e">
        <f>IF(Z114="A",IF(X114&lt;=HLOOKUP(N114,Limits!#REF!,2),30,IF(X114&lt;=HLOOKUP(N114,Limits!#REF!,3),40,IF(X114&lt;=HLOOKUP(N114,Limits!#REF!,4),50,IF(X114&lt;=HLOOKUP(N114,Limits!#REF!,5),80,"Over 80%")))))</f>
        <v>#REF!</v>
      </c>
      <c r="AF114" s="76" t="e">
        <f>IF(Z114="B",IF(X114&lt;=HLOOKUP(N114,Limits!#REF!,2),30,IF(X114&lt;=HLOOKUP(N114,Limits!#REF!,3),40,IF(X114&lt;=HLOOKUP(N114,Limits!#REF!,4),50,IF(X114&lt;=HLOOKUP(N114,Limits!#REF!,5),80,"Over 80%")))))</f>
        <v>#REF!</v>
      </c>
      <c r="AG114" s="122"/>
      <c r="AH114" s="85" t="e">
        <f>IF(J114&lt;=HLOOKUP(F114,Limits!#REF!,2),30,IF(J114&lt;=HLOOKUP(F114,Limits!#REF!,3),40,IF(J114&lt;=HLOOKUP(F114,Limits!#REF!,4),50,IF(J114&lt;=HLOOKUP(F114,Limits!#REF!,5),60,IF(J114&lt;=HLOOKUP(F114,Limits!#REF!,6),80,"Over 80%")))))</f>
        <v>#REF!</v>
      </c>
      <c r="AI114" s="123" t="e">
        <f t="shared" si="4"/>
        <v>#REF!</v>
      </c>
      <c r="AJ114" s="13"/>
      <c r="AK114" s="85" t="e">
        <f t="shared" si="7"/>
        <v>#REF!</v>
      </c>
    </row>
    <row r="115" spans="1:37">
      <c r="A115" s="117" t="e">
        <f>+USR!#REF!</f>
        <v>#REF!</v>
      </c>
      <c r="B115" s="117"/>
      <c r="C115" s="117" t="e">
        <f>+USR!#REF!</f>
        <v>#REF!</v>
      </c>
      <c r="D115" s="151" t="e">
        <f>DATEVALUE(TEXT(USR!#REF!,"mm/dd/yyyy"))</f>
        <v>#REF!</v>
      </c>
      <c r="E115" s="117"/>
      <c r="F115" s="121" t="e">
        <f>+USR!#REF!</f>
        <v>#REF!</v>
      </c>
      <c r="G115" s="122"/>
      <c r="H115" s="122" t="e">
        <f>+USR!#REF!</f>
        <v>#REF!</v>
      </c>
      <c r="I115" s="122"/>
      <c r="J115" s="146" t="e">
        <f>+USR!#REF!</f>
        <v>#REF!</v>
      </c>
      <c r="K115" s="122"/>
      <c r="L115" s="147" t="e">
        <f>IF(H115=30,HLOOKUP(F115,Limits!#REF!,2),IF(H115=40,HLOOKUP(F115,Limits!#REF!,3),IF(H115=50,HLOOKUP(F115,Limits!#REF!,4),IF(H115=60,HLOOKUP(F115,Limits!#REF!,5),IF(H115=80,HLOOKUP(F115,Limits!#REF!,6))))))</f>
        <v>#REF!</v>
      </c>
      <c r="M115" s="148"/>
      <c r="N115" s="121" t="e">
        <f>+USR!#REF!</f>
        <v>#REF!</v>
      </c>
      <c r="O115" s="122"/>
      <c r="P115" s="122" t="e">
        <f>+USR!#REF!</f>
        <v>#REF!</v>
      </c>
      <c r="Q115" s="122"/>
      <c r="R115" s="122" t="e">
        <f>+USR!#REF!</f>
        <v>#REF!</v>
      </c>
      <c r="S115" s="122"/>
      <c r="T115" s="122" t="e">
        <f>+USR!#REF!</f>
        <v>#REF!</v>
      </c>
      <c r="U115" s="122"/>
      <c r="V115" s="122" t="e">
        <f>IF(N115=0,Limits!$D$8,IF(N115=1,Limits!$E$8,IF(N115=2,Limits!$F$8,IF(N115=3,Limits!$G$8,IF(N115=4,Limits!$H$8,IF(N115=5,Limits!$I$8))))))</f>
        <v>#REF!</v>
      </c>
      <c r="W115" s="122"/>
      <c r="X115" s="122" t="e">
        <f t="shared" si="5"/>
        <v>#REF!</v>
      </c>
      <c r="Y115" s="122"/>
      <c r="Z115" s="76" t="e">
        <f>IF(D115&gt;=Limits!#REF!,"A",IF(D115&lt;=Limits!#REF!,"B",0))</f>
        <v>#REF!</v>
      </c>
      <c r="AA115" s="76" t="e">
        <f>IF(Z115="A",IF(P115=30,HLOOKUP(N115,Limits!#REF!,2),IF(P115=40,HLOOKUP(N115,Limits!#REF!,3),IF(P115=50,HLOOKUP(N115,Limits!#REF!,4),IF(P115=80,HLOOKUP(N115,Limits!#REF!,5))))))</f>
        <v>#REF!</v>
      </c>
      <c r="AB115" s="76" t="e">
        <f>IF(Z115="B",IF(P115=30,HLOOKUP(N115,Limits!#REF!,2),IF(P115=40,HLOOKUP(N115,Limits!#REF!,3),IF(P115=50,HLOOKUP(N115,Limits!#REF!,4),IF(P115=80,HLOOKUP(N115,Limits!#REF!,5))))))</f>
        <v>#REF!</v>
      </c>
      <c r="AC115" s="122"/>
      <c r="AD115" s="123" t="e">
        <f t="shared" si="6"/>
        <v>#REF!</v>
      </c>
      <c r="AE115" s="76" t="e">
        <f>IF(Z115="A",IF(X115&lt;=HLOOKUP(N115,Limits!#REF!,2),30,IF(X115&lt;=HLOOKUP(N115,Limits!#REF!,3),40,IF(X115&lt;=HLOOKUP(N115,Limits!#REF!,4),50,IF(X115&lt;=HLOOKUP(N115,Limits!#REF!,5),80,"Over 80%")))))</f>
        <v>#REF!</v>
      </c>
      <c r="AF115" s="76" t="e">
        <f>IF(Z115="B",IF(X115&lt;=HLOOKUP(N115,Limits!#REF!,2),30,IF(X115&lt;=HLOOKUP(N115,Limits!#REF!,3),40,IF(X115&lt;=HLOOKUP(N115,Limits!#REF!,4),50,IF(X115&lt;=HLOOKUP(N115,Limits!#REF!,5),80,"Over 80%")))))</f>
        <v>#REF!</v>
      </c>
      <c r="AG115" s="122"/>
      <c r="AH115" s="85" t="e">
        <f>IF(J115&lt;=HLOOKUP(F115,Limits!#REF!,2),30,IF(J115&lt;=HLOOKUP(F115,Limits!#REF!,3),40,IF(J115&lt;=HLOOKUP(F115,Limits!#REF!,4),50,IF(J115&lt;=HLOOKUP(F115,Limits!#REF!,5),60,IF(J115&lt;=HLOOKUP(F115,Limits!#REF!,6),80,"Over 80%")))))</f>
        <v>#REF!</v>
      </c>
      <c r="AI115" s="123" t="e">
        <f t="shared" si="4"/>
        <v>#REF!</v>
      </c>
      <c r="AJ115" s="13"/>
      <c r="AK115" s="85" t="e">
        <f t="shared" si="7"/>
        <v>#REF!</v>
      </c>
    </row>
    <row r="116" spans="1:37">
      <c r="A116" s="117" t="e">
        <f>+USR!#REF!</f>
        <v>#REF!</v>
      </c>
      <c r="B116" s="117"/>
      <c r="C116" s="117" t="e">
        <f>+USR!#REF!</f>
        <v>#REF!</v>
      </c>
      <c r="D116" s="151" t="e">
        <f>DATEVALUE(TEXT(USR!#REF!,"mm/dd/yyyy"))</f>
        <v>#REF!</v>
      </c>
      <c r="E116" s="117"/>
      <c r="F116" s="121" t="e">
        <f>+USR!#REF!</f>
        <v>#REF!</v>
      </c>
      <c r="G116" s="122"/>
      <c r="H116" s="122" t="e">
        <f>+USR!#REF!</f>
        <v>#REF!</v>
      </c>
      <c r="I116" s="122"/>
      <c r="J116" s="146" t="e">
        <f>+USR!#REF!</f>
        <v>#REF!</v>
      </c>
      <c r="K116" s="122"/>
      <c r="L116" s="147" t="e">
        <f>IF(H116=30,HLOOKUP(F116,Limits!#REF!,2),IF(H116=40,HLOOKUP(F116,Limits!#REF!,3),IF(H116=50,HLOOKUP(F116,Limits!#REF!,4),IF(H116=60,HLOOKUP(F116,Limits!#REF!,5),IF(H116=80,HLOOKUP(F116,Limits!#REF!,6))))))</f>
        <v>#REF!</v>
      </c>
      <c r="M116" s="148"/>
      <c r="N116" s="121" t="e">
        <f>+USR!#REF!</f>
        <v>#REF!</v>
      </c>
      <c r="O116" s="122"/>
      <c r="P116" s="122" t="e">
        <f>+USR!#REF!</f>
        <v>#REF!</v>
      </c>
      <c r="Q116" s="122"/>
      <c r="R116" s="122" t="e">
        <f>+USR!#REF!</f>
        <v>#REF!</v>
      </c>
      <c r="S116" s="122"/>
      <c r="T116" s="122" t="e">
        <f>+USR!#REF!</f>
        <v>#REF!</v>
      </c>
      <c r="U116" s="122"/>
      <c r="V116" s="122" t="e">
        <f>IF(N116=0,Limits!$D$8,IF(N116=1,Limits!$E$8,IF(N116=2,Limits!$F$8,IF(N116=3,Limits!$G$8,IF(N116=4,Limits!$H$8,IF(N116=5,Limits!$I$8))))))</f>
        <v>#REF!</v>
      </c>
      <c r="W116" s="122"/>
      <c r="X116" s="122" t="e">
        <f t="shared" si="5"/>
        <v>#REF!</v>
      </c>
      <c r="Y116" s="122"/>
      <c r="Z116" s="76" t="e">
        <f>IF(D116&gt;=Limits!#REF!,"A",IF(D116&lt;=Limits!#REF!,"B",0))</f>
        <v>#REF!</v>
      </c>
      <c r="AA116" s="76" t="e">
        <f>IF(Z116="A",IF(P116=30,HLOOKUP(N116,Limits!#REF!,2),IF(P116=40,HLOOKUP(N116,Limits!#REF!,3),IF(P116=50,HLOOKUP(N116,Limits!#REF!,4),IF(P116=80,HLOOKUP(N116,Limits!#REF!,5))))))</f>
        <v>#REF!</v>
      </c>
      <c r="AB116" s="76" t="e">
        <f>IF(Z116="B",IF(P116=30,HLOOKUP(N116,Limits!#REF!,2),IF(P116=40,HLOOKUP(N116,Limits!#REF!,3),IF(P116=50,HLOOKUP(N116,Limits!#REF!,4),IF(P116=80,HLOOKUP(N116,Limits!#REF!,5))))))</f>
        <v>#REF!</v>
      </c>
      <c r="AC116" s="122"/>
      <c r="AD116" s="123" t="e">
        <f t="shared" si="6"/>
        <v>#REF!</v>
      </c>
      <c r="AE116" s="76" t="e">
        <f>IF(Z116="A",IF(X116&lt;=HLOOKUP(N116,Limits!#REF!,2),30,IF(X116&lt;=HLOOKUP(N116,Limits!#REF!,3),40,IF(X116&lt;=HLOOKUP(N116,Limits!#REF!,4),50,IF(X116&lt;=HLOOKUP(N116,Limits!#REF!,5),80,"Over 80%")))))</f>
        <v>#REF!</v>
      </c>
      <c r="AF116" s="76" t="e">
        <f>IF(Z116="B",IF(X116&lt;=HLOOKUP(N116,Limits!#REF!,2),30,IF(X116&lt;=HLOOKUP(N116,Limits!#REF!,3),40,IF(X116&lt;=HLOOKUP(N116,Limits!#REF!,4),50,IF(X116&lt;=HLOOKUP(N116,Limits!#REF!,5),80,"Over 80%")))))</f>
        <v>#REF!</v>
      </c>
      <c r="AG116" s="122"/>
      <c r="AH116" s="85" t="e">
        <f>IF(J116&lt;=HLOOKUP(F116,Limits!#REF!,2),30,IF(J116&lt;=HLOOKUP(F116,Limits!#REF!,3),40,IF(J116&lt;=HLOOKUP(F116,Limits!#REF!,4),50,IF(J116&lt;=HLOOKUP(F116,Limits!#REF!,5),60,IF(J116&lt;=HLOOKUP(F116,Limits!#REF!,6),80,"Over 80%")))))</f>
        <v>#REF!</v>
      </c>
      <c r="AI116" s="123" t="e">
        <f t="shared" si="4"/>
        <v>#REF!</v>
      </c>
      <c r="AJ116" s="13"/>
      <c r="AK116" s="85" t="e">
        <f t="shared" si="7"/>
        <v>#REF!</v>
      </c>
    </row>
    <row r="117" spans="1:37">
      <c r="A117" s="117" t="e">
        <f>+USR!#REF!</f>
        <v>#REF!</v>
      </c>
      <c r="B117" s="117"/>
      <c r="C117" s="117" t="e">
        <f>+USR!#REF!</f>
        <v>#REF!</v>
      </c>
      <c r="D117" s="151" t="e">
        <f>DATEVALUE(TEXT(USR!#REF!,"mm/dd/yyyy"))</f>
        <v>#REF!</v>
      </c>
      <c r="E117" s="117"/>
      <c r="F117" s="121" t="e">
        <f>+USR!#REF!</f>
        <v>#REF!</v>
      </c>
      <c r="G117" s="122"/>
      <c r="H117" s="122" t="e">
        <f>+USR!#REF!</f>
        <v>#REF!</v>
      </c>
      <c r="I117" s="122"/>
      <c r="J117" s="146" t="e">
        <f>+USR!#REF!</f>
        <v>#REF!</v>
      </c>
      <c r="K117" s="122"/>
      <c r="L117" s="147" t="e">
        <f>IF(H117=30,HLOOKUP(F117,Limits!#REF!,2),IF(H117=40,HLOOKUP(F117,Limits!#REF!,3),IF(H117=50,HLOOKUP(F117,Limits!#REF!,4),IF(H117=60,HLOOKUP(F117,Limits!#REF!,5),IF(H117=80,HLOOKUP(F117,Limits!#REF!,6))))))</f>
        <v>#REF!</v>
      </c>
      <c r="M117" s="148"/>
      <c r="N117" s="121" t="e">
        <f>+USR!#REF!</f>
        <v>#REF!</v>
      </c>
      <c r="O117" s="122"/>
      <c r="P117" s="122" t="e">
        <f>+USR!#REF!</f>
        <v>#REF!</v>
      </c>
      <c r="Q117" s="122"/>
      <c r="R117" s="122" t="e">
        <f>+USR!#REF!</f>
        <v>#REF!</v>
      </c>
      <c r="S117" s="122"/>
      <c r="T117" s="122" t="e">
        <f>+USR!#REF!</f>
        <v>#REF!</v>
      </c>
      <c r="U117" s="122"/>
      <c r="V117" s="122" t="e">
        <f>IF(N117=0,Limits!$D$8,IF(N117=1,Limits!$E$8,IF(N117=2,Limits!$F$8,IF(N117=3,Limits!$G$8,IF(N117=4,Limits!$H$8,IF(N117=5,Limits!$I$8))))))</f>
        <v>#REF!</v>
      </c>
      <c r="W117" s="122"/>
      <c r="X117" s="122" t="e">
        <f t="shared" si="5"/>
        <v>#REF!</v>
      </c>
      <c r="Y117" s="122"/>
      <c r="Z117" s="76" t="e">
        <f>IF(D117&gt;=Limits!#REF!,"A",IF(D117&lt;=Limits!#REF!,"B",0))</f>
        <v>#REF!</v>
      </c>
      <c r="AA117" s="76" t="e">
        <f>IF(Z117="A",IF(P117=30,HLOOKUP(N117,Limits!#REF!,2),IF(P117=40,HLOOKUP(N117,Limits!#REF!,3),IF(P117=50,HLOOKUP(N117,Limits!#REF!,4),IF(P117=80,HLOOKUP(N117,Limits!#REF!,5))))))</f>
        <v>#REF!</v>
      </c>
      <c r="AB117" s="76" t="e">
        <f>IF(Z117="B",IF(P117=30,HLOOKUP(N117,Limits!#REF!,2),IF(P117=40,HLOOKUP(N117,Limits!#REF!,3),IF(P117=50,HLOOKUP(N117,Limits!#REF!,4),IF(P117=80,HLOOKUP(N117,Limits!#REF!,5))))))</f>
        <v>#REF!</v>
      </c>
      <c r="AC117" s="122"/>
      <c r="AD117" s="123" t="e">
        <f t="shared" si="6"/>
        <v>#REF!</v>
      </c>
      <c r="AE117" s="76" t="e">
        <f>IF(Z117="A",IF(X117&lt;=HLOOKUP(N117,Limits!#REF!,2),30,IF(X117&lt;=HLOOKUP(N117,Limits!#REF!,3),40,IF(X117&lt;=HLOOKUP(N117,Limits!#REF!,4),50,IF(X117&lt;=HLOOKUP(N117,Limits!#REF!,5),80,"Over 80%")))))</f>
        <v>#REF!</v>
      </c>
      <c r="AF117" s="76" t="e">
        <f>IF(Z117="B",IF(X117&lt;=HLOOKUP(N117,Limits!#REF!,2),30,IF(X117&lt;=HLOOKUP(N117,Limits!#REF!,3),40,IF(X117&lt;=HLOOKUP(N117,Limits!#REF!,4),50,IF(X117&lt;=HLOOKUP(N117,Limits!#REF!,5),80,"Over 80%")))))</f>
        <v>#REF!</v>
      </c>
      <c r="AG117" s="122"/>
      <c r="AH117" s="85" t="e">
        <f>IF(J117&lt;=HLOOKUP(F117,Limits!#REF!,2),30,IF(J117&lt;=HLOOKUP(F117,Limits!#REF!,3),40,IF(J117&lt;=HLOOKUP(F117,Limits!#REF!,4),50,IF(J117&lt;=HLOOKUP(F117,Limits!#REF!,5),60,IF(J117&lt;=HLOOKUP(F117,Limits!#REF!,6),80,"Over 80%")))))</f>
        <v>#REF!</v>
      </c>
      <c r="AI117" s="123" t="e">
        <f t="shared" si="4"/>
        <v>#REF!</v>
      </c>
      <c r="AJ117" s="13"/>
      <c r="AK117" s="85" t="e">
        <f t="shared" si="7"/>
        <v>#REF!</v>
      </c>
    </row>
    <row r="118" spans="1:37">
      <c r="A118" s="117" t="e">
        <f>+USR!#REF!</f>
        <v>#REF!</v>
      </c>
      <c r="B118" s="117"/>
      <c r="C118" s="117" t="e">
        <f>+USR!#REF!</f>
        <v>#REF!</v>
      </c>
      <c r="D118" s="151" t="e">
        <f>DATEVALUE(TEXT(USR!#REF!,"mm/dd/yyyy"))</f>
        <v>#REF!</v>
      </c>
      <c r="E118" s="117"/>
      <c r="F118" s="121" t="e">
        <f>+USR!#REF!</f>
        <v>#REF!</v>
      </c>
      <c r="G118" s="122"/>
      <c r="H118" s="122" t="e">
        <f>+USR!#REF!</f>
        <v>#REF!</v>
      </c>
      <c r="I118" s="122"/>
      <c r="J118" s="146" t="e">
        <f>+USR!#REF!</f>
        <v>#REF!</v>
      </c>
      <c r="K118" s="122"/>
      <c r="L118" s="147" t="e">
        <f>IF(H118=30,HLOOKUP(F118,Limits!#REF!,2),IF(H118=40,HLOOKUP(F118,Limits!#REF!,3),IF(H118=50,HLOOKUP(F118,Limits!#REF!,4),IF(H118=60,HLOOKUP(F118,Limits!#REF!,5),IF(H118=80,HLOOKUP(F118,Limits!#REF!,6))))))</f>
        <v>#REF!</v>
      </c>
      <c r="M118" s="148"/>
      <c r="N118" s="121" t="e">
        <f>+USR!#REF!</f>
        <v>#REF!</v>
      </c>
      <c r="O118" s="122"/>
      <c r="P118" s="122" t="e">
        <f>+USR!#REF!</f>
        <v>#REF!</v>
      </c>
      <c r="Q118" s="122"/>
      <c r="R118" s="122" t="e">
        <f>+USR!#REF!</f>
        <v>#REF!</v>
      </c>
      <c r="S118" s="122"/>
      <c r="T118" s="122" t="e">
        <f>+USR!#REF!</f>
        <v>#REF!</v>
      </c>
      <c r="U118" s="122"/>
      <c r="V118" s="122" t="e">
        <f>IF(N118=0,Limits!$D$8,IF(N118=1,Limits!$E$8,IF(N118=2,Limits!$F$8,IF(N118=3,Limits!$G$8,IF(N118=4,Limits!$H$8,IF(N118=5,Limits!$I$8))))))</f>
        <v>#REF!</v>
      </c>
      <c r="W118" s="122"/>
      <c r="X118" s="122" t="e">
        <f t="shared" si="5"/>
        <v>#REF!</v>
      </c>
      <c r="Y118" s="122"/>
      <c r="Z118" s="76" t="e">
        <f>IF(D118&gt;=Limits!#REF!,"A",IF(D118&lt;=Limits!#REF!,"B",0))</f>
        <v>#REF!</v>
      </c>
      <c r="AA118" s="76" t="e">
        <f>IF(Z118="A",IF(P118=30,HLOOKUP(N118,Limits!#REF!,2),IF(P118=40,HLOOKUP(N118,Limits!#REF!,3),IF(P118=50,HLOOKUP(N118,Limits!#REF!,4),IF(P118=80,HLOOKUP(N118,Limits!#REF!,5))))))</f>
        <v>#REF!</v>
      </c>
      <c r="AB118" s="76" t="e">
        <f>IF(Z118="B",IF(P118=30,HLOOKUP(N118,Limits!#REF!,2),IF(P118=40,HLOOKUP(N118,Limits!#REF!,3),IF(P118=50,HLOOKUP(N118,Limits!#REF!,4),IF(P118=80,HLOOKUP(N118,Limits!#REF!,5))))))</f>
        <v>#REF!</v>
      </c>
      <c r="AC118" s="122"/>
      <c r="AD118" s="123" t="e">
        <f t="shared" si="6"/>
        <v>#REF!</v>
      </c>
      <c r="AE118" s="76" t="e">
        <f>IF(Z118="A",IF(X118&lt;=HLOOKUP(N118,Limits!#REF!,2),30,IF(X118&lt;=HLOOKUP(N118,Limits!#REF!,3),40,IF(X118&lt;=HLOOKUP(N118,Limits!#REF!,4),50,IF(X118&lt;=HLOOKUP(N118,Limits!#REF!,5),80,"Over 80%")))))</f>
        <v>#REF!</v>
      </c>
      <c r="AF118" s="76" t="e">
        <f>IF(Z118="B",IF(X118&lt;=HLOOKUP(N118,Limits!#REF!,2),30,IF(X118&lt;=HLOOKUP(N118,Limits!#REF!,3),40,IF(X118&lt;=HLOOKUP(N118,Limits!#REF!,4),50,IF(X118&lt;=HLOOKUP(N118,Limits!#REF!,5),80,"Over 80%")))))</f>
        <v>#REF!</v>
      </c>
      <c r="AG118" s="122"/>
      <c r="AH118" s="85" t="e">
        <f>IF(J118&lt;=HLOOKUP(F118,Limits!#REF!,2),30,IF(J118&lt;=HLOOKUP(F118,Limits!#REF!,3),40,IF(J118&lt;=HLOOKUP(F118,Limits!#REF!,4),50,IF(J118&lt;=HLOOKUP(F118,Limits!#REF!,5),60,IF(J118&lt;=HLOOKUP(F118,Limits!#REF!,6),80,"Over 80%")))))</f>
        <v>#REF!</v>
      </c>
      <c r="AI118" s="123" t="e">
        <f t="shared" si="4"/>
        <v>#REF!</v>
      </c>
      <c r="AJ118" s="13"/>
      <c r="AK118" s="85" t="e">
        <f t="shared" si="7"/>
        <v>#REF!</v>
      </c>
    </row>
    <row r="119" spans="1:37">
      <c r="A119" s="117" t="e">
        <f>+USR!#REF!</f>
        <v>#REF!</v>
      </c>
      <c r="B119" s="117"/>
      <c r="C119" s="117" t="e">
        <f>+USR!#REF!</f>
        <v>#REF!</v>
      </c>
      <c r="D119" s="151" t="e">
        <f>DATEVALUE(TEXT(USR!#REF!,"mm/dd/yyyy"))</f>
        <v>#REF!</v>
      </c>
      <c r="E119" s="117"/>
      <c r="F119" s="121" t="e">
        <f>+USR!#REF!</f>
        <v>#REF!</v>
      </c>
      <c r="G119" s="122"/>
      <c r="H119" s="122" t="e">
        <f>+USR!#REF!</f>
        <v>#REF!</v>
      </c>
      <c r="I119" s="122"/>
      <c r="J119" s="146" t="e">
        <f>+USR!#REF!</f>
        <v>#REF!</v>
      </c>
      <c r="K119" s="122"/>
      <c r="L119" s="147" t="e">
        <f>IF(H119=30,HLOOKUP(F119,Limits!#REF!,2),IF(H119=40,HLOOKUP(F119,Limits!#REF!,3),IF(H119=50,HLOOKUP(F119,Limits!#REF!,4),IF(H119=60,HLOOKUP(F119,Limits!#REF!,5),IF(H119=80,HLOOKUP(F119,Limits!#REF!,6))))))</f>
        <v>#REF!</v>
      </c>
      <c r="M119" s="148"/>
      <c r="N119" s="121" t="e">
        <f>+USR!#REF!</f>
        <v>#REF!</v>
      </c>
      <c r="O119" s="122"/>
      <c r="P119" s="122" t="e">
        <f>+USR!#REF!</f>
        <v>#REF!</v>
      </c>
      <c r="Q119" s="122"/>
      <c r="R119" s="122" t="e">
        <f>+USR!#REF!</f>
        <v>#REF!</v>
      </c>
      <c r="S119" s="122"/>
      <c r="T119" s="122" t="e">
        <f>+USR!#REF!</f>
        <v>#REF!</v>
      </c>
      <c r="U119" s="122"/>
      <c r="V119" s="122" t="e">
        <f>IF(N119=0,Limits!$D$8,IF(N119=1,Limits!$E$8,IF(N119=2,Limits!$F$8,IF(N119=3,Limits!$G$8,IF(N119=4,Limits!$H$8,IF(N119=5,Limits!$I$8))))))</f>
        <v>#REF!</v>
      </c>
      <c r="W119" s="122"/>
      <c r="X119" s="122" t="e">
        <f t="shared" si="5"/>
        <v>#REF!</v>
      </c>
      <c r="Y119" s="122"/>
      <c r="Z119" s="76" t="e">
        <f>IF(D119&gt;=Limits!#REF!,"A",IF(D119&lt;=Limits!#REF!,"B",0))</f>
        <v>#REF!</v>
      </c>
      <c r="AA119" s="76" t="e">
        <f>IF(Z119="A",IF(P119=30,HLOOKUP(N119,Limits!#REF!,2),IF(P119=40,HLOOKUP(N119,Limits!#REF!,3),IF(P119=50,HLOOKUP(N119,Limits!#REF!,4),IF(P119=80,HLOOKUP(N119,Limits!#REF!,5))))))</f>
        <v>#REF!</v>
      </c>
      <c r="AB119" s="76" t="e">
        <f>IF(Z119="B",IF(P119=30,HLOOKUP(N119,Limits!#REF!,2),IF(P119=40,HLOOKUP(N119,Limits!#REF!,3),IF(P119=50,HLOOKUP(N119,Limits!#REF!,4),IF(P119=80,HLOOKUP(N119,Limits!#REF!,5))))))</f>
        <v>#REF!</v>
      </c>
      <c r="AC119" s="122"/>
      <c r="AD119" s="123" t="e">
        <f t="shared" si="6"/>
        <v>#REF!</v>
      </c>
      <c r="AE119" s="76" t="e">
        <f>IF(Z119="A",IF(X119&lt;=HLOOKUP(N119,Limits!#REF!,2),30,IF(X119&lt;=HLOOKUP(N119,Limits!#REF!,3),40,IF(X119&lt;=HLOOKUP(N119,Limits!#REF!,4),50,IF(X119&lt;=HLOOKUP(N119,Limits!#REF!,5),80,"Over 80%")))))</f>
        <v>#REF!</v>
      </c>
      <c r="AF119" s="76" t="e">
        <f>IF(Z119="B",IF(X119&lt;=HLOOKUP(N119,Limits!#REF!,2),30,IF(X119&lt;=HLOOKUP(N119,Limits!#REF!,3),40,IF(X119&lt;=HLOOKUP(N119,Limits!#REF!,4),50,IF(X119&lt;=HLOOKUP(N119,Limits!#REF!,5),80,"Over 80%")))))</f>
        <v>#REF!</v>
      </c>
      <c r="AG119" s="122"/>
      <c r="AH119" s="85" t="e">
        <f>IF(J119&lt;=HLOOKUP(F119,Limits!#REF!,2),30,IF(J119&lt;=HLOOKUP(F119,Limits!#REF!,3),40,IF(J119&lt;=HLOOKUP(F119,Limits!#REF!,4),50,IF(J119&lt;=HLOOKUP(F119,Limits!#REF!,5),60,IF(J119&lt;=HLOOKUP(F119,Limits!#REF!,6),80,"Over 80%")))))</f>
        <v>#REF!</v>
      </c>
      <c r="AI119" s="123" t="e">
        <f t="shared" si="4"/>
        <v>#REF!</v>
      </c>
      <c r="AJ119" s="13"/>
      <c r="AK119" s="85" t="e">
        <f t="shared" si="7"/>
        <v>#REF!</v>
      </c>
    </row>
    <row r="120" spans="1:37">
      <c r="A120" s="117" t="e">
        <f>+USR!#REF!</f>
        <v>#REF!</v>
      </c>
      <c r="B120" s="117"/>
      <c r="C120" s="117" t="e">
        <f>+USR!#REF!</f>
        <v>#REF!</v>
      </c>
      <c r="D120" s="151" t="e">
        <f>DATEVALUE(TEXT(USR!#REF!,"mm/dd/yyyy"))</f>
        <v>#REF!</v>
      </c>
      <c r="E120" s="117"/>
      <c r="F120" s="121" t="e">
        <f>+USR!#REF!</f>
        <v>#REF!</v>
      </c>
      <c r="G120" s="122"/>
      <c r="H120" s="122" t="e">
        <f>+USR!#REF!</f>
        <v>#REF!</v>
      </c>
      <c r="I120" s="122"/>
      <c r="J120" s="146" t="e">
        <f>+USR!#REF!</f>
        <v>#REF!</v>
      </c>
      <c r="K120" s="122"/>
      <c r="L120" s="147" t="e">
        <f>IF(H120=30,HLOOKUP(F120,Limits!#REF!,2),IF(H120=40,HLOOKUP(F120,Limits!#REF!,3),IF(H120=50,HLOOKUP(F120,Limits!#REF!,4),IF(H120=60,HLOOKUP(F120,Limits!#REF!,5),IF(H120=80,HLOOKUP(F120,Limits!#REF!,6))))))</f>
        <v>#REF!</v>
      </c>
      <c r="M120" s="148"/>
      <c r="N120" s="121" t="e">
        <f>+USR!#REF!</f>
        <v>#REF!</v>
      </c>
      <c r="O120" s="122"/>
      <c r="P120" s="122" t="e">
        <f>+USR!#REF!</f>
        <v>#REF!</v>
      </c>
      <c r="Q120" s="122"/>
      <c r="R120" s="122" t="e">
        <f>+USR!#REF!</f>
        <v>#REF!</v>
      </c>
      <c r="S120" s="122"/>
      <c r="T120" s="122" t="e">
        <f>+USR!#REF!</f>
        <v>#REF!</v>
      </c>
      <c r="U120" s="122"/>
      <c r="V120" s="122" t="e">
        <f>IF(N120=0,Limits!$D$8,IF(N120=1,Limits!$E$8,IF(N120=2,Limits!$F$8,IF(N120=3,Limits!$G$8,IF(N120=4,Limits!$H$8,IF(N120=5,Limits!$I$8))))))</f>
        <v>#REF!</v>
      </c>
      <c r="W120" s="122"/>
      <c r="X120" s="122" t="e">
        <f t="shared" si="5"/>
        <v>#REF!</v>
      </c>
      <c r="Y120" s="122"/>
      <c r="Z120" s="76" t="e">
        <f>IF(D120&gt;=Limits!#REF!,"A",IF(D120&lt;=Limits!#REF!,"B",0))</f>
        <v>#REF!</v>
      </c>
      <c r="AA120" s="76" t="e">
        <f>IF(Z120="A",IF(P120=30,HLOOKUP(N120,Limits!#REF!,2),IF(P120=40,HLOOKUP(N120,Limits!#REF!,3),IF(P120=50,HLOOKUP(N120,Limits!#REF!,4),IF(P120=80,HLOOKUP(N120,Limits!#REF!,5))))))</f>
        <v>#REF!</v>
      </c>
      <c r="AB120" s="76" t="e">
        <f>IF(Z120="B",IF(P120=30,HLOOKUP(N120,Limits!#REF!,2),IF(P120=40,HLOOKUP(N120,Limits!#REF!,3),IF(P120=50,HLOOKUP(N120,Limits!#REF!,4),IF(P120=80,HLOOKUP(N120,Limits!#REF!,5))))))</f>
        <v>#REF!</v>
      </c>
      <c r="AC120" s="122"/>
      <c r="AD120" s="123" t="e">
        <f t="shared" si="6"/>
        <v>#REF!</v>
      </c>
      <c r="AE120" s="76" t="e">
        <f>IF(Z120="A",IF(X120&lt;=HLOOKUP(N120,Limits!#REF!,2),30,IF(X120&lt;=HLOOKUP(N120,Limits!#REF!,3),40,IF(X120&lt;=HLOOKUP(N120,Limits!#REF!,4),50,IF(X120&lt;=HLOOKUP(N120,Limits!#REF!,5),80,"Over 80%")))))</f>
        <v>#REF!</v>
      </c>
      <c r="AF120" s="76" t="e">
        <f>IF(Z120="B",IF(X120&lt;=HLOOKUP(N120,Limits!#REF!,2),30,IF(X120&lt;=HLOOKUP(N120,Limits!#REF!,3),40,IF(X120&lt;=HLOOKUP(N120,Limits!#REF!,4),50,IF(X120&lt;=HLOOKUP(N120,Limits!#REF!,5),80,"Over 80%")))))</f>
        <v>#REF!</v>
      </c>
      <c r="AG120" s="122"/>
      <c r="AH120" s="85" t="e">
        <f>IF(J120&lt;=HLOOKUP(F120,Limits!#REF!,2),30,IF(J120&lt;=HLOOKUP(F120,Limits!#REF!,3),40,IF(J120&lt;=HLOOKUP(F120,Limits!#REF!,4),50,IF(J120&lt;=HLOOKUP(F120,Limits!#REF!,5),60,IF(J120&lt;=HLOOKUP(F120,Limits!#REF!,6),80,"Over 80%")))))</f>
        <v>#REF!</v>
      </c>
      <c r="AI120" s="123" t="e">
        <f t="shared" si="4"/>
        <v>#REF!</v>
      </c>
      <c r="AJ120" s="13"/>
      <c r="AK120" s="85" t="e">
        <f t="shared" si="7"/>
        <v>#REF!</v>
      </c>
    </row>
    <row r="121" spans="1:37">
      <c r="A121" s="117" t="e">
        <f>+USR!#REF!</f>
        <v>#REF!</v>
      </c>
      <c r="B121" s="117"/>
      <c r="C121" s="117" t="e">
        <f>+USR!#REF!</f>
        <v>#REF!</v>
      </c>
      <c r="D121" s="151" t="e">
        <f>DATEVALUE(TEXT(USR!#REF!,"mm/dd/yyyy"))</f>
        <v>#REF!</v>
      </c>
      <c r="E121" s="117"/>
      <c r="F121" s="121" t="e">
        <f>+USR!#REF!</f>
        <v>#REF!</v>
      </c>
      <c r="G121" s="122"/>
      <c r="H121" s="122" t="e">
        <f>+USR!#REF!</f>
        <v>#REF!</v>
      </c>
      <c r="I121" s="122"/>
      <c r="J121" s="146" t="e">
        <f>+USR!#REF!</f>
        <v>#REF!</v>
      </c>
      <c r="K121" s="122"/>
      <c r="L121" s="147" t="e">
        <f>IF(H121=30,HLOOKUP(F121,Limits!#REF!,2),IF(H121=40,HLOOKUP(F121,Limits!#REF!,3),IF(H121=50,HLOOKUP(F121,Limits!#REF!,4),IF(H121=60,HLOOKUP(F121,Limits!#REF!,5),IF(H121=80,HLOOKUP(F121,Limits!#REF!,6))))))</f>
        <v>#REF!</v>
      </c>
      <c r="M121" s="148"/>
      <c r="N121" s="121" t="e">
        <f>+USR!#REF!</f>
        <v>#REF!</v>
      </c>
      <c r="O121" s="122"/>
      <c r="P121" s="122" t="e">
        <f>+USR!#REF!</f>
        <v>#REF!</v>
      </c>
      <c r="Q121" s="122"/>
      <c r="R121" s="122" t="e">
        <f>+USR!#REF!</f>
        <v>#REF!</v>
      </c>
      <c r="S121" s="122"/>
      <c r="T121" s="122" t="e">
        <f>+USR!#REF!</f>
        <v>#REF!</v>
      </c>
      <c r="U121" s="122"/>
      <c r="V121" s="122" t="e">
        <f>IF(N121=0,Limits!$D$8,IF(N121=1,Limits!$E$8,IF(N121=2,Limits!$F$8,IF(N121=3,Limits!$G$8,IF(N121=4,Limits!$H$8,IF(N121=5,Limits!$I$8))))))</f>
        <v>#REF!</v>
      </c>
      <c r="W121" s="122"/>
      <c r="X121" s="122" t="e">
        <f t="shared" si="5"/>
        <v>#REF!</v>
      </c>
      <c r="Y121" s="122"/>
      <c r="Z121" s="76" t="e">
        <f>IF(D121&gt;=Limits!#REF!,"A",IF(D121&lt;=Limits!#REF!,"B",0))</f>
        <v>#REF!</v>
      </c>
      <c r="AA121" s="76" t="e">
        <f>IF(Z121="A",IF(P121=30,HLOOKUP(N121,Limits!#REF!,2),IF(P121=40,HLOOKUP(N121,Limits!#REF!,3),IF(P121=50,HLOOKUP(N121,Limits!#REF!,4),IF(P121=80,HLOOKUP(N121,Limits!#REF!,5))))))</f>
        <v>#REF!</v>
      </c>
      <c r="AB121" s="76" t="e">
        <f>IF(Z121="B",IF(P121=30,HLOOKUP(N121,Limits!#REF!,2),IF(P121=40,HLOOKUP(N121,Limits!#REF!,3),IF(P121=50,HLOOKUP(N121,Limits!#REF!,4),IF(P121=80,HLOOKUP(N121,Limits!#REF!,5))))))</f>
        <v>#REF!</v>
      </c>
      <c r="AC121" s="122"/>
      <c r="AD121" s="123" t="e">
        <f t="shared" si="6"/>
        <v>#REF!</v>
      </c>
      <c r="AE121" s="76" t="e">
        <f>IF(Z121="A",IF(X121&lt;=HLOOKUP(N121,Limits!#REF!,2),30,IF(X121&lt;=HLOOKUP(N121,Limits!#REF!,3),40,IF(X121&lt;=HLOOKUP(N121,Limits!#REF!,4),50,IF(X121&lt;=HLOOKUP(N121,Limits!#REF!,5),80,"Over 80%")))))</f>
        <v>#REF!</v>
      </c>
      <c r="AF121" s="76" t="e">
        <f>IF(Z121="B",IF(X121&lt;=HLOOKUP(N121,Limits!#REF!,2),30,IF(X121&lt;=HLOOKUP(N121,Limits!#REF!,3),40,IF(X121&lt;=HLOOKUP(N121,Limits!#REF!,4),50,IF(X121&lt;=HLOOKUP(N121,Limits!#REF!,5),80,"Over 80%")))))</f>
        <v>#REF!</v>
      </c>
      <c r="AG121" s="122"/>
      <c r="AH121" s="85" t="e">
        <f>IF(J121&lt;=HLOOKUP(F121,Limits!#REF!,2),30,IF(J121&lt;=HLOOKUP(F121,Limits!#REF!,3),40,IF(J121&lt;=HLOOKUP(F121,Limits!#REF!,4),50,IF(J121&lt;=HLOOKUP(F121,Limits!#REF!,5),60,IF(J121&lt;=HLOOKUP(F121,Limits!#REF!,6),80,"Over 80%")))))</f>
        <v>#REF!</v>
      </c>
      <c r="AI121" s="123" t="e">
        <f t="shared" si="4"/>
        <v>#REF!</v>
      </c>
      <c r="AJ121" s="13"/>
      <c r="AK121" s="85" t="e">
        <f t="shared" si="7"/>
        <v>#REF!</v>
      </c>
    </row>
    <row r="122" spans="1:37">
      <c r="A122" s="117" t="e">
        <f>+USR!#REF!</f>
        <v>#REF!</v>
      </c>
      <c r="B122" s="117"/>
      <c r="C122" s="117" t="e">
        <f>+USR!#REF!</f>
        <v>#REF!</v>
      </c>
      <c r="D122" s="151" t="e">
        <f>DATEVALUE(TEXT(USR!#REF!,"mm/dd/yyyy"))</f>
        <v>#REF!</v>
      </c>
      <c r="E122" s="117"/>
      <c r="F122" s="121" t="e">
        <f>+USR!#REF!</f>
        <v>#REF!</v>
      </c>
      <c r="G122" s="122"/>
      <c r="H122" s="122" t="e">
        <f>+USR!#REF!</f>
        <v>#REF!</v>
      </c>
      <c r="I122" s="122"/>
      <c r="J122" s="146" t="e">
        <f>+USR!#REF!</f>
        <v>#REF!</v>
      </c>
      <c r="K122" s="122"/>
      <c r="L122" s="147" t="e">
        <f>IF(H122=30,HLOOKUP(F122,Limits!#REF!,2),IF(H122=40,HLOOKUP(F122,Limits!#REF!,3),IF(H122=50,HLOOKUP(F122,Limits!#REF!,4),IF(H122=60,HLOOKUP(F122,Limits!#REF!,5),IF(H122=80,HLOOKUP(F122,Limits!#REF!,6))))))</f>
        <v>#REF!</v>
      </c>
      <c r="M122" s="148"/>
      <c r="N122" s="121" t="e">
        <f>+USR!#REF!</f>
        <v>#REF!</v>
      </c>
      <c r="O122" s="122"/>
      <c r="P122" s="122" t="e">
        <f>+USR!#REF!</f>
        <v>#REF!</v>
      </c>
      <c r="Q122" s="122"/>
      <c r="R122" s="122" t="e">
        <f>+USR!#REF!</f>
        <v>#REF!</v>
      </c>
      <c r="S122" s="122"/>
      <c r="T122" s="122" t="e">
        <f>+USR!#REF!</f>
        <v>#REF!</v>
      </c>
      <c r="U122" s="122"/>
      <c r="V122" s="122" t="e">
        <f>IF(N122=0,Limits!$D$8,IF(N122=1,Limits!$E$8,IF(N122=2,Limits!$F$8,IF(N122=3,Limits!$G$8,IF(N122=4,Limits!$H$8,IF(N122=5,Limits!$I$8))))))</f>
        <v>#REF!</v>
      </c>
      <c r="W122" s="122"/>
      <c r="X122" s="122" t="e">
        <f t="shared" si="5"/>
        <v>#REF!</v>
      </c>
      <c r="Y122" s="122"/>
      <c r="Z122" s="76" t="e">
        <f>IF(D122&gt;=Limits!#REF!,"A",IF(D122&lt;=Limits!#REF!,"B",0))</f>
        <v>#REF!</v>
      </c>
      <c r="AA122" s="76" t="e">
        <f>IF(Z122="A",IF(P122=30,HLOOKUP(N122,Limits!#REF!,2),IF(P122=40,HLOOKUP(N122,Limits!#REF!,3),IF(P122=50,HLOOKUP(N122,Limits!#REF!,4),IF(P122=80,HLOOKUP(N122,Limits!#REF!,5))))))</f>
        <v>#REF!</v>
      </c>
      <c r="AB122" s="76" t="e">
        <f>IF(Z122="B",IF(P122=30,HLOOKUP(N122,Limits!#REF!,2),IF(P122=40,HLOOKUP(N122,Limits!#REF!,3),IF(P122=50,HLOOKUP(N122,Limits!#REF!,4),IF(P122=80,HLOOKUP(N122,Limits!#REF!,5))))))</f>
        <v>#REF!</v>
      </c>
      <c r="AC122" s="122"/>
      <c r="AD122" s="123" t="e">
        <f t="shared" si="6"/>
        <v>#REF!</v>
      </c>
      <c r="AE122" s="76" t="e">
        <f>IF(Z122="A",IF(X122&lt;=HLOOKUP(N122,Limits!#REF!,2),30,IF(X122&lt;=HLOOKUP(N122,Limits!#REF!,3),40,IF(X122&lt;=HLOOKUP(N122,Limits!#REF!,4),50,IF(X122&lt;=HLOOKUP(N122,Limits!#REF!,5),80,"Over 80%")))))</f>
        <v>#REF!</v>
      </c>
      <c r="AF122" s="76" t="e">
        <f>IF(Z122="B",IF(X122&lt;=HLOOKUP(N122,Limits!#REF!,2),30,IF(X122&lt;=HLOOKUP(N122,Limits!#REF!,3),40,IF(X122&lt;=HLOOKUP(N122,Limits!#REF!,4),50,IF(X122&lt;=HLOOKUP(N122,Limits!#REF!,5),80,"Over 80%")))))</f>
        <v>#REF!</v>
      </c>
      <c r="AG122" s="122"/>
      <c r="AH122" s="85" t="e">
        <f>IF(J122&lt;=HLOOKUP(F122,Limits!#REF!,2),30,IF(J122&lt;=HLOOKUP(F122,Limits!#REF!,3),40,IF(J122&lt;=HLOOKUP(F122,Limits!#REF!,4),50,IF(J122&lt;=HLOOKUP(F122,Limits!#REF!,5),60,IF(J122&lt;=HLOOKUP(F122,Limits!#REF!,6),80,"Over 80%")))))</f>
        <v>#REF!</v>
      </c>
      <c r="AI122" s="123" t="e">
        <f t="shared" si="4"/>
        <v>#REF!</v>
      </c>
      <c r="AJ122" s="13"/>
      <c r="AK122" s="85" t="e">
        <f t="shared" si="7"/>
        <v>#REF!</v>
      </c>
    </row>
    <row r="123" spans="1:37">
      <c r="A123" s="117" t="e">
        <f>+USR!#REF!</f>
        <v>#REF!</v>
      </c>
      <c r="B123" s="117"/>
      <c r="C123" s="117" t="e">
        <f>+USR!#REF!</f>
        <v>#REF!</v>
      </c>
      <c r="D123" s="151" t="e">
        <f>DATEVALUE(TEXT(USR!#REF!,"mm/dd/yyyy"))</f>
        <v>#REF!</v>
      </c>
      <c r="E123" s="117"/>
      <c r="F123" s="121" t="e">
        <f>+USR!#REF!</f>
        <v>#REF!</v>
      </c>
      <c r="G123" s="122"/>
      <c r="H123" s="122" t="e">
        <f>+USR!#REF!</f>
        <v>#REF!</v>
      </c>
      <c r="I123" s="122"/>
      <c r="J123" s="146" t="e">
        <f>+USR!#REF!</f>
        <v>#REF!</v>
      </c>
      <c r="K123" s="122"/>
      <c r="L123" s="147" t="e">
        <f>IF(H123=30,HLOOKUP(F123,Limits!#REF!,2),IF(H123=40,HLOOKUP(F123,Limits!#REF!,3),IF(H123=50,HLOOKUP(F123,Limits!#REF!,4),IF(H123=60,HLOOKUP(F123,Limits!#REF!,5),IF(H123=80,HLOOKUP(F123,Limits!#REF!,6))))))</f>
        <v>#REF!</v>
      </c>
      <c r="M123" s="148"/>
      <c r="N123" s="121" t="e">
        <f>+USR!#REF!</f>
        <v>#REF!</v>
      </c>
      <c r="O123" s="122"/>
      <c r="P123" s="122" t="e">
        <f>+USR!#REF!</f>
        <v>#REF!</v>
      </c>
      <c r="Q123" s="122"/>
      <c r="R123" s="122" t="e">
        <f>+USR!#REF!</f>
        <v>#REF!</v>
      </c>
      <c r="S123" s="122"/>
      <c r="T123" s="122" t="e">
        <f>+USR!#REF!</f>
        <v>#REF!</v>
      </c>
      <c r="U123" s="122"/>
      <c r="V123" s="122" t="e">
        <f>IF(N123=0,Limits!$D$8,IF(N123=1,Limits!$E$8,IF(N123=2,Limits!$F$8,IF(N123=3,Limits!$G$8,IF(N123=4,Limits!$H$8,IF(N123=5,Limits!$I$8))))))</f>
        <v>#REF!</v>
      </c>
      <c r="W123" s="122"/>
      <c r="X123" s="122" t="e">
        <f t="shared" si="5"/>
        <v>#REF!</v>
      </c>
      <c r="Y123" s="122"/>
      <c r="Z123" s="76" t="e">
        <f>IF(D123&gt;=Limits!#REF!,"A",IF(D123&lt;=Limits!#REF!,"B",0))</f>
        <v>#REF!</v>
      </c>
      <c r="AA123" s="76" t="e">
        <f>IF(Z123="A",IF(P123=30,HLOOKUP(N123,Limits!#REF!,2),IF(P123=40,HLOOKUP(N123,Limits!#REF!,3),IF(P123=50,HLOOKUP(N123,Limits!#REF!,4),IF(P123=80,HLOOKUP(N123,Limits!#REF!,5))))))</f>
        <v>#REF!</v>
      </c>
      <c r="AB123" s="76" t="e">
        <f>IF(Z123="B",IF(P123=30,HLOOKUP(N123,Limits!#REF!,2),IF(P123=40,HLOOKUP(N123,Limits!#REF!,3),IF(P123=50,HLOOKUP(N123,Limits!#REF!,4),IF(P123=80,HLOOKUP(N123,Limits!#REF!,5))))))</f>
        <v>#REF!</v>
      </c>
      <c r="AC123" s="122"/>
      <c r="AD123" s="123" t="e">
        <f t="shared" si="6"/>
        <v>#REF!</v>
      </c>
      <c r="AE123" s="76" t="e">
        <f>IF(Z123="A",IF(X123&lt;=HLOOKUP(N123,Limits!#REF!,2),30,IF(X123&lt;=HLOOKUP(N123,Limits!#REF!,3),40,IF(X123&lt;=HLOOKUP(N123,Limits!#REF!,4),50,IF(X123&lt;=HLOOKUP(N123,Limits!#REF!,5),80,"Over 80%")))))</f>
        <v>#REF!</v>
      </c>
      <c r="AF123" s="76" t="e">
        <f>IF(Z123="B",IF(X123&lt;=HLOOKUP(N123,Limits!#REF!,2),30,IF(X123&lt;=HLOOKUP(N123,Limits!#REF!,3),40,IF(X123&lt;=HLOOKUP(N123,Limits!#REF!,4),50,IF(X123&lt;=HLOOKUP(N123,Limits!#REF!,5),80,"Over 80%")))))</f>
        <v>#REF!</v>
      </c>
      <c r="AG123" s="122"/>
      <c r="AH123" s="85" t="e">
        <f>IF(J123&lt;=HLOOKUP(F123,Limits!#REF!,2),30,IF(J123&lt;=HLOOKUP(F123,Limits!#REF!,3),40,IF(J123&lt;=HLOOKUP(F123,Limits!#REF!,4),50,IF(J123&lt;=HLOOKUP(F123,Limits!#REF!,5),60,IF(J123&lt;=HLOOKUP(F123,Limits!#REF!,6),80,"Over 80%")))))</f>
        <v>#REF!</v>
      </c>
      <c r="AI123" s="123" t="e">
        <f t="shared" si="4"/>
        <v>#REF!</v>
      </c>
      <c r="AJ123" s="13"/>
      <c r="AK123" s="85" t="e">
        <f t="shared" si="7"/>
        <v>#REF!</v>
      </c>
    </row>
    <row r="124" spans="1:37">
      <c r="A124" s="117" t="e">
        <f>+USR!#REF!</f>
        <v>#REF!</v>
      </c>
      <c r="B124" s="117"/>
      <c r="C124" s="117" t="e">
        <f>+USR!#REF!</f>
        <v>#REF!</v>
      </c>
      <c r="D124" s="151" t="e">
        <f>DATEVALUE(TEXT(USR!#REF!,"mm/dd/yyyy"))</f>
        <v>#REF!</v>
      </c>
      <c r="E124" s="117"/>
      <c r="F124" s="121" t="e">
        <f>+USR!#REF!</f>
        <v>#REF!</v>
      </c>
      <c r="G124" s="122"/>
      <c r="H124" s="122" t="e">
        <f>+USR!#REF!</f>
        <v>#REF!</v>
      </c>
      <c r="I124" s="122"/>
      <c r="J124" s="146" t="e">
        <f>+USR!#REF!</f>
        <v>#REF!</v>
      </c>
      <c r="K124" s="122"/>
      <c r="L124" s="147" t="e">
        <f>IF(H124=30,HLOOKUP(F124,Limits!#REF!,2),IF(H124=40,HLOOKUP(F124,Limits!#REF!,3),IF(H124=50,HLOOKUP(F124,Limits!#REF!,4),IF(H124=60,HLOOKUP(F124,Limits!#REF!,5),IF(H124=80,HLOOKUP(F124,Limits!#REF!,6))))))</f>
        <v>#REF!</v>
      </c>
      <c r="M124" s="148"/>
      <c r="N124" s="121" t="e">
        <f>+USR!#REF!</f>
        <v>#REF!</v>
      </c>
      <c r="O124" s="122"/>
      <c r="P124" s="122" t="e">
        <f>+USR!#REF!</f>
        <v>#REF!</v>
      </c>
      <c r="Q124" s="122"/>
      <c r="R124" s="122" t="e">
        <f>+USR!#REF!</f>
        <v>#REF!</v>
      </c>
      <c r="S124" s="122"/>
      <c r="T124" s="122" t="e">
        <f>+USR!#REF!</f>
        <v>#REF!</v>
      </c>
      <c r="U124" s="122"/>
      <c r="V124" s="122" t="e">
        <f>IF(N124=0,Limits!$D$8,IF(N124=1,Limits!$E$8,IF(N124=2,Limits!$F$8,IF(N124=3,Limits!$G$8,IF(N124=4,Limits!$H$8,IF(N124=5,Limits!$I$8))))))</f>
        <v>#REF!</v>
      </c>
      <c r="W124" s="122"/>
      <c r="X124" s="122" t="e">
        <f t="shared" si="5"/>
        <v>#REF!</v>
      </c>
      <c r="Y124" s="122"/>
      <c r="Z124" s="76" t="e">
        <f>IF(D124&gt;=Limits!#REF!,"A",IF(D124&lt;=Limits!#REF!,"B",0))</f>
        <v>#REF!</v>
      </c>
      <c r="AA124" s="76" t="e">
        <f>IF(Z124="A",IF(P124=30,HLOOKUP(N124,Limits!#REF!,2),IF(P124=40,HLOOKUP(N124,Limits!#REF!,3),IF(P124=50,HLOOKUP(N124,Limits!#REF!,4),IF(P124=80,HLOOKUP(N124,Limits!#REF!,5))))))</f>
        <v>#REF!</v>
      </c>
      <c r="AB124" s="76" t="e">
        <f>IF(Z124="B",IF(P124=30,HLOOKUP(N124,Limits!#REF!,2),IF(P124=40,HLOOKUP(N124,Limits!#REF!,3),IF(P124=50,HLOOKUP(N124,Limits!#REF!,4),IF(P124=80,HLOOKUP(N124,Limits!#REF!,5))))))</f>
        <v>#REF!</v>
      </c>
      <c r="AC124" s="122"/>
      <c r="AD124" s="123" t="e">
        <f t="shared" si="6"/>
        <v>#REF!</v>
      </c>
      <c r="AE124" s="76" t="e">
        <f>IF(Z124="A",IF(X124&lt;=HLOOKUP(N124,Limits!#REF!,2),30,IF(X124&lt;=HLOOKUP(N124,Limits!#REF!,3),40,IF(X124&lt;=HLOOKUP(N124,Limits!#REF!,4),50,IF(X124&lt;=HLOOKUP(N124,Limits!#REF!,5),80,"Over 80%")))))</f>
        <v>#REF!</v>
      </c>
      <c r="AF124" s="76" t="e">
        <f>IF(Z124="B",IF(X124&lt;=HLOOKUP(N124,Limits!#REF!,2),30,IF(X124&lt;=HLOOKUP(N124,Limits!#REF!,3),40,IF(X124&lt;=HLOOKUP(N124,Limits!#REF!,4),50,IF(X124&lt;=HLOOKUP(N124,Limits!#REF!,5),80,"Over 80%")))))</f>
        <v>#REF!</v>
      </c>
      <c r="AG124" s="122"/>
      <c r="AH124" s="85" t="e">
        <f>IF(J124&lt;=HLOOKUP(F124,Limits!#REF!,2),30,IF(J124&lt;=HLOOKUP(F124,Limits!#REF!,3),40,IF(J124&lt;=HLOOKUP(F124,Limits!#REF!,4),50,IF(J124&lt;=HLOOKUP(F124,Limits!#REF!,5),60,IF(J124&lt;=HLOOKUP(F124,Limits!#REF!,6),80,"Over 80%")))))</f>
        <v>#REF!</v>
      </c>
      <c r="AI124" s="123" t="e">
        <f t="shared" si="4"/>
        <v>#REF!</v>
      </c>
      <c r="AJ124" s="13"/>
      <c r="AK124" s="85" t="e">
        <f t="shared" si="7"/>
        <v>#REF!</v>
      </c>
    </row>
    <row r="125" spans="1:37">
      <c r="A125" s="117" t="e">
        <f>+USR!#REF!</f>
        <v>#REF!</v>
      </c>
      <c r="B125" s="117"/>
      <c r="C125" s="117" t="e">
        <f>+USR!#REF!</f>
        <v>#REF!</v>
      </c>
      <c r="D125" s="151" t="e">
        <f>DATEVALUE(TEXT(USR!#REF!,"mm/dd/yyyy"))</f>
        <v>#REF!</v>
      </c>
      <c r="E125" s="117"/>
      <c r="F125" s="121" t="e">
        <f>+USR!#REF!</f>
        <v>#REF!</v>
      </c>
      <c r="G125" s="122"/>
      <c r="H125" s="122" t="e">
        <f>+USR!#REF!</f>
        <v>#REF!</v>
      </c>
      <c r="I125" s="122"/>
      <c r="J125" s="146" t="e">
        <f>+USR!#REF!</f>
        <v>#REF!</v>
      </c>
      <c r="K125" s="122"/>
      <c r="L125" s="147" t="e">
        <f>IF(H125=30,HLOOKUP(F125,Limits!#REF!,2),IF(H125=40,HLOOKUP(F125,Limits!#REF!,3),IF(H125=50,HLOOKUP(F125,Limits!#REF!,4),IF(H125=60,HLOOKUP(F125,Limits!#REF!,5),IF(H125=80,HLOOKUP(F125,Limits!#REF!,6))))))</f>
        <v>#REF!</v>
      </c>
      <c r="M125" s="148"/>
      <c r="N125" s="121" t="e">
        <f>+USR!#REF!</f>
        <v>#REF!</v>
      </c>
      <c r="O125" s="122"/>
      <c r="P125" s="122" t="e">
        <f>+USR!#REF!</f>
        <v>#REF!</v>
      </c>
      <c r="Q125" s="122"/>
      <c r="R125" s="122" t="e">
        <f>+USR!#REF!</f>
        <v>#REF!</v>
      </c>
      <c r="S125" s="122"/>
      <c r="T125" s="122" t="e">
        <f>+USR!#REF!</f>
        <v>#REF!</v>
      </c>
      <c r="U125" s="122"/>
      <c r="V125" s="122" t="e">
        <f>IF(N125=0,Limits!$D$8,IF(N125=1,Limits!$E$8,IF(N125=2,Limits!$F$8,IF(N125=3,Limits!$G$8,IF(N125=4,Limits!$H$8,IF(N125=5,Limits!$I$8))))))</f>
        <v>#REF!</v>
      </c>
      <c r="W125" s="122"/>
      <c r="X125" s="122" t="e">
        <f t="shared" si="5"/>
        <v>#REF!</v>
      </c>
      <c r="Y125" s="122"/>
      <c r="Z125" s="76" t="e">
        <f>IF(D125&gt;=Limits!#REF!,"A",IF(D125&lt;=Limits!#REF!,"B",0))</f>
        <v>#REF!</v>
      </c>
      <c r="AA125" s="76" t="e">
        <f>IF(Z125="A",IF(P125=30,HLOOKUP(N125,Limits!#REF!,2),IF(P125=40,HLOOKUP(N125,Limits!#REF!,3),IF(P125=50,HLOOKUP(N125,Limits!#REF!,4),IF(P125=80,HLOOKUP(N125,Limits!#REF!,5))))))</f>
        <v>#REF!</v>
      </c>
      <c r="AB125" s="76" t="e">
        <f>IF(Z125="B",IF(P125=30,HLOOKUP(N125,Limits!#REF!,2),IF(P125=40,HLOOKUP(N125,Limits!#REF!,3),IF(P125=50,HLOOKUP(N125,Limits!#REF!,4),IF(P125=80,HLOOKUP(N125,Limits!#REF!,5))))))</f>
        <v>#REF!</v>
      </c>
      <c r="AC125" s="122"/>
      <c r="AD125" s="123" t="e">
        <f t="shared" si="6"/>
        <v>#REF!</v>
      </c>
      <c r="AE125" s="76" t="e">
        <f>IF(Z125="A",IF(X125&lt;=HLOOKUP(N125,Limits!#REF!,2),30,IF(X125&lt;=HLOOKUP(N125,Limits!#REF!,3),40,IF(X125&lt;=HLOOKUP(N125,Limits!#REF!,4),50,IF(X125&lt;=HLOOKUP(N125,Limits!#REF!,5),80,"Over 80%")))))</f>
        <v>#REF!</v>
      </c>
      <c r="AF125" s="76" t="e">
        <f>IF(Z125="B",IF(X125&lt;=HLOOKUP(N125,Limits!#REF!,2),30,IF(X125&lt;=HLOOKUP(N125,Limits!#REF!,3),40,IF(X125&lt;=HLOOKUP(N125,Limits!#REF!,4),50,IF(X125&lt;=HLOOKUP(N125,Limits!#REF!,5),80,"Over 80%")))))</f>
        <v>#REF!</v>
      </c>
      <c r="AG125" s="122"/>
      <c r="AH125" s="85" t="e">
        <f>IF(J125&lt;=HLOOKUP(F125,Limits!#REF!,2),30,IF(J125&lt;=HLOOKUP(F125,Limits!#REF!,3),40,IF(J125&lt;=HLOOKUP(F125,Limits!#REF!,4),50,IF(J125&lt;=HLOOKUP(F125,Limits!#REF!,5),60,IF(J125&lt;=HLOOKUP(F125,Limits!#REF!,6),80,"Over 80%")))))</f>
        <v>#REF!</v>
      </c>
      <c r="AI125" s="123" t="e">
        <f t="shared" si="4"/>
        <v>#REF!</v>
      </c>
      <c r="AJ125" s="13"/>
      <c r="AK125" s="85" t="e">
        <f t="shared" si="7"/>
        <v>#REF!</v>
      </c>
    </row>
    <row r="126" spans="1:37">
      <c r="A126" s="117" t="e">
        <f>+USR!#REF!</f>
        <v>#REF!</v>
      </c>
      <c r="B126" s="117"/>
      <c r="C126" s="117" t="e">
        <f>+USR!#REF!</f>
        <v>#REF!</v>
      </c>
      <c r="D126" s="151" t="e">
        <f>DATEVALUE(TEXT(USR!#REF!,"mm/dd/yyyy"))</f>
        <v>#REF!</v>
      </c>
      <c r="E126" s="117"/>
      <c r="F126" s="121" t="e">
        <f>+USR!#REF!</f>
        <v>#REF!</v>
      </c>
      <c r="G126" s="122"/>
      <c r="H126" s="122" t="e">
        <f>+USR!#REF!</f>
        <v>#REF!</v>
      </c>
      <c r="I126" s="122"/>
      <c r="J126" s="146" t="e">
        <f>+USR!#REF!</f>
        <v>#REF!</v>
      </c>
      <c r="K126" s="122"/>
      <c r="L126" s="147" t="e">
        <f>IF(H126=30,HLOOKUP(F126,Limits!#REF!,2),IF(H126=40,HLOOKUP(F126,Limits!#REF!,3),IF(H126=50,HLOOKUP(F126,Limits!#REF!,4),IF(H126=60,HLOOKUP(F126,Limits!#REF!,5),IF(H126=80,HLOOKUP(F126,Limits!#REF!,6))))))</f>
        <v>#REF!</v>
      </c>
      <c r="M126" s="148"/>
      <c r="N126" s="121" t="e">
        <f>+USR!#REF!</f>
        <v>#REF!</v>
      </c>
      <c r="O126" s="122"/>
      <c r="P126" s="122" t="e">
        <f>+USR!#REF!</f>
        <v>#REF!</v>
      </c>
      <c r="Q126" s="122"/>
      <c r="R126" s="122" t="e">
        <f>+USR!#REF!</f>
        <v>#REF!</v>
      </c>
      <c r="S126" s="122"/>
      <c r="T126" s="122" t="e">
        <f>+USR!#REF!</f>
        <v>#REF!</v>
      </c>
      <c r="U126" s="122"/>
      <c r="V126" s="122" t="e">
        <f>IF(N126=0,Limits!$D$8,IF(N126=1,Limits!$E$8,IF(N126=2,Limits!$F$8,IF(N126=3,Limits!$G$8,IF(N126=4,Limits!$H$8,IF(N126=5,Limits!$I$8))))))</f>
        <v>#REF!</v>
      </c>
      <c r="W126" s="122"/>
      <c r="X126" s="122" t="e">
        <f t="shared" si="5"/>
        <v>#REF!</v>
      </c>
      <c r="Y126" s="122"/>
      <c r="Z126" s="76" t="e">
        <f>IF(D126&gt;=Limits!#REF!,"A",IF(D126&lt;=Limits!#REF!,"B",0))</f>
        <v>#REF!</v>
      </c>
      <c r="AA126" s="76" t="e">
        <f>IF(Z126="A",IF(P126=30,HLOOKUP(N126,Limits!#REF!,2),IF(P126=40,HLOOKUP(N126,Limits!#REF!,3),IF(P126=50,HLOOKUP(N126,Limits!#REF!,4),IF(P126=80,HLOOKUP(N126,Limits!#REF!,5))))))</f>
        <v>#REF!</v>
      </c>
      <c r="AB126" s="76" t="e">
        <f>IF(Z126="B",IF(P126=30,HLOOKUP(N126,Limits!#REF!,2),IF(P126=40,HLOOKUP(N126,Limits!#REF!,3),IF(P126=50,HLOOKUP(N126,Limits!#REF!,4),IF(P126=80,HLOOKUP(N126,Limits!#REF!,5))))))</f>
        <v>#REF!</v>
      </c>
      <c r="AC126" s="122"/>
      <c r="AD126" s="123" t="e">
        <f t="shared" si="6"/>
        <v>#REF!</v>
      </c>
      <c r="AE126" s="76" t="e">
        <f>IF(Z126="A",IF(X126&lt;=HLOOKUP(N126,Limits!#REF!,2),30,IF(X126&lt;=HLOOKUP(N126,Limits!#REF!,3),40,IF(X126&lt;=HLOOKUP(N126,Limits!#REF!,4),50,IF(X126&lt;=HLOOKUP(N126,Limits!#REF!,5),80,"Over 80%")))))</f>
        <v>#REF!</v>
      </c>
      <c r="AF126" s="76" t="e">
        <f>IF(Z126="B",IF(X126&lt;=HLOOKUP(N126,Limits!#REF!,2),30,IF(X126&lt;=HLOOKUP(N126,Limits!#REF!,3),40,IF(X126&lt;=HLOOKUP(N126,Limits!#REF!,4),50,IF(X126&lt;=HLOOKUP(N126,Limits!#REF!,5),80,"Over 80%")))))</f>
        <v>#REF!</v>
      </c>
      <c r="AG126" s="122"/>
      <c r="AH126" s="85" t="e">
        <f>IF(J126&lt;=HLOOKUP(F126,Limits!#REF!,2),30,IF(J126&lt;=HLOOKUP(F126,Limits!#REF!,3),40,IF(J126&lt;=HLOOKUP(F126,Limits!#REF!,4),50,IF(J126&lt;=HLOOKUP(F126,Limits!#REF!,5),60,IF(J126&lt;=HLOOKUP(F126,Limits!#REF!,6),80,"Over 80%")))))</f>
        <v>#REF!</v>
      </c>
      <c r="AI126" s="123" t="e">
        <f t="shared" si="4"/>
        <v>#REF!</v>
      </c>
      <c r="AJ126" s="13"/>
      <c r="AK126" s="85" t="e">
        <f t="shared" si="7"/>
        <v>#REF!</v>
      </c>
    </row>
    <row r="127" spans="1:37">
      <c r="A127" s="117" t="e">
        <f>+USR!#REF!</f>
        <v>#REF!</v>
      </c>
      <c r="B127" s="117"/>
      <c r="C127" s="117" t="e">
        <f>+USR!#REF!</f>
        <v>#REF!</v>
      </c>
      <c r="D127" s="151" t="e">
        <f>DATEVALUE(TEXT(USR!#REF!,"mm/dd/yyyy"))</f>
        <v>#REF!</v>
      </c>
      <c r="E127" s="117"/>
      <c r="F127" s="121" t="e">
        <f>+USR!#REF!</f>
        <v>#REF!</v>
      </c>
      <c r="G127" s="122"/>
      <c r="H127" s="122" t="e">
        <f>+USR!#REF!</f>
        <v>#REF!</v>
      </c>
      <c r="I127" s="122"/>
      <c r="J127" s="146" t="e">
        <f>+USR!#REF!</f>
        <v>#REF!</v>
      </c>
      <c r="K127" s="122"/>
      <c r="L127" s="147" t="e">
        <f>IF(H127=30,HLOOKUP(F127,Limits!#REF!,2),IF(H127=40,HLOOKUP(F127,Limits!#REF!,3),IF(H127=50,HLOOKUP(F127,Limits!#REF!,4),IF(H127=60,HLOOKUP(F127,Limits!#REF!,5),IF(H127=80,HLOOKUP(F127,Limits!#REF!,6))))))</f>
        <v>#REF!</v>
      </c>
      <c r="M127" s="148"/>
      <c r="N127" s="121" t="e">
        <f>+USR!#REF!</f>
        <v>#REF!</v>
      </c>
      <c r="O127" s="122"/>
      <c r="P127" s="122" t="e">
        <f>+USR!#REF!</f>
        <v>#REF!</v>
      </c>
      <c r="Q127" s="122"/>
      <c r="R127" s="122" t="e">
        <f>+USR!#REF!</f>
        <v>#REF!</v>
      </c>
      <c r="S127" s="122"/>
      <c r="T127" s="122" t="e">
        <f>+USR!#REF!</f>
        <v>#REF!</v>
      </c>
      <c r="U127" s="122"/>
      <c r="V127" s="122" t="e">
        <f>IF(N127=0,Limits!$D$8,IF(N127=1,Limits!$E$8,IF(N127=2,Limits!$F$8,IF(N127=3,Limits!$G$8,IF(N127=4,Limits!$H$8,IF(N127=5,Limits!$I$8))))))</f>
        <v>#REF!</v>
      </c>
      <c r="W127" s="122"/>
      <c r="X127" s="122" t="e">
        <f t="shared" si="5"/>
        <v>#REF!</v>
      </c>
      <c r="Y127" s="122"/>
      <c r="Z127" s="76" t="e">
        <f>IF(D127&gt;=Limits!#REF!,"A",IF(D127&lt;=Limits!#REF!,"B",0))</f>
        <v>#REF!</v>
      </c>
      <c r="AA127" s="76" t="e">
        <f>IF(Z127="A",IF(P127=30,HLOOKUP(N127,Limits!#REF!,2),IF(P127=40,HLOOKUP(N127,Limits!#REF!,3),IF(P127=50,HLOOKUP(N127,Limits!#REF!,4),IF(P127=80,HLOOKUP(N127,Limits!#REF!,5))))))</f>
        <v>#REF!</v>
      </c>
      <c r="AB127" s="76" t="e">
        <f>IF(Z127="B",IF(P127=30,HLOOKUP(N127,Limits!#REF!,2),IF(P127=40,HLOOKUP(N127,Limits!#REF!,3),IF(P127=50,HLOOKUP(N127,Limits!#REF!,4),IF(P127=80,HLOOKUP(N127,Limits!#REF!,5))))))</f>
        <v>#REF!</v>
      </c>
      <c r="AC127" s="122"/>
      <c r="AD127" s="123" t="e">
        <f t="shared" si="6"/>
        <v>#REF!</v>
      </c>
      <c r="AE127" s="76" t="e">
        <f>IF(Z127="A",IF(X127&lt;=HLOOKUP(N127,Limits!#REF!,2),30,IF(X127&lt;=HLOOKUP(N127,Limits!#REF!,3),40,IF(X127&lt;=HLOOKUP(N127,Limits!#REF!,4),50,IF(X127&lt;=HLOOKUP(N127,Limits!#REF!,5),80,"Over 80%")))))</f>
        <v>#REF!</v>
      </c>
      <c r="AF127" s="76" t="e">
        <f>IF(Z127="B",IF(X127&lt;=HLOOKUP(N127,Limits!#REF!,2),30,IF(X127&lt;=HLOOKUP(N127,Limits!#REF!,3),40,IF(X127&lt;=HLOOKUP(N127,Limits!#REF!,4),50,IF(X127&lt;=HLOOKUP(N127,Limits!#REF!,5),80,"Over 80%")))))</f>
        <v>#REF!</v>
      </c>
      <c r="AG127" s="122"/>
      <c r="AH127" s="85" t="e">
        <f>IF(J127&lt;=HLOOKUP(F127,Limits!#REF!,2),30,IF(J127&lt;=HLOOKUP(F127,Limits!#REF!,3),40,IF(J127&lt;=HLOOKUP(F127,Limits!#REF!,4),50,IF(J127&lt;=HLOOKUP(F127,Limits!#REF!,5),60,IF(J127&lt;=HLOOKUP(F127,Limits!#REF!,6),80,"Over 80%")))))</f>
        <v>#REF!</v>
      </c>
      <c r="AI127" s="123" t="e">
        <f t="shared" si="4"/>
        <v>#REF!</v>
      </c>
      <c r="AJ127" s="13"/>
      <c r="AK127" s="85" t="e">
        <f t="shared" si="7"/>
        <v>#REF!</v>
      </c>
    </row>
    <row r="128" spans="1:37">
      <c r="A128" s="117" t="e">
        <f>+USR!#REF!</f>
        <v>#REF!</v>
      </c>
      <c r="B128" s="117"/>
      <c r="C128" s="117" t="e">
        <f>+USR!#REF!</f>
        <v>#REF!</v>
      </c>
      <c r="D128" s="151" t="e">
        <f>DATEVALUE(TEXT(USR!#REF!,"mm/dd/yyyy"))</f>
        <v>#REF!</v>
      </c>
      <c r="E128" s="117"/>
      <c r="F128" s="121" t="e">
        <f>+USR!#REF!</f>
        <v>#REF!</v>
      </c>
      <c r="G128" s="122"/>
      <c r="H128" s="122" t="e">
        <f>+USR!#REF!</f>
        <v>#REF!</v>
      </c>
      <c r="I128" s="122"/>
      <c r="J128" s="146" t="e">
        <f>+USR!#REF!</f>
        <v>#REF!</v>
      </c>
      <c r="K128" s="122"/>
      <c r="L128" s="147" t="e">
        <f>IF(H128=30,HLOOKUP(F128,Limits!#REF!,2),IF(H128=40,HLOOKUP(F128,Limits!#REF!,3),IF(H128=50,HLOOKUP(F128,Limits!#REF!,4),IF(H128=60,HLOOKUP(F128,Limits!#REF!,5),IF(H128=80,HLOOKUP(F128,Limits!#REF!,6))))))</f>
        <v>#REF!</v>
      </c>
      <c r="M128" s="148"/>
      <c r="N128" s="121" t="e">
        <f>+USR!#REF!</f>
        <v>#REF!</v>
      </c>
      <c r="O128" s="122"/>
      <c r="P128" s="122" t="e">
        <f>+USR!#REF!</f>
        <v>#REF!</v>
      </c>
      <c r="Q128" s="122"/>
      <c r="R128" s="122" t="e">
        <f>+USR!#REF!</f>
        <v>#REF!</v>
      </c>
      <c r="S128" s="122"/>
      <c r="T128" s="122" t="e">
        <f>+USR!#REF!</f>
        <v>#REF!</v>
      </c>
      <c r="U128" s="122"/>
      <c r="V128" s="122" t="e">
        <f>IF(N128=0,Limits!$D$8,IF(N128=1,Limits!$E$8,IF(N128=2,Limits!$F$8,IF(N128=3,Limits!$G$8,IF(N128=4,Limits!$H$8,IF(N128=5,Limits!$I$8))))))</f>
        <v>#REF!</v>
      </c>
      <c r="W128" s="122"/>
      <c r="X128" s="122" t="e">
        <f t="shared" si="5"/>
        <v>#REF!</v>
      </c>
      <c r="Y128" s="122"/>
      <c r="Z128" s="76" t="e">
        <f>IF(D128&gt;=Limits!#REF!,"A",IF(D128&lt;=Limits!#REF!,"B",0))</f>
        <v>#REF!</v>
      </c>
      <c r="AA128" s="76" t="e">
        <f>IF(Z128="A",IF(P128=30,HLOOKUP(N128,Limits!#REF!,2),IF(P128=40,HLOOKUP(N128,Limits!#REF!,3),IF(P128=50,HLOOKUP(N128,Limits!#REF!,4),IF(P128=80,HLOOKUP(N128,Limits!#REF!,5))))))</f>
        <v>#REF!</v>
      </c>
      <c r="AB128" s="76" t="e">
        <f>IF(Z128="B",IF(P128=30,HLOOKUP(N128,Limits!#REF!,2),IF(P128=40,HLOOKUP(N128,Limits!#REF!,3),IF(P128=50,HLOOKUP(N128,Limits!#REF!,4),IF(P128=80,HLOOKUP(N128,Limits!#REF!,5))))))</f>
        <v>#REF!</v>
      </c>
      <c r="AC128" s="122"/>
      <c r="AD128" s="123" t="e">
        <f t="shared" si="6"/>
        <v>#REF!</v>
      </c>
      <c r="AE128" s="76" t="e">
        <f>IF(Z128="A",IF(X128&lt;=HLOOKUP(N128,Limits!#REF!,2),30,IF(X128&lt;=HLOOKUP(N128,Limits!#REF!,3),40,IF(X128&lt;=HLOOKUP(N128,Limits!#REF!,4),50,IF(X128&lt;=HLOOKUP(N128,Limits!#REF!,5),80,"Over 80%")))))</f>
        <v>#REF!</v>
      </c>
      <c r="AF128" s="76" t="e">
        <f>IF(Z128="B",IF(X128&lt;=HLOOKUP(N128,Limits!#REF!,2),30,IF(X128&lt;=HLOOKUP(N128,Limits!#REF!,3),40,IF(X128&lt;=HLOOKUP(N128,Limits!#REF!,4),50,IF(X128&lt;=HLOOKUP(N128,Limits!#REF!,5),80,"Over 80%")))))</f>
        <v>#REF!</v>
      </c>
      <c r="AG128" s="122"/>
      <c r="AH128" s="85" t="e">
        <f>IF(J128&lt;=HLOOKUP(F128,Limits!#REF!,2),30,IF(J128&lt;=HLOOKUP(F128,Limits!#REF!,3),40,IF(J128&lt;=HLOOKUP(F128,Limits!#REF!,4),50,IF(J128&lt;=HLOOKUP(F128,Limits!#REF!,5),60,IF(J128&lt;=HLOOKUP(F128,Limits!#REF!,6),80,"Over 80%")))))</f>
        <v>#REF!</v>
      </c>
      <c r="AI128" s="123" t="e">
        <f t="shared" si="4"/>
        <v>#REF!</v>
      </c>
      <c r="AJ128" s="13"/>
      <c r="AK128" s="85" t="e">
        <f t="shared" si="7"/>
        <v>#REF!</v>
      </c>
    </row>
    <row r="129" spans="1:37">
      <c r="A129" s="117" t="e">
        <f>+USR!#REF!</f>
        <v>#REF!</v>
      </c>
      <c r="B129" s="117"/>
      <c r="C129" s="117" t="e">
        <f>+USR!#REF!</f>
        <v>#REF!</v>
      </c>
      <c r="D129" s="151" t="e">
        <f>DATEVALUE(TEXT(USR!#REF!,"mm/dd/yyyy"))</f>
        <v>#REF!</v>
      </c>
      <c r="E129" s="117"/>
      <c r="F129" s="121" t="e">
        <f>+USR!#REF!</f>
        <v>#REF!</v>
      </c>
      <c r="G129" s="122"/>
      <c r="H129" s="122" t="e">
        <f>+USR!#REF!</f>
        <v>#REF!</v>
      </c>
      <c r="I129" s="122"/>
      <c r="J129" s="146" t="e">
        <f>+USR!#REF!</f>
        <v>#REF!</v>
      </c>
      <c r="K129" s="122"/>
      <c r="L129" s="147" t="e">
        <f>IF(H129=30,HLOOKUP(F129,Limits!#REF!,2),IF(H129=40,HLOOKUP(F129,Limits!#REF!,3),IF(H129=50,HLOOKUP(F129,Limits!#REF!,4),IF(H129=60,HLOOKUP(F129,Limits!#REF!,5),IF(H129=80,HLOOKUP(F129,Limits!#REF!,6))))))</f>
        <v>#REF!</v>
      </c>
      <c r="M129" s="148"/>
      <c r="N129" s="121" t="e">
        <f>+USR!#REF!</f>
        <v>#REF!</v>
      </c>
      <c r="O129" s="122"/>
      <c r="P129" s="122" t="e">
        <f>+USR!#REF!</f>
        <v>#REF!</v>
      </c>
      <c r="Q129" s="122"/>
      <c r="R129" s="122" t="e">
        <f>+USR!#REF!</f>
        <v>#REF!</v>
      </c>
      <c r="S129" s="122"/>
      <c r="T129" s="122" t="e">
        <f>+USR!#REF!</f>
        <v>#REF!</v>
      </c>
      <c r="U129" s="122"/>
      <c r="V129" s="122" t="e">
        <f>IF(N129=0,Limits!$D$8,IF(N129=1,Limits!$E$8,IF(N129=2,Limits!$F$8,IF(N129=3,Limits!$G$8,IF(N129=4,Limits!$H$8,IF(N129=5,Limits!$I$8))))))</f>
        <v>#REF!</v>
      </c>
      <c r="W129" s="122"/>
      <c r="X129" s="122" t="e">
        <f t="shared" si="5"/>
        <v>#REF!</v>
      </c>
      <c r="Y129" s="122"/>
      <c r="Z129" s="76" t="e">
        <f>IF(D129&gt;=Limits!#REF!,"A",IF(D129&lt;=Limits!#REF!,"B",0))</f>
        <v>#REF!</v>
      </c>
      <c r="AA129" s="76" t="e">
        <f>IF(Z129="A",IF(P129=30,HLOOKUP(N129,Limits!#REF!,2),IF(P129=40,HLOOKUP(N129,Limits!#REF!,3),IF(P129=50,HLOOKUP(N129,Limits!#REF!,4),IF(P129=80,HLOOKUP(N129,Limits!#REF!,5))))))</f>
        <v>#REF!</v>
      </c>
      <c r="AB129" s="76" t="e">
        <f>IF(Z129="B",IF(P129=30,HLOOKUP(N129,Limits!#REF!,2),IF(P129=40,HLOOKUP(N129,Limits!#REF!,3),IF(P129=50,HLOOKUP(N129,Limits!#REF!,4),IF(P129=80,HLOOKUP(N129,Limits!#REF!,5))))))</f>
        <v>#REF!</v>
      </c>
      <c r="AC129" s="122"/>
      <c r="AD129" s="123" t="e">
        <f t="shared" si="6"/>
        <v>#REF!</v>
      </c>
      <c r="AE129" s="76" t="e">
        <f>IF(Z129="A",IF(X129&lt;=HLOOKUP(N129,Limits!#REF!,2),30,IF(X129&lt;=HLOOKUP(N129,Limits!#REF!,3),40,IF(X129&lt;=HLOOKUP(N129,Limits!#REF!,4),50,IF(X129&lt;=HLOOKUP(N129,Limits!#REF!,5),80,"Over 80%")))))</f>
        <v>#REF!</v>
      </c>
      <c r="AF129" s="76" t="e">
        <f>IF(Z129="B",IF(X129&lt;=HLOOKUP(N129,Limits!#REF!,2),30,IF(X129&lt;=HLOOKUP(N129,Limits!#REF!,3),40,IF(X129&lt;=HLOOKUP(N129,Limits!#REF!,4),50,IF(X129&lt;=HLOOKUP(N129,Limits!#REF!,5),80,"Over 80%")))))</f>
        <v>#REF!</v>
      </c>
      <c r="AG129" s="122"/>
      <c r="AH129" s="85" t="e">
        <f>IF(J129&lt;=HLOOKUP(F129,Limits!#REF!,2),30,IF(J129&lt;=HLOOKUP(F129,Limits!#REF!,3),40,IF(J129&lt;=HLOOKUP(F129,Limits!#REF!,4),50,IF(J129&lt;=HLOOKUP(F129,Limits!#REF!,5),60,IF(J129&lt;=HLOOKUP(F129,Limits!#REF!,6),80,"Over 80%")))))</f>
        <v>#REF!</v>
      </c>
      <c r="AI129" s="123" t="e">
        <f t="shared" si="4"/>
        <v>#REF!</v>
      </c>
      <c r="AJ129" s="13"/>
      <c r="AK129" s="85" t="e">
        <f t="shared" si="7"/>
        <v>#REF!</v>
      </c>
    </row>
    <row r="130" spans="1:37">
      <c r="A130" s="117" t="e">
        <f>+USR!#REF!</f>
        <v>#REF!</v>
      </c>
      <c r="B130" s="117"/>
      <c r="C130" s="117" t="e">
        <f>+USR!#REF!</f>
        <v>#REF!</v>
      </c>
      <c r="D130" s="151" t="e">
        <f>DATEVALUE(TEXT(USR!#REF!,"mm/dd/yyyy"))</f>
        <v>#REF!</v>
      </c>
      <c r="E130" s="117"/>
      <c r="F130" s="121" t="e">
        <f>+USR!#REF!</f>
        <v>#REF!</v>
      </c>
      <c r="G130" s="122"/>
      <c r="H130" s="122" t="e">
        <f>+USR!#REF!</f>
        <v>#REF!</v>
      </c>
      <c r="I130" s="122"/>
      <c r="J130" s="146" t="e">
        <f>+USR!#REF!</f>
        <v>#REF!</v>
      </c>
      <c r="K130" s="122"/>
      <c r="L130" s="147" t="e">
        <f>IF(H130=30,HLOOKUP(F130,Limits!#REF!,2),IF(H130=40,HLOOKUP(F130,Limits!#REF!,3),IF(H130=50,HLOOKUP(F130,Limits!#REF!,4),IF(H130=60,HLOOKUP(F130,Limits!#REF!,5),IF(H130=80,HLOOKUP(F130,Limits!#REF!,6))))))</f>
        <v>#REF!</v>
      </c>
      <c r="M130" s="148"/>
      <c r="N130" s="121" t="e">
        <f>+USR!#REF!</f>
        <v>#REF!</v>
      </c>
      <c r="O130" s="122"/>
      <c r="P130" s="122" t="e">
        <f>+USR!#REF!</f>
        <v>#REF!</v>
      </c>
      <c r="Q130" s="122"/>
      <c r="R130" s="122" t="e">
        <f>+USR!#REF!</f>
        <v>#REF!</v>
      </c>
      <c r="S130" s="122"/>
      <c r="T130" s="122" t="e">
        <f>+USR!#REF!</f>
        <v>#REF!</v>
      </c>
      <c r="U130" s="122"/>
      <c r="V130" s="122" t="e">
        <f>IF(N130=0,Limits!$D$8,IF(N130=1,Limits!$E$8,IF(N130=2,Limits!$F$8,IF(N130=3,Limits!$G$8,IF(N130=4,Limits!$H$8,IF(N130=5,Limits!$I$8))))))</f>
        <v>#REF!</v>
      </c>
      <c r="W130" s="122"/>
      <c r="X130" s="122" t="e">
        <f t="shared" si="5"/>
        <v>#REF!</v>
      </c>
      <c r="Y130" s="122"/>
      <c r="Z130" s="76" t="e">
        <f>IF(D130&gt;=Limits!#REF!,"A",IF(D130&lt;=Limits!#REF!,"B",0))</f>
        <v>#REF!</v>
      </c>
      <c r="AA130" s="76" t="e">
        <f>IF(Z130="A",IF(P130=30,HLOOKUP(N130,Limits!#REF!,2),IF(P130=40,HLOOKUP(N130,Limits!#REF!,3),IF(P130=50,HLOOKUP(N130,Limits!#REF!,4),IF(P130=80,HLOOKUP(N130,Limits!#REF!,5))))))</f>
        <v>#REF!</v>
      </c>
      <c r="AB130" s="76" t="e">
        <f>IF(Z130="B",IF(P130=30,HLOOKUP(N130,Limits!#REF!,2),IF(P130=40,HLOOKUP(N130,Limits!#REF!,3),IF(P130=50,HLOOKUP(N130,Limits!#REF!,4),IF(P130=80,HLOOKUP(N130,Limits!#REF!,5))))))</f>
        <v>#REF!</v>
      </c>
      <c r="AC130" s="122"/>
      <c r="AD130" s="123" t="e">
        <f t="shared" si="6"/>
        <v>#REF!</v>
      </c>
      <c r="AE130" s="76" t="e">
        <f>IF(Z130="A",IF(X130&lt;=HLOOKUP(N130,Limits!#REF!,2),30,IF(X130&lt;=HLOOKUP(N130,Limits!#REF!,3),40,IF(X130&lt;=HLOOKUP(N130,Limits!#REF!,4),50,IF(X130&lt;=HLOOKUP(N130,Limits!#REF!,5),80,"Over 80%")))))</f>
        <v>#REF!</v>
      </c>
      <c r="AF130" s="76" t="e">
        <f>IF(Z130="B",IF(X130&lt;=HLOOKUP(N130,Limits!#REF!,2),30,IF(X130&lt;=HLOOKUP(N130,Limits!#REF!,3),40,IF(X130&lt;=HLOOKUP(N130,Limits!#REF!,4),50,IF(X130&lt;=HLOOKUP(N130,Limits!#REF!,5),80,"Over 80%")))))</f>
        <v>#REF!</v>
      </c>
      <c r="AG130" s="122"/>
      <c r="AH130" s="85" t="e">
        <f>IF(J130&lt;=HLOOKUP(F130,Limits!#REF!,2),30,IF(J130&lt;=HLOOKUP(F130,Limits!#REF!,3),40,IF(J130&lt;=HLOOKUP(F130,Limits!#REF!,4),50,IF(J130&lt;=HLOOKUP(F130,Limits!#REF!,5),60,IF(J130&lt;=HLOOKUP(F130,Limits!#REF!,6),80,"Over 80%")))))</f>
        <v>#REF!</v>
      </c>
      <c r="AI130" s="123" t="e">
        <f t="shared" si="4"/>
        <v>#REF!</v>
      </c>
      <c r="AJ130" s="13"/>
      <c r="AK130" s="85" t="e">
        <f t="shared" si="7"/>
        <v>#REF!</v>
      </c>
    </row>
    <row r="131" spans="1:37">
      <c r="A131" s="117" t="e">
        <f>+USR!#REF!</f>
        <v>#REF!</v>
      </c>
      <c r="B131" s="117"/>
      <c r="C131" s="117" t="e">
        <f>+USR!#REF!</f>
        <v>#REF!</v>
      </c>
      <c r="D131" s="151" t="e">
        <f>DATEVALUE(TEXT(USR!#REF!,"mm/dd/yyyy"))</f>
        <v>#REF!</v>
      </c>
      <c r="E131" s="117"/>
      <c r="F131" s="121" t="e">
        <f>+USR!#REF!</f>
        <v>#REF!</v>
      </c>
      <c r="G131" s="122"/>
      <c r="H131" s="122" t="e">
        <f>+USR!#REF!</f>
        <v>#REF!</v>
      </c>
      <c r="I131" s="122"/>
      <c r="J131" s="146" t="e">
        <f>+USR!#REF!</f>
        <v>#REF!</v>
      </c>
      <c r="K131" s="122"/>
      <c r="L131" s="147" t="e">
        <f>IF(H131=30,HLOOKUP(F131,Limits!#REF!,2),IF(H131=40,HLOOKUP(F131,Limits!#REF!,3),IF(H131=50,HLOOKUP(F131,Limits!#REF!,4),IF(H131=60,HLOOKUP(F131,Limits!#REF!,5),IF(H131=80,HLOOKUP(F131,Limits!#REF!,6))))))</f>
        <v>#REF!</v>
      </c>
      <c r="M131" s="148"/>
      <c r="N131" s="121" t="e">
        <f>+USR!#REF!</f>
        <v>#REF!</v>
      </c>
      <c r="O131" s="122"/>
      <c r="P131" s="122" t="e">
        <f>+USR!#REF!</f>
        <v>#REF!</v>
      </c>
      <c r="Q131" s="122"/>
      <c r="R131" s="122" t="e">
        <f>+USR!#REF!</f>
        <v>#REF!</v>
      </c>
      <c r="S131" s="122"/>
      <c r="T131" s="122" t="e">
        <f>+USR!#REF!</f>
        <v>#REF!</v>
      </c>
      <c r="U131" s="122"/>
      <c r="V131" s="122" t="e">
        <f>IF(N131=0,Limits!$D$8,IF(N131=1,Limits!$E$8,IF(N131=2,Limits!$F$8,IF(N131=3,Limits!$G$8,IF(N131=4,Limits!$H$8,IF(N131=5,Limits!$I$8))))))</f>
        <v>#REF!</v>
      </c>
      <c r="W131" s="122"/>
      <c r="X131" s="122" t="e">
        <f t="shared" si="5"/>
        <v>#REF!</v>
      </c>
      <c r="Y131" s="122"/>
      <c r="Z131" s="76" t="e">
        <f>IF(D131&gt;=Limits!#REF!,"A",IF(D131&lt;=Limits!#REF!,"B",0))</f>
        <v>#REF!</v>
      </c>
      <c r="AA131" s="76" t="e">
        <f>IF(Z131="A",IF(P131=30,HLOOKUP(N131,Limits!#REF!,2),IF(P131=40,HLOOKUP(N131,Limits!#REF!,3),IF(P131=50,HLOOKUP(N131,Limits!#REF!,4),IF(P131=80,HLOOKUP(N131,Limits!#REF!,5))))))</f>
        <v>#REF!</v>
      </c>
      <c r="AB131" s="76" t="e">
        <f>IF(Z131="B",IF(P131=30,HLOOKUP(N131,Limits!#REF!,2),IF(P131=40,HLOOKUP(N131,Limits!#REF!,3),IF(P131=50,HLOOKUP(N131,Limits!#REF!,4),IF(P131=80,HLOOKUP(N131,Limits!#REF!,5))))))</f>
        <v>#REF!</v>
      </c>
      <c r="AC131" s="122"/>
      <c r="AD131" s="123" t="e">
        <f t="shared" si="6"/>
        <v>#REF!</v>
      </c>
      <c r="AE131" s="76" t="e">
        <f>IF(Z131="A",IF(X131&lt;=HLOOKUP(N131,Limits!#REF!,2),30,IF(X131&lt;=HLOOKUP(N131,Limits!#REF!,3),40,IF(X131&lt;=HLOOKUP(N131,Limits!#REF!,4),50,IF(X131&lt;=HLOOKUP(N131,Limits!#REF!,5),80,"Over 80%")))))</f>
        <v>#REF!</v>
      </c>
      <c r="AF131" s="76" t="e">
        <f>IF(Z131="B",IF(X131&lt;=HLOOKUP(N131,Limits!#REF!,2),30,IF(X131&lt;=HLOOKUP(N131,Limits!#REF!,3),40,IF(X131&lt;=HLOOKUP(N131,Limits!#REF!,4),50,IF(X131&lt;=HLOOKUP(N131,Limits!#REF!,5),80,"Over 80%")))))</f>
        <v>#REF!</v>
      </c>
      <c r="AG131" s="122"/>
      <c r="AH131" s="85" t="e">
        <f>IF(J131&lt;=HLOOKUP(F131,Limits!#REF!,2),30,IF(J131&lt;=HLOOKUP(F131,Limits!#REF!,3),40,IF(J131&lt;=HLOOKUP(F131,Limits!#REF!,4),50,IF(J131&lt;=HLOOKUP(F131,Limits!#REF!,5),60,IF(J131&lt;=HLOOKUP(F131,Limits!#REF!,6),80,"Over 80%")))))</f>
        <v>#REF!</v>
      </c>
      <c r="AI131" s="123" t="e">
        <f t="shared" si="4"/>
        <v>#REF!</v>
      </c>
      <c r="AJ131" s="13"/>
      <c r="AK131" s="85" t="e">
        <f t="shared" si="7"/>
        <v>#REF!</v>
      </c>
    </row>
    <row r="132" spans="1:37">
      <c r="A132" s="117" t="e">
        <f>+USR!#REF!</f>
        <v>#REF!</v>
      </c>
      <c r="B132" s="117"/>
      <c r="C132" s="117" t="e">
        <f>+USR!#REF!</f>
        <v>#REF!</v>
      </c>
      <c r="D132" s="151" t="e">
        <f>DATEVALUE(TEXT(USR!#REF!,"mm/dd/yyyy"))</f>
        <v>#REF!</v>
      </c>
      <c r="E132" s="117"/>
      <c r="F132" s="121" t="e">
        <f>+USR!#REF!</f>
        <v>#REF!</v>
      </c>
      <c r="G132" s="122"/>
      <c r="H132" s="122" t="e">
        <f>+USR!#REF!</f>
        <v>#REF!</v>
      </c>
      <c r="I132" s="122"/>
      <c r="J132" s="146" t="e">
        <f>+USR!#REF!</f>
        <v>#REF!</v>
      </c>
      <c r="K132" s="122"/>
      <c r="L132" s="147" t="e">
        <f>IF(H132=30,HLOOKUP(F132,Limits!#REF!,2),IF(H132=40,HLOOKUP(F132,Limits!#REF!,3),IF(H132=50,HLOOKUP(F132,Limits!#REF!,4),IF(H132=60,HLOOKUP(F132,Limits!#REF!,5),IF(H132=80,HLOOKUP(F132,Limits!#REF!,6))))))</f>
        <v>#REF!</v>
      </c>
      <c r="M132" s="148"/>
      <c r="N132" s="121" t="e">
        <f>+USR!#REF!</f>
        <v>#REF!</v>
      </c>
      <c r="O132" s="122"/>
      <c r="P132" s="122" t="e">
        <f>+USR!#REF!</f>
        <v>#REF!</v>
      </c>
      <c r="Q132" s="122"/>
      <c r="R132" s="122" t="e">
        <f>+USR!#REF!</f>
        <v>#REF!</v>
      </c>
      <c r="S132" s="122"/>
      <c r="T132" s="122" t="e">
        <f>+USR!#REF!</f>
        <v>#REF!</v>
      </c>
      <c r="U132" s="122"/>
      <c r="V132" s="122" t="e">
        <f>IF(N132=0,Limits!$D$8,IF(N132=1,Limits!$E$8,IF(N132=2,Limits!$F$8,IF(N132=3,Limits!$G$8,IF(N132=4,Limits!$H$8,IF(N132=5,Limits!$I$8))))))</f>
        <v>#REF!</v>
      </c>
      <c r="W132" s="122"/>
      <c r="X132" s="122" t="e">
        <f t="shared" si="5"/>
        <v>#REF!</v>
      </c>
      <c r="Y132" s="122"/>
      <c r="Z132" s="76" t="e">
        <f>IF(D132&gt;=Limits!#REF!,"A",IF(D132&lt;=Limits!#REF!,"B",0))</f>
        <v>#REF!</v>
      </c>
      <c r="AA132" s="76" t="e">
        <f>IF(Z132="A",IF(P132=30,HLOOKUP(N132,Limits!#REF!,2),IF(P132=40,HLOOKUP(N132,Limits!#REF!,3),IF(P132=50,HLOOKUP(N132,Limits!#REF!,4),IF(P132=80,HLOOKUP(N132,Limits!#REF!,5))))))</f>
        <v>#REF!</v>
      </c>
      <c r="AB132" s="76" t="e">
        <f>IF(Z132="B",IF(P132=30,HLOOKUP(N132,Limits!#REF!,2),IF(P132=40,HLOOKUP(N132,Limits!#REF!,3),IF(P132=50,HLOOKUP(N132,Limits!#REF!,4),IF(P132=80,HLOOKUP(N132,Limits!#REF!,5))))))</f>
        <v>#REF!</v>
      </c>
      <c r="AC132" s="122"/>
      <c r="AD132" s="123" t="e">
        <f t="shared" si="6"/>
        <v>#REF!</v>
      </c>
      <c r="AE132" s="76" t="e">
        <f>IF(Z132="A",IF(X132&lt;=HLOOKUP(N132,Limits!#REF!,2),30,IF(X132&lt;=HLOOKUP(N132,Limits!#REF!,3),40,IF(X132&lt;=HLOOKUP(N132,Limits!#REF!,4),50,IF(X132&lt;=HLOOKUP(N132,Limits!#REF!,5),80,"Over 80%")))))</f>
        <v>#REF!</v>
      </c>
      <c r="AF132" s="76" t="e">
        <f>IF(Z132="B",IF(X132&lt;=HLOOKUP(N132,Limits!#REF!,2),30,IF(X132&lt;=HLOOKUP(N132,Limits!#REF!,3),40,IF(X132&lt;=HLOOKUP(N132,Limits!#REF!,4),50,IF(X132&lt;=HLOOKUP(N132,Limits!#REF!,5),80,"Over 80%")))))</f>
        <v>#REF!</v>
      </c>
      <c r="AG132" s="122"/>
      <c r="AH132" s="85" t="e">
        <f>IF(J132&lt;=HLOOKUP(F132,Limits!#REF!,2),30,IF(J132&lt;=HLOOKUP(F132,Limits!#REF!,3),40,IF(J132&lt;=HLOOKUP(F132,Limits!#REF!,4),50,IF(J132&lt;=HLOOKUP(F132,Limits!#REF!,5),60,IF(J132&lt;=HLOOKUP(F132,Limits!#REF!,6),80,"Over 80%")))))</f>
        <v>#REF!</v>
      </c>
      <c r="AI132" s="123" t="e">
        <f t="shared" si="4"/>
        <v>#REF!</v>
      </c>
      <c r="AJ132" s="13"/>
      <c r="AK132" s="85" t="e">
        <f t="shared" si="7"/>
        <v>#REF!</v>
      </c>
    </row>
    <row r="133" spans="1:37">
      <c r="A133" s="117" t="e">
        <f>+USR!#REF!</f>
        <v>#REF!</v>
      </c>
      <c r="B133" s="117"/>
      <c r="C133" s="117" t="e">
        <f>+USR!#REF!</f>
        <v>#REF!</v>
      </c>
      <c r="D133" s="151" t="e">
        <f>DATEVALUE(TEXT(USR!#REF!,"mm/dd/yyyy"))</f>
        <v>#REF!</v>
      </c>
      <c r="E133" s="117"/>
      <c r="F133" s="121" t="e">
        <f>+USR!#REF!</f>
        <v>#REF!</v>
      </c>
      <c r="G133" s="122"/>
      <c r="H133" s="122" t="e">
        <f>+USR!#REF!</f>
        <v>#REF!</v>
      </c>
      <c r="I133" s="122"/>
      <c r="J133" s="146" t="e">
        <f>+USR!#REF!</f>
        <v>#REF!</v>
      </c>
      <c r="K133" s="122"/>
      <c r="L133" s="147" t="e">
        <f>IF(H133=30,HLOOKUP(F133,Limits!#REF!,2),IF(H133=40,HLOOKUP(F133,Limits!#REF!,3),IF(H133=50,HLOOKUP(F133,Limits!#REF!,4),IF(H133=60,HLOOKUP(F133,Limits!#REF!,5),IF(H133=80,HLOOKUP(F133,Limits!#REF!,6))))))</f>
        <v>#REF!</v>
      </c>
      <c r="M133" s="148"/>
      <c r="N133" s="121" t="e">
        <f>+USR!#REF!</f>
        <v>#REF!</v>
      </c>
      <c r="O133" s="122"/>
      <c r="P133" s="122" t="e">
        <f>+USR!#REF!</f>
        <v>#REF!</v>
      </c>
      <c r="Q133" s="122"/>
      <c r="R133" s="122" t="e">
        <f>+USR!#REF!</f>
        <v>#REF!</v>
      </c>
      <c r="S133" s="122"/>
      <c r="T133" s="122" t="e">
        <f>+USR!#REF!</f>
        <v>#REF!</v>
      </c>
      <c r="U133" s="122"/>
      <c r="V133" s="122" t="e">
        <f>IF(N133=0,Limits!$D$8,IF(N133=1,Limits!$E$8,IF(N133=2,Limits!$F$8,IF(N133=3,Limits!$G$8,IF(N133=4,Limits!$H$8,IF(N133=5,Limits!$I$8))))))</f>
        <v>#REF!</v>
      </c>
      <c r="W133" s="122"/>
      <c r="X133" s="122" t="e">
        <f t="shared" si="5"/>
        <v>#REF!</v>
      </c>
      <c r="Y133" s="122"/>
      <c r="Z133" s="76" t="e">
        <f>IF(D133&gt;=Limits!#REF!,"A",IF(D133&lt;=Limits!#REF!,"B",0))</f>
        <v>#REF!</v>
      </c>
      <c r="AA133" s="76" t="e">
        <f>IF(Z133="A",IF(P133=30,HLOOKUP(N133,Limits!#REF!,2),IF(P133=40,HLOOKUP(N133,Limits!#REF!,3),IF(P133=50,HLOOKUP(N133,Limits!#REF!,4),IF(P133=80,HLOOKUP(N133,Limits!#REF!,5))))))</f>
        <v>#REF!</v>
      </c>
      <c r="AB133" s="76" t="e">
        <f>IF(Z133="B",IF(P133=30,HLOOKUP(N133,Limits!#REF!,2),IF(P133=40,HLOOKUP(N133,Limits!#REF!,3),IF(P133=50,HLOOKUP(N133,Limits!#REF!,4),IF(P133=80,HLOOKUP(N133,Limits!#REF!,5))))))</f>
        <v>#REF!</v>
      </c>
      <c r="AC133" s="122"/>
      <c r="AD133" s="123" t="e">
        <f t="shared" si="6"/>
        <v>#REF!</v>
      </c>
      <c r="AE133" s="76" t="e">
        <f>IF(Z133="A",IF(X133&lt;=HLOOKUP(N133,Limits!#REF!,2),30,IF(X133&lt;=HLOOKUP(N133,Limits!#REF!,3),40,IF(X133&lt;=HLOOKUP(N133,Limits!#REF!,4),50,IF(X133&lt;=HLOOKUP(N133,Limits!#REF!,5),80,"Over 80%")))))</f>
        <v>#REF!</v>
      </c>
      <c r="AF133" s="76" t="e">
        <f>IF(Z133="B",IF(X133&lt;=HLOOKUP(N133,Limits!#REF!,2),30,IF(X133&lt;=HLOOKUP(N133,Limits!#REF!,3),40,IF(X133&lt;=HLOOKUP(N133,Limits!#REF!,4),50,IF(X133&lt;=HLOOKUP(N133,Limits!#REF!,5),80,"Over 80%")))))</f>
        <v>#REF!</v>
      </c>
      <c r="AG133" s="122"/>
      <c r="AH133" s="85" t="e">
        <f>IF(J133&lt;=HLOOKUP(F133,Limits!#REF!,2),30,IF(J133&lt;=HLOOKUP(F133,Limits!#REF!,3),40,IF(J133&lt;=HLOOKUP(F133,Limits!#REF!,4),50,IF(J133&lt;=HLOOKUP(F133,Limits!#REF!,5),60,IF(J133&lt;=HLOOKUP(F133,Limits!#REF!,6),80,"Over 80%")))))</f>
        <v>#REF!</v>
      </c>
      <c r="AI133" s="123" t="e">
        <f t="shared" si="4"/>
        <v>#REF!</v>
      </c>
      <c r="AJ133" s="13"/>
      <c r="AK133" s="85" t="e">
        <f t="shared" si="7"/>
        <v>#REF!</v>
      </c>
    </row>
    <row r="134" spans="1:37">
      <c r="A134" s="117" t="e">
        <f>+USR!#REF!</f>
        <v>#REF!</v>
      </c>
      <c r="B134" s="117"/>
      <c r="C134" s="117" t="e">
        <f>+USR!#REF!</f>
        <v>#REF!</v>
      </c>
      <c r="D134" s="151" t="e">
        <f>DATEVALUE(TEXT(USR!#REF!,"mm/dd/yyyy"))</f>
        <v>#REF!</v>
      </c>
      <c r="E134" s="117"/>
      <c r="F134" s="121" t="e">
        <f>+USR!#REF!</f>
        <v>#REF!</v>
      </c>
      <c r="G134" s="122"/>
      <c r="H134" s="122" t="e">
        <f>+USR!#REF!</f>
        <v>#REF!</v>
      </c>
      <c r="I134" s="122"/>
      <c r="J134" s="146" t="e">
        <f>+USR!#REF!</f>
        <v>#REF!</v>
      </c>
      <c r="K134" s="122"/>
      <c r="L134" s="147" t="e">
        <f>IF(H134=30,HLOOKUP(F134,Limits!#REF!,2),IF(H134=40,HLOOKUP(F134,Limits!#REF!,3),IF(H134=50,HLOOKUP(F134,Limits!#REF!,4),IF(H134=60,HLOOKUP(F134,Limits!#REF!,5),IF(H134=80,HLOOKUP(F134,Limits!#REF!,6))))))</f>
        <v>#REF!</v>
      </c>
      <c r="M134" s="148"/>
      <c r="N134" s="121" t="e">
        <f>+USR!#REF!</f>
        <v>#REF!</v>
      </c>
      <c r="O134" s="122"/>
      <c r="P134" s="122" t="e">
        <f>+USR!#REF!</f>
        <v>#REF!</v>
      </c>
      <c r="Q134" s="122"/>
      <c r="R134" s="122" t="e">
        <f>+USR!#REF!</f>
        <v>#REF!</v>
      </c>
      <c r="S134" s="122"/>
      <c r="T134" s="122" t="e">
        <f>+USR!#REF!</f>
        <v>#REF!</v>
      </c>
      <c r="U134" s="122"/>
      <c r="V134" s="122" t="e">
        <f>IF(N134=0,Limits!$D$8,IF(N134=1,Limits!$E$8,IF(N134=2,Limits!$F$8,IF(N134=3,Limits!$G$8,IF(N134=4,Limits!$H$8,IF(N134=5,Limits!$I$8))))))</f>
        <v>#REF!</v>
      </c>
      <c r="W134" s="122"/>
      <c r="X134" s="122" t="e">
        <f t="shared" si="5"/>
        <v>#REF!</v>
      </c>
      <c r="Y134" s="122"/>
      <c r="Z134" s="76" t="e">
        <f>IF(D134&gt;=Limits!#REF!,"A",IF(D134&lt;=Limits!#REF!,"B",0))</f>
        <v>#REF!</v>
      </c>
      <c r="AA134" s="76" t="e">
        <f>IF(Z134="A",IF(P134=30,HLOOKUP(N134,Limits!#REF!,2),IF(P134=40,HLOOKUP(N134,Limits!#REF!,3),IF(P134=50,HLOOKUP(N134,Limits!#REF!,4),IF(P134=80,HLOOKUP(N134,Limits!#REF!,5))))))</f>
        <v>#REF!</v>
      </c>
      <c r="AB134" s="76" t="e">
        <f>IF(Z134="B",IF(P134=30,HLOOKUP(N134,Limits!#REF!,2),IF(P134=40,HLOOKUP(N134,Limits!#REF!,3),IF(P134=50,HLOOKUP(N134,Limits!#REF!,4),IF(P134=80,HLOOKUP(N134,Limits!#REF!,5))))))</f>
        <v>#REF!</v>
      </c>
      <c r="AC134" s="122"/>
      <c r="AD134" s="123" t="e">
        <f t="shared" si="6"/>
        <v>#REF!</v>
      </c>
      <c r="AE134" s="76" t="e">
        <f>IF(Z134="A",IF(X134&lt;=HLOOKUP(N134,Limits!#REF!,2),30,IF(X134&lt;=HLOOKUP(N134,Limits!#REF!,3),40,IF(X134&lt;=HLOOKUP(N134,Limits!#REF!,4),50,IF(X134&lt;=HLOOKUP(N134,Limits!#REF!,5),80,"Over 80%")))))</f>
        <v>#REF!</v>
      </c>
      <c r="AF134" s="76" t="e">
        <f>IF(Z134="B",IF(X134&lt;=HLOOKUP(N134,Limits!#REF!,2),30,IF(X134&lt;=HLOOKUP(N134,Limits!#REF!,3),40,IF(X134&lt;=HLOOKUP(N134,Limits!#REF!,4),50,IF(X134&lt;=HLOOKUP(N134,Limits!#REF!,5),80,"Over 80%")))))</f>
        <v>#REF!</v>
      </c>
      <c r="AG134" s="122"/>
      <c r="AH134" s="85" t="e">
        <f>IF(J134&lt;=HLOOKUP(F134,Limits!#REF!,2),30,IF(J134&lt;=HLOOKUP(F134,Limits!#REF!,3),40,IF(J134&lt;=HLOOKUP(F134,Limits!#REF!,4),50,IF(J134&lt;=HLOOKUP(F134,Limits!#REF!,5),60,IF(J134&lt;=HLOOKUP(F134,Limits!#REF!,6),80,"Over 80%")))))</f>
        <v>#REF!</v>
      </c>
      <c r="AI134" s="123" t="e">
        <f t="shared" si="4"/>
        <v>#REF!</v>
      </c>
      <c r="AJ134" s="13"/>
      <c r="AK134" s="85" t="e">
        <f t="shared" si="7"/>
        <v>#REF!</v>
      </c>
    </row>
    <row r="135" spans="1:37">
      <c r="A135" s="117" t="e">
        <f>+USR!#REF!</f>
        <v>#REF!</v>
      </c>
      <c r="B135" s="117"/>
      <c r="C135" s="117" t="e">
        <f>+USR!#REF!</f>
        <v>#REF!</v>
      </c>
      <c r="D135" s="151" t="e">
        <f>DATEVALUE(TEXT(USR!#REF!,"mm/dd/yyyy"))</f>
        <v>#REF!</v>
      </c>
      <c r="E135" s="117"/>
      <c r="F135" s="121" t="e">
        <f>+USR!#REF!</f>
        <v>#REF!</v>
      </c>
      <c r="G135" s="122"/>
      <c r="H135" s="122" t="e">
        <f>+USR!#REF!</f>
        <v>#REF!</v>
      </c>
      <c r="I135" s="122"/>
      <c r="J135" s="146" t="e">
        <f>+USR!#REF!</f>
        <v>#REF!</v>
      </c>
      <c r="K135" s="122"/>
      <c r="L135" s="147" t="e">
        <f>IF(H135=30,HLOOKUP(F135,Limits!#REF!,2),IF(H135=40,HLOOKUP(F135,Limits!#REF!,3),IF(H135=50,HLOOKUP(F135,Limits!#REF!,4),IF(H135=60,HLOOKUP(F135,Limits!#REF!,5),IF(H135=80,HLOOKUP(F135,Limits!#REF!,6))))))</f>
        <v>#REF!</v>
      </c>
      <c r="M135" s="148"/>
      <c r="N135" s="121" t="e">
        <f>+USR!#REF!</f>
        <v>#REF!</v>
      </c>
      <c r="O135" s="122"/>
      <c r="P135" s="122" t="e">
        <f>+USR!#REF!</f>
        <v>#REF!</v>
      </c>
      <c r="Q135" s="122"/>
      <c r="R135" s="122" t="e">
        <f>+USR!#REF!</f>
        <v>#REF!</v>
      </c>
      <c r="S135" s="122"/>
      <c r="T135" s="122" t="e">
        <f>+USR!#REF!</f>
        <v>#REF!</v>
      </c>
      <c r="U135" s="122"/>
      <c r="V135" s="122" t="e">
        <f>IF(N135=0,Limits!$D$8,IF(N135=1,Limits!$E$8,IF(N135=2,Limits!$F$8,IF(N135=3,Limits!$G$8,IF(N135=4,Limits!$H$8,IF(N135=5,Limits!$I$8))))))</f>
        <v>#REF!</v>
      </c>
      <c r="W135" s="122"/>
      <c r="X135" s="122" t="e">
        <f t="shared" si="5"/>
        <v>#REF!</v>
      </c>
      <c r="Y135" s="122"/>
      <c r="Z135" s="76" t="e">
        <f>IF(D135&gt;=Limits!#REF!,"A",IF(D135&lt;=Limits!#REF!,"B",0))</f>
        <v>#REF!</v>
      </c>
      <c r="AA135" s="76" t="e">
        <f>IF(Z135="A",IF(P135=30,HLOOKUP(N135,Limits!#REF!,2),IF(P135=40,HLOOKUP(N135,Limits!#REF!,3),IF(P135=50,HLOOKUP(N135,Limits!#REF!,4),IF(P135=80,HLOOKUP(N135,Limits!#REF!,5))))))</f>
        <v>#REF!</v>
      </c>
      <c r="AB135" s="76" t="e">
        <f>IF(Z135="B",IF(P135=30,HLOOKUP(N135,Limits!#REF!,2),IF(P135=40,HLOOKUP(N135,Limits!#REF!,3),IF(P135=50,HLOOKUP(N135,Limits!#REF!,4),IF(P135=80,HLOOKUP(N135,Limits!#REF!,5))))))</f>
        <v>#REF!</v>
      </c>
      <c r="AC135" s="122"/>
      <c r="AD135" s="123" t="e">
        <f t="shared" si="6"/>
        <v>#REF!</v>
      </c>
      <c r="AE135" s="76" t="e">
        <f>IF(Z135="A",IF(X135&lt;=HLOOKUP(N135,Limits!#REF!,2),30,IF(X135&lt;=HLOOKUP(N135,Limits!#REF!,3),40,IF(X135&lt;=HLOOKUP(N135,Limits!#REF!,4),50,IF(X135&lt;=HLOOKUP(N135,Limits!#REF!,5),80,"Over 80%")))))</f>
        <v>#REF!</v>
      </c>
      <c r="AF135" s="76" t="e">
        <f>IF(Z135="B",IF(X135&lt;=HLOOKUP(N135,Limits!#REF!,2),30,IF(X135&lt;=HLOOKUP(N135,Limits!#REF!,3),40,IF(X135&lt;=HLOOKUP(N135,Limits!#REF!,4),50,IF(X135&lt;=HLOOKUP(N135,Limits!#REF!,5),80,"Over 80%")))))</f>
        <v>#REF!</v>
      </c>
      <c r="AG135" s="122"/>
      <c r="AH135" s="85" t="e">
        <f>IF(J135&lt;=HLOOKUP(F135,Limits!#REF!,2),30,IF(J135&lt;=HLOOKUP(F135,Limits!#REF!,3),40,IF(J135&lt;=HLOOKUP(F135,Limits!#REF!,4),50,IF(J135&lt;=HLOOKUP(F135,Limits!#REF!,5),60,IF(J135&lt;=HLOOKUP(F135,Limits!#REF!,6),80,"Over 80%")))))</f>
        <v>#REF!</v>
      </c>
      <c r="AI135" s="123" t="e">
        <f t="shared" si="4"/>
        <v>#REF!</v>
      </c>
      <c r="AJ135" s="13"/>
      <c r="AK135" s="85" t="e">
        <f t="shared" si="7"/>
        <v>#REF!</v>
      </c>
    </row>
    <row r="136" spans="1:37">
      <c r="A136" s="117" t="e">
        <f>+USR!#REF!</f>
        <v>#REF!</v>
      </c>
      <c r="B136" s="117"/>
      <c r="C136" s="117" t="e">
        <f>+USR!#REF!</f>
        <v>#REF!</v>
      </c>
      <c r="D136" s="151" t="e">
        <f>DATEVALUE(TEXT(USR!#REF!,"mm/dd/yyyy"))</f>
        <v>#REF!</v>
      </c>
      <c r="E136" s="117"/>
      <c r="F136" s="121" t="e">
        <f>+USR!#REF!</f>
        <v>#REF!</v>
      </c>
      <c r="G136" s="122"/>
      <c r="H136" s="122" t="e">
        <f>+USR!#REF!</f>
        <v>#REF!</v>
      </c>
      <c r="I136" s="122"/>
      <c r="J136" s="146" t="e">
        <f>+USR!#REF!</f>
        <v>#REF!</v>
      </c>
      <c r="K136" s="122"/>
      <c r="L136" s="147" t="e">
        <f>IF(H136=30,HLOOKUP(F136,Limits!#REF!,2),IF(H136=40,HLOOKUP(F136,Limits!#REF!,3),IF(H136=50,HLOOKUP(F136,Limits!#REF!,4),IF(H136=60,HLOOKUP(F136,Limits!#REF!,5),IF(H136=80,HLOOKUP(F136,Limits!#REF!,6))))))</f>
        <v>#REF!</v>
      </c>
      <c r="M136" s="148"/>
      <c r="N136" s="121" t="e">
        <f>+USR!#REF!</f>
        <v>#REF!</v>
      </c>
      <c r="O136" s="122"/>
      <c r="P136" s="122" t="e">
        <f>+USR!#REF!</f>
        <v>#REF!</v>
      </c>
      <c r="Q136" s="122"/>
      <c r="R136" s="122" t="e">
        <f>+USR!#REF!</f>
        <v>#REF!</v>
      </c>
      <c r="S136" s="122"/>
      <c r="T136" s="122" t="e">
        <f>+USR!#REF!</f>
        <v>#REF!</v>
      </c>
      <c r="U136" s="122"/>
      <c r="V136" s="122" t="e">
        <f>IF(N136=0,Limits!$D$8,IF(N136=1,Limits!$E$8,IF(N136=2,Limits!$F$8,IF(N136=3,Limits!$G$8,IF(N136=4,Limits!$H$8,IF(N136=5,Limits!$I$8))))))</f>
        <v>#REF!</v>
      </c>
      <c r="W136" s="122"/>
      <c r="X136" s="122" t="e">
        <f t="shared" si="5"/>
        <v>#REF!</v>
      </c>
      <c r="Y136" s="122"/>
      <c r="Z136" s="76" t="e">
        <f>IF(D136&gt;=Limits!#REF!,"A",IF(D136&lt;=Limits!#REF!,"B",0))</f>
        <v>#REF!</v>
      </c>
      <c r="AA136" s="76" t="e">
        <f>IF(Z136="A",IF(P136=30,HLOOKUP(N136,Limits!#REF!,2),IF(P136=40,HLOOKUP(N136,Limits!#REF!,3),IF(P136=50,HLOOKUP(N136,Limits!#REF!,4),IF(P136=80,HLOOKUP(N136,Limits!#REF!,5))))))</f>
        <v>#REF!</v>
      </c>
      <c r="AB136" s="76" t="e">
        <f>IF(Z136="B",IF(P136=30,HLOOKUP(N136,Limits!#REF!,2),IF(P136=40,HLOOKUP(N136,Limits!#REF!,3),IF(P136=50,HLOOKUP(N136,Limits!#REF!,4),IF(P136=80,HLOOKUP(N136,Limits!#REF!,5))))))</f>
        <v>#REF!</v>
      </c>
      <c r="AC136" s="122"/>
      <c r="AD136" s="123" t="e">
        <f t="shared" si="6"/>
        <v>#REF!</v>
      </c>
      <c r="AE136" s="76" t="e">
        <f>IF(Z136="A",IF(X136&lt;=HLOOKUP(N136,Limits!#REF!,2),30,IF(X136&lt;=HLOOKUP(N136,Limits!#REF!,3),40,IF(X136&lt;=HLOOKUP(N136,Limits!#REF!,4),50,IF(X136&lt;=HLOOKUP(N136,Limits!#REF!,5),80,"Over 80%")))))</f>
        <v>#REF!</v>
      </c>
      <c r="AF136" s="76" t="e">
        <f>IF(Z136="B",IF(X136&lt;=HLOOKUP(N136,Limits!#REF!,2),30,IF(X136&lt;=HLOOKUP(N136,Limits!#REF!,3),40,IF(X136&lt;=HLOOKUP(N136,Limits!#REF!,4),50,IF(X136&lt;=HLOOKUP(N136,Limits!#REF!,5),80,"Over 80%")))))</f>
        <v>#REF!</v>
      </c>
      <c r="AG136" s="122"/>
      <c r="AH136" s="85" t="e">
        <f>IF(J136&lt;=HLOOKUP(F136,Limits!#REF!,2),30,IF(J136&lt;=HLOOKUP(F136,Limits!#REF!,3),40,IF(J136&lt;=HLOOKUP(F136,Limits!#REF!,4),50,IF(J136&lt;=HLOOKUP(F136,Limits!#REF!,5),60,IF(J136&lt;=HLOOKUP(F136,Limits!#REF!,6),80,"Over 80%")))))</f>
        <v>#REF!</v>
      </c>
      <c r="AI136" s="123" t="e">
        <f t="shared" ref="AI136:AI199" si="8">IF(Z136="A",AE136,IF(Z136="B",AF136,0))</f>
        <v>#REF!</v>
      </c>
      <c r="AJ136" s="13"/>
      <c r="AK136" s="85" t="e">
        <f t="shared" si="7"/>
        <v>#REF!</v>
      </c>
    </row>
    <row r="137" spans="1:37">
      <c r="A137" s="117" t="e">
        <f>+USR!#REF!</f>
        <v>#REF!</v>
      </c>
      <c r="B137" s="117"/>
      <c r="C137" s="117" t="e">
        <f>+USR!#REF!</f>
        <v>#REF!</v>
      </c>
      <c r="D137" s="151" t="e">
        <f>DATEVALUE(TEXT(USR!#REF!,"mm/dd/yyyy"))</f>
        <v>#REF!</v>
      </c>
      <c r="E137" s="117"/>
      <c r="F137" s="121" t="e">
        <f>+USR!#REF!</f>
        <v>#REF!</v>
      </c>
      <c r="G137" s="122"/>
      <c r="H137" s="122" t="e">
        <f>+USR!#REF!</f>
        <v>#REF!</v>
      </c>
      <c r="I137" s="122"/>
      <c r="J137" s="146" t="e">
        <f>+USR!#REF!</f>
        <v>#REF!</v>
      </c>
      <c r="K137" s="122"/>
      <c r="L137" s="147" t="e">
        <f>IF(H137=30,HLOOKUP(F137,Limits!#REF!,2),IF(H137=40,HLOOKUP(F137,Limits!#REF!,3),IF(H137=50,HLOOKUP(F137,Limits!#REF!,4),IF(H137=60,HLOOKUP(F137,Limits!#REF!,5),IF(H137=80,HLOOKUP(F137,Limits!#REF!,6))))))</f>
        <v>#REF!</v>
      </c>
      <c r="M137" s="148"/>
      <c r="N137" s="121" t="e">
        <f>+USR!#REF!</f>
        <v>#REF!</v>
      </c>
      <c r="O137" s="122"/>
      <c r="P137" s="122" t="e">
        <f>+USR!#REF!</f>
        <v>#REF!</v>
      </c>
      <c r="Q137" s="122"/>
      <c r="R137" s="122" t="e">
        <f>+USR!#REF!</f>
        <v>#REF!</v>
      </c>
      <c r="S137" s="122"/>
      <c r="T137" s="122" t="e">
        <f>+USR!#REF!</f>
        <v>#REF!</v>
      </c>
      <c r="U137" s="122"/>
      <c r="V137" s="122" t="e">
        <f>IF(N137=0,Limits!$D$8,IF(N137=1,Limits!$E$8,IF(N137=2,Limits!$F$8,IF(N137=3,Limits!$G$8,IF(N137=4,Limits!$H$8,IF(N137=5,Limits!$I$8))))))</f>
        <v>#REF!</v>
      </c>
      <c r="W137" s="122"/>
      <c r="X137" s="122" t="e">
        <f t="shared" ref="X137:X200" si="9">SUM(R137:W137)</f>
        <v>#REF!</v>
      </c>
      <c r="Y137" s="122"/>
      <c r="Z137" s="76" t="e">
        <f>IF(D137&gt;=Limits!#REF!,"A",IF(D137&lt;=Limits!#REF!,"B",0))</f>
        <v>#REF!</v>
      </c>
      <c r="AA137" s="76" t="e">
        <f>IF(Z137="A",IF(P137=30,HLOOKUP(N137,Limits!#REF!,2),IF(P137=40,HLOOKUP(N137,Limits!#REF!,3),IF(P137=50,HLOOKUP(N137,Limits!#REF!,4),IF(P137=80,HLOOKUP(N137,Limits!#REF!,5))))))</f>
        <v>#REF!</v>
      </c>
      <c r="AB137" s="76" t="e">
        <f>IF(Z137="B",IF(P137=30,HLOOKUP(N137,Limits!#REF!,2),IF(P137=40,HLOOKUP(N137,Limits!#REF!,3),IF(P137=50,HLOOKUP(N137,Limits!#REF!,4),IF(P137=80,HLOOKUP(N137,Limits!#REF!,5))))))</f>
        <v>#REF!</v>
      </c>
      <c r="AC137" s="122"/>
      <c r="AD137" s="123" t="e">
        <f t="shared" ref="AD137:AD200" si="10">IF(Z137="A",AA137,IF(Z137="B",AB137,0))</f>
        <v>#REF!</v>
      </c>
      <c r="AE137" s="76" t="e">
        <f>IF(Z137="A",IF(X137&lt;=HLOOKUP(N137,Limits!#REF!,2),30,IF(X137&lt;=HLOOKUP(N137,Limits!#REF!,3),40,IF(X137&lt;=HLOOKUP(N137,Limits!#REF!,4),50,IF(X137&lt;=HLOOKUP(N137,Limits!#REF!,5),80,"Over 80%")))))</f>
        <v>#REF!</v>
      </c>
      <c r="AF137" s="76" t="e">
        <f>IF(Z137="B",IF(X137&lt;=HLOOKUP(N137,Limits!#REF!,2),30,IF(X137&lt;=HLOOKUP(N137,Limits!#REF!,3),40,IF(X137&lt;=HLOOKUP(N137,Limits!#REF!,4),50,IF(X137&lt;=HLOOKUP(N137,Limits!#REF!,5),80,"Over 80%")))))</f>
        <v>#REF!</v>
      </c>
      <c r="AG137" s="122"/>
      <c r="AH137" s="85" t="e">
        <f>IF(J137&lt;=HLOOKUP(F137,Limits!#REF!,2),30,IF(J137&lt;=HLOOKUP(F137,Limits!#REF!,3),40,IF(J137&lt;=HLOOKUP(F137,Limits!#REF!,4),50,IF(J137&lt;=HLOOKUP(F137,Limits!#REF!,5),60,IF(J137&lt;=HLOOKUP(F137,Limits!#REF!,6),80,"Over 80%")))))</f>
        <v>#REF!</v>
      </c>
      <c r="AI137" s="123" t="e">
        <f t="shared" si="8"/>
        <v>#REF!</v>
      </c>
      <c r="AJ137" s="13"/>
      <c r="AK137" s="85" t="e">
        <f t="shared" ref="AK137:AK200" si="11">IF(AH137&gt;AI137,AH137,AI137)</f>
        <v>#REF!</v>
      </c>
    </row>
    <row r="138" spans="1:37">
      <c r="A138" s="117" t="e">
        <f>+USR!#REF!</f>
        <v>#REF!</v>
      </c>
      <c r="B138" s="117"/>
      <c r="C138" s="117" t="e">
        <f>+USR!#REF!</f>
        <v>#REF!</v>
      </c>
      <c r="D138" s="151" t="e">
        <f>DATEVALUE(TEXT(USR!#REF!,"mm/dd/yyyy"))</f>
        <v>#REF!</v>
      </c>
      <c r="E138" s="117"/>
      <c r="F138" s="121" t="e">
        <f>+USR!#REF!</f>
        <v>#REF!</v>
      </c>
      <c r="G138" s="122"/>
      <c r="H138" s="122" t="e">
        <f>+USR!#REF!</f>
        <v>#REF!</v>
      </c>
      <c r="I138" s="122"/>
      <c r="J138" s="146" t="e">
        <f>+USR!#REF!</f>
        <v>#REF!</v>
      </c>
      <c r="K138" s="122"/>
      <c r="L138" s="147" t="e">
        <f>IF(H138=30,HLOOKUP(F138,Limits!#REF!,2),IF(H138=40,HLOOKUP(F138,Limits!#REF!,3),IF(H138=50,HLOOKUP(F138,Limits!#REF!,4),IF(H138=60,HLOOKUP(F138,Limits!#REF!,5),IF(H138=80,HLOOKUP(F138,Limits!#REF!,6))))))</f>
        <v>#REF!</v>
      </c>
      <c r="M138" s="148"/>
      <c r="N138" s="121" t="e">
        <f>+USR!#REF!</f>
        <v>#REF!</v>
      </c>
      <c r="O138" s="122"/>
      <c r="P138" s="122" t="e">
        <f>+USR!#REF!</f>
        <v>#REF!</v>
      </c>
      <c r="Q138" s="122"/>
      <c r="R138" s="122" t="e">
        <f>+USR!#REF!</f>
        <v>#REF!</v>
      </c>
      <c r="S138" s="122"/>
      <c r="T138" s="122" t="e">
        <f>+USR!#REF!</f>
        <v>#REF!</v>
      </c>
      <c r="U138" s="122"/>
      <c r="V138" s="122" t="e">
        <f>IF(N138=0,Limits!$D$8,IF(N138=1,Limits!$E$8,IF(N138=2,Limits!$F$8,IF(N138=3,Limits!$G$8,IF(N138=4,Limits!$H$8,IF(N138=5,Limits!$I$8))))))</f>
        <v>#REF!</v>
      </c>
      <c r="W138" s="122"/>
      <c r="X138" s="122" t="e">
        <f t="shared" si="9"/>
        <v>#REF!</v>
      </c>
      <c r="Y138" s="122"/>
      <c r="Z138" s="76" t="e">
        <f>IF(D138&gt;=Limits!#REF!,"A",IF(D138&lt;=Limits!#REF!,"B",0))</f>
        <v>#REF!</v>
      </c>
      <c r="AA138" s="76" t="e">
        <f>IF(Z138="A",IF(P138=30,HLOOKUP(N138,Limits!#REF!,2),IF(P138=40,HLOOKUP(N138,Limits!#REF!,3),IF(P138=50,HLOOKUP(N138,Limits!#REF!,4),IF(P138=80,HLOOKUP(N138,Limits!#REF!,5))))))</f>
        <v>#REF!</v>
      </c>
      <c r="AB138" s="76" t="e">
        <f>IF(Z138="B",IF(P138=30,HLOOKUP(N138,Limits!#REF!,2),IF(P138=40,HLOOKUP(N138,Limits!#REF!,3),IF(P138=50,HLOOKUP(N138,Limits!#REF!,4),IF(P138=80,HLOOKUP(N138,Limits!#REF!,5))))))</f>
        <v>#REF!</v>
      </c>
      <c r="AC138" s="122"/>
      <c r="AD138" s="123" t="e">
        <f t="shared" si="10"/>
        <v>#REF!</v>
      </c>
      <c r="AE138" s="76" t="e">
        <f>IF(Z138="A",IF(X138&lt;=HLOOKUP(N138,Limits!#REF!,2),30,IF(X138&lt;=HLOOKUP(N138,Limits!#REF!,3),40,IF(X138&lt;=HLOOKUP(N138,Limits!#REF!,4),50,IF(X138&lt;=HLOOKUP(N138,Limits!#REF!,5),80,"Over 80%")))))</f>
        <v>#REF!</v>
      </c>
      <c r="AF138" s="76" t="e">
        <f>IF(Z138="B",IF(X138&lt;=HLOOKUP(N138,Limits!#REF!,2),30,IF(X138&lt;=HLOOKUP(N138,Limits!#REF!,3),40,IF(X138&lt;=HLOOKUP(N138,Limits!#REF!,4),50,IF(X138&lt;=HLOOKUP(N138,Limits!#REF!,5),80,"Over 80%")))))</f>
        <v>#REF!</v>
      </c>
      <c r="AG138" s="122"/>
      <c r="AH138" s="85" t="e">
        <f>IF(J138&lt;=HLOOKUP(F138,Limits!#REF!,2),30,IF(J138&lt;=HLOOKUP(F138,Limits!#REF!,3),40,IF(J138&lt;=HLOOKUP(F138,Limits!#REF!,4),50,IF(J138&lt;=HLOOKUP(F138,Limits!#REF!,5),60,IF(J138&lt;=HLOOKUP(F138,Limits!#REF!,6),80,"Over 80%")))))</f>
        <v>#REF!</v>
      </c>
      <c r="AI138" s="123" t="e">
        <f t="shared" si="8"/>
        <v>#REF!</v>
      </c>
      <c r="AJ138" s="13"/>
      <c r="AK138" s="85" t="e">
        <f t="shared" si="11"/>
        <v>#REF!</v>
      </c>
    </row>
    <row r="139" spans="1:37">
      <c r="A139" s="117" t="e">
        <f>+USR!#REF!</f>
        <v>#REF!</v>
      </c>
      <c r="B139" s="117"/>
      <c r="C139" s="117" t="e">
        <f>+USR!#REF!</f>
        <v>#REF!</v>
      </c>
      <c r="D139" s="151" t="e">
        <f>DATEVALUE(TEXT(USR!#REF!,"mm/dd/yyyy"))</f>
        <v>#REF!</v>
      </c>
      <c r="E139" s="117"/>
      <c r="F139" s="121" t="e">
        <f>+USR!#REF!</f>
        <v>#REF!</v>
      </c>
      <c r="G139" s="122"/>
      <c r="H139" s="122" t="e">
        <f>+USR!#REF!</f>
        <v>#REF!</v>
      </c>
      <c r="I139" s="122"/>
      <c r="J139" s="146" t="e">
        <f>+USR!#REF!</f>
        <v>#REF!</v>
      </c>
      <c r="K139" s="122"/>
      <c r="L139" s="147" t="e">
        <f>IF(H139=30,HLOOKUP(F139,Limits!#REF!,2),IF(H139=40,HLOOKUP(F139,Limits!#REF!,3),IF(H139=50,HLOOKUP(F139,Limits!#REF!,4),IF(H139=60,HLOOKUP(F139,Limits!#REF!,5),IF(H139=80,HLOOKUP(F139,Limits!#REF!,6))))))</f>
        <v>#REF!</v>
      </c>
      <c r="M139" s="148"/>
      <c r="N139" s="121" t="e">
        <f>+USR!#REF!</f>
        <v>#REF!</v>
      </c>
      <c r="O139" s="122"/>
      <c r="P139" s="122" t="e">
        <f>+USR!#REF!</f>
        <v>#REF!</v>
      </c>
      <c r="Q139" s="122"/>
      <c r="R139" s="122" t="e">
        <f>+USR!#REF!</f>
        <v>#REF!</v>
      </c>
      <c r="S139" s="122"/>
      <c r="T139" s="122" t="e">
        <f>+USR!#REF!</f>
        <v>#REF!</v>
      </c>
      <c r="U139" s="122"/>
      <c r="V139" s="122" t="e">
        <f>IF(N139=0,Limits!$D$8,IF(N139=1,Limits!$E$8,IF(N139=2,Limits!$F$8,IF(N139=3,Limits!$G$8,IF(N139=4,Limits!$H$8,IF(N139=5,Limits!$I$8))))))</f>
        <v>#REF!</v>
      </c>
      <c r="W139" s="122"/>
      <c r="X139" s="122" t="e">
        <f t="shared" si="9"/>
        <v>#REF!</v>
      </c>
      <c r="Y139" s="122"/>
      <c r="Z139" s="76" t="e">
        <f>IF(D139&gt;=Limits!#REF!,"A",IF(D139&lt;=Limits!#REF!,"B",0))</f>
        <v>#REF!</v>
      </c>
      <c r="AA139" s="76" t="e">
        <f>IF(Z139="A",IF(P139=30,HLOOKUP(N139,Limits!#REF!,2),IF(P139=40,HLOOKUP(N139,Limits!#REF!,3),IF(P139=50,HLOOKUP(N139,Limits!#REF!,4),IF(P139=80,HLOOKUP(N139,Limits!#REF!,5))))))</f>
        <v>#REF!</v>
      </c>
      <c r="AB139" s="76" t="e">
        <f>IF(Z139="B",IF(P139=30,HLOOKUP(N139,Limits!#REF!,2),IF(P139=40,HLOOKUP(N139,Limits!#REF!,3),IF(P139=50,HLOOKUP(N139,Limits!#REF!,4),IF(P139=80,HLOOKUP(N139,Limits!#REF!,5))))))</f>
        <v>#REF!</v>
      </c>
      <c r="AC139" s="122"/>
      <c r="AD139" s="123" t="e">
        <f t="shared" si="10"/>
        <v>#REF!</v>
      </c>
      <c r="AE139" s="76" t="e">
        <f>IF(Z139="A",IF(X139&lt;=HLOOKUP(N139,Limits!#REF!,2),30,IF(X139&lt;=HLOOKUP(N139,Limits!#REF!,3),40,IF(X139&lt;=HLOOKUP(N139,Limits!#REF!,4),50,IF(X139&lt;=HLOOKUP(N139,Limits!#REF!,5),80,"Over 80%")))))</f>
        <v>#REF!</v>
      </c>
      <c r="AF139" s="76" t="e">
        <f>IF(Z139="B",IF(X139&lt;=HLOOKUP(N139,Limits!#REF!,2),30,IF(X139&lt;=HLOOKUP(N139,Limits!#REF!,3),40,IF(X139&lt;=HLOOKUP(N139,Limits!#REF!,4),50,IF(X139&lt;=HLOOKUP(N139,Limits!#REF!,5),80,"Over 80%")))))</f>
        <v>#REF!</v>
      </c>
      <c r="AG139" s="122"/>
      <c r="AH139" s="85" t="e">
        <f>IF(J139&lt;=HLOOKUP(F139,Limits!#REF!,2),30,IF(J139&lt;=HLOOKUP(F139,Limits!#REF!,3),40,IF(J139&lt;=HLOOKUP(F139,Limits!#REF!,4),50,IF(J139&lt;=HLOOKUP(F139,Limits!#REF!,5),60,IF(J139&lt;=HLOOKUP(F139,Limits!#REF!,6),80,"Over 80%")))))</f>
        <v>#REF!</v>
      </c>
      <c r="AI139" s="123" t="e">
        <f t="shared" si="8"/>
        <v>#REF!</v>
      </c>
      <c r="AJ139" s="13"/>
      <c r="AK139" s="85" t="e">
        <f t="shared" si="11"/>
        <v>#REF!</v>
      </c>
    </row>
    <row r="140" spans="1:37">
      <c r="A140" s="117" t="e">
        <f>+USR!#REF!</f>
        <v>#REF!</v>
      </c>
      <c r="B140" s="117"/>
      <c r="C140" s="117" t="e">
        <f>+USR!#REF!</f>
        <v>#REF!</v>
      </c>
      <c r="D140" s="151" t="e">
        <f>DATEVALUE(TEXT(USR!#REF!,"mm/dd/yyyy"))</f>
        <v>#REF!</v>
      </c>
      <c r="E140" s="117"/>
      <c r="F140" s="121" t="e">
        <f>+USR!#REF!</f>
        <v>#REF!</v>
      </c>
      <c r="G140" s="122"/>
      <c r="H140" s="122" t="e">
        <f>+USR!#REF!</f>
        <v>#REF!</v>
      </c>
      <c r="I140" s="122"/>
      <c r="J140" s="146" t="e">
        <f>+USR!#REF!</f>
        <v>#REF!</v>
      </c>
      <c r="K140" s="122"/>
      <c r="L140" s="147" t="e">
        <f>IF(H140=30,HLOOKUP(F140,Limits!#REF!,2),IF(H140=40,HLOOKUP(F140,Limits!#REF!,3),IF(H140=50,HLOOKUP(F140,Limits!#REF!,4),IF(H140=60,HLOOKUP(F140,Limits!#REF!,5),IF(H140=80,HLOOKUP(F140,Limits!#REF!,6))))))</f>
        <v>#REF!</v>
      </c>
      <c r="M140" s="148"/>
      <c r="N140" s="121" t="e">
        <f>+USR!#REF!</f>
        <v>#REF!</v>
      </c>
      <c r="O140" s="122"/>
      <c r="P140" s="122" t="e">
        <f>+USR!#REF!</f>
        <v>#REF!</v>
      </c>
      <c r="Q140" s="122"/>
      <c r="R140" s="122" t="e">
        <f>+USR!#REF!</f>
        <v>#REF!</v>
      </c>
      <c r="S140" s="122"/>
      <c r="T140" s="122" t="e">
        <f>+USR!#REF!</f>
        <v>#REF!</v>
      </c>
      <c r="U140" s="122"/>
      <c r="V140" s="122" t="e">
        <f>IF(N140=0,Limits!$D$8,IF(N140=1,Limits!$E$8,IF(N140=2,Limits!$F$8,IF(N140=3,Limits!$G$8,IF(N140=4,Limits!$H$8,IF(N140=5,Limits!$I$8))))))</f>
        <v>#REF!</v>
      </c>
      <c r="W140" s="122"/>
      <c r="X140" s="122" t="e">
        <f t="shared" si="9"/>
        <v>#REF!</v>
      </c>
      <c r="Y140" s="122"/>
      <c r="Z140" s="76" t="e">
        <f>IF(D140&gt;=Limits!#REF!,"A",IF(D140&lt;=Limits!#REF!,"B",0))</f>
        <v>#REF!</v>
      </c>
      <c r="AA140" s="76" t="e">
        <f>IF(Z140="A",IF(P140=30,HLOOKUP(N140,Limits!#REF!,2),IF(P140=40,HLOOKUP(N140,Limits!#REF!,3),IF(P140=50,HLOOKUP(N140,Limits!#REF!,4),IF(P140=80,HLOOKUP(N140,Limits!#REF!,5))))))</f>
        <v>#REF!</v>
      </c>
      <c r="AB140" s="76" t="e">
        <f>IF(Z140="B",IF(P140=30,HLOOKUP(N140,Limits!#REF!,2),IF(P140=40,HLOOKUP(N140,Limits!#REF!,3),IF(P140=50,HLOOKUP(N140,Limits!#REF!,4),IF(P140=80,HLOOKUP(N140,Limits!#REF!,5))))))</f>
        <v>#REF!</v>
      </c>
      <c r="AC140" s="122"/>
      <c r="AD140" s="123" t="e">
        <f t="shared" si="10"/>
        <v>#REF!</v>
      </c>
      <c r="AE140" s="76" t="e">
        <f>IF(Z140="A",IF(X140&lt;=HLOOKUP(N140,Limits!#REF!,2),30,IF(X140&lt;=HLOOKUP(N140,Limits!#REF!,3),40,IF(X140&lt;=HLOOKUP(N140,Limits!#REF!,4),50,IF(X140&lt;=HLOOKUP(N140,Limits!#REF!,5),80,"Over 80%")))))</f>
        <v>#REF!</v>
      </c>
      <c r="AF140" s="76" t="e">
        <f>IF(Z140="B",IF(X140&lt;=HLOOKUP(N140,Limits!#REF!,2),30,IF(X140&lt;=HLOOKUP(N140,Limits!#REF!,3),40,IF(X140&lt;=HLOOKUP(N140,Limits!#REF!,4),50,IF(X140&lt;=HLOOKUP(N140,Limits!#REF!,5),80,"Over 80%")))))</f>
        <v>#REF!</v>
      </c>
      <c r="AG140" s="122"/>
      <c r="AH140" s="85" t="e">
        <f>IF(J140&lt;=HLOOKUP(F140,Limits!#REF!,2),30,IF(J140&lt;=HLOOKUP(F140,Limits!#REF!,3),40,IF(J140&lt;=HLOOKUP(F140,Limits!#REF!,4),50,IF(J140&lt;=HLOOKUP(F140,Limits!#REF!,5),60,IF(J140&lt;=HLOOKUP(F140,Limits!#REF!,6),80,"Over 80%")))))</f>
        <v>#REF!</v>
      </c>
      <c r="AI140" s="123" t="e">
        <f t="shared" si="8"/>
        <v>#REF!</v>
      </c>
      <c r="AJ140" s="13"/>
      <c r="AK140" s="85" t="e">
        <f t="shared" si="11"/>
        <v>#REF!</v>
      </c>
    </row>
    <row r="141" spans="1:37">
      <c r="A141" s="117" t="e">
        <f>+USR!#REF!</f>
        <v>#REF!</v>
      </c>
      <c r="B141" s="117"/>
      <c r="C141" s="117" t="e">
        <f>+USR!#REF!</f>
        <v>#REF!</v>
      </c>
      <c r="D141" s="151" t="e">
        <f>DATEVALUE(TEXT(USR!#REF!,"mm/dd/yyyy"))</f>
        <v>#REF!</v>
      </c>
      <c r="E141" s="117"/>
      <c r="F141" s="121" t="e">
        <f>+USR!#REF!</f>
        <v>#REF!</v>
      </c>
      <c r="G141" s="122"/>
      <c r="H141" s="122" t="e">
        <f>+USR!#REF!</f>
        <v>#REF!</v>
      </c>
      <c r="I141" s="122"/>
      <c r="J141" s="146" t="e">
        <f>+USR!#REF!</f>
        <v>#REF!</v>
      </c>
      <c r="K141" s="122"/>
      <c r="L141" s="147" t="e">
        <f>IF(H141=30,HLOOKUP(F141,Limits!#REF!,2),IF(H141=40,HLOOKUP(F141,Limits!#REF!,3),IF(H141=50,HLOOKUP(F141,Limits!#REF!,4),IF(H141=60,HLOOKUP(F141,Limits!#REF!,5),IF(H141=80,HLOOKUP(F141,Limits!#REF!,6))))))</f>
        <v>#REF!</v>
      </c>
      <c r="M141" s="148"/>
      <c r="N141" s="121" t="e">
        <f>+USR!#REF!</f>
        <v>#REF!</v>
      </c>
      <c r="O141" s="122"/>
      <c r="P141" s="122" t="e">
        <f>+USR!#REF!</f>
        <v>#REF!</v>
      </c>
      <c r="Q141" s="122"/>
      <c r="R141" s="122" t="e">
        <f>+USR!#REF!</f>
        <v>#REF!</v>
      </c>
      <c r="S141" s="122"/>
      <c r="T141" s="122" t="e">
        <f>+USR!#REF!</f>
        <v>#REF!</v>
      </c>
      <c r="U141" s="122"/>
      <c r="V141" s="122" t="e">
        <f>IF(N141=0,Limits!$D$8,IF(N141=1,Limits!$E$8,IF(N141=2,Limits!$F$8,IF(N141=3,Limits!$G$8,IF(N141=4,Limits!$H$8,IF(N141=5,Limits!$I$8))))))</f>
        <v>#REF!</v>
      </c>
      <c r="W141" s="122"/>
      <c r="X141" s="122" t="e">
        <f t="shared" si="9"/>
        <v>#REF!</v>
      </c>
      <c r="Y141" s="122"/>
      <c r="Z141" s="76" t="e">
        <f>IF(D141&gt;=Limits!#REF!,"A",IF(D141&lt;=Limits!#REF!,"B",0))</f>
        <v>#REF!</v>
      </c>
      <c r="AA141" s="76" t="e">
        <f>IF(Z141="A",IF(P141=30,HLOOKUP(N141,Limits!#REF!,2),IF(P141=40,HLOOKUP(N141,Limits!#REF!,3),IF(P141=50,HLOOKUP(N141,Limits!#REF!,4),IF(P141=80,HLOOKUP(N141,Limits!#REF!,5))))))</f>
        <v>#REF!</v>
      </c>
      <c r="AB141" s="76" t="e">
        <f>IF(Z141="B",IF(P141=30,HLOOKUP(N141,Limits!#REF!,2),IF(P141=40,HLOOKUP(N141,Limits!#REF!,3),IF(P141=50,HLOOKUP(N141,Limits!#REF!,4),IF(P141=80,HLOOKUP(N141,Limits!#REF!,5))))))</f>
        <v>#REF!</v>
      </c>
      <c r="AC141" s="122"/>
      <c r="AD141" s="123" t="e">
        <f t="shared" si="10"/>
        <v>#REF!</v>
      </c>
      <c r="AE141" s="76" t="e">
        <f>IF(Z141="A",IF(X141&lt;=HLOOKUP(N141,Limits!#REF!,2),30,IF(X141&lt;=HLOOKUP(N141,Limits!#REF!,3),40,IF(X141&lt;=HLOOKUP(N141,Limits!#REF!,4),50,IF(X141&lt;=HLOOKUP(N141,Limits!#REF!,5),80,"Over 80%")))))</f>
        <v>#REF!</v>
      </c>
      <c r="AF141" s="76" t="e">
        <f>IF(Z141="B",IF(X141&lt;=HLOOKUP(N141,Limits!#REF!,2),30,IF(X141&lt;=HLOOKUP(N141,Limits!#REF!,3),40,IF(X141&lt;=HLOOKUP(N141,Limits!#REF!,4),50,IF(X141&lt;=HLOOKUP(N141,Limits!#REF!,5),80,"Over 80%")))))</f>
        <v>#REF!</v>
      </c>
      <c r="AG141" s="122"/>
      <c r="AH141" s="85" t="e">
        <f>IF(J141&lt;=HLOOKUP(F141,Limits!#REF!,2),30,IF(J141&lt;=HLOOKUP(F141,Limits!#REF!,3),40,IF(J141&lt;=HLOOKUP(F141,Limits!#REF!,4),50,IF(J141&lt;=HLOOKUP(F141,Limits!#REF!,5),60,IF(J141&lt;=HLOOKUP(F141,Limits!#REF!,6),80,"Over 80%")))))</f>
        <v>#REF!</v>
      </c>
      <c r="AI141" s="123" t="e">
        <f t="shared" si="8"/>
        <v>#REF!</v>
      </c>
      <c r="AJ141" s="13"/>
      <c r="AK141" s="85" t="e">
        <f t="shared" si="11"/>
        <v>#REF!</v>
      </c>
    </row>
    <row r="142" spans="1:37">
      <c r="A142" s="117" t="e">
        <f>+USR!#REF!</f>
        <v>#REF!</v>
      </c>
      <c r="B142" s="117"/>
      <c r="C142" s="117" t="e">
        <f>+USR!#REF!</f>
        <v>#REF!</v>
      </c>
      <c r="D142" s="151" t="e">
        <f>DATEVALUE(TEXT(USR!#REF!,"mm/dd/yyyy"))</f>
        <v>#REF!</v>
      </c>
      <c r="E142" s="117"/>
      <c r="F142" s="121" t="e">
        <f>+USR!#REF!</f>
        <v>#REF!</v>
      </c>
      <c r="G142" s="122"/>
      <c r="H142" s="122" t="e">
        <f>+USR!#REF!</f>
        <v>#REF!</v>
      </c>
      <c r="I142" s="122"/>
      <c r="J142" s="146" t="e">
        <f>+USR!#REF!</f>
        <v>#REF!</v>
      </c>
      <c r="K142" s="122"/>
      <c r="L142" s="147" t="e">
        <f>IF(H142=30,HLOOKUP(F142,Limits!#REF!,2),IF(H142=40,HLOOKUP(F142,Limits!#REF!,3),IF(H142=50,HLOOKUP(F142,Limits!#REF!,4),IF(H142=60,HLOOKUP(F142,Limits!#REF!,5),IF(H142=80,HLOOKUP(F142,Limits!#REF!,6))))))</f>
        <v>#REF!</v>
      </c>
      <c r="M142" s="148"/>
      <c r="N142" s="121" t="e">
        <f>+USR!#REF!</f>
        <v>#REF!</v>
      </c>
      <c r="O142" s="122"/>
      <c r="P142" s="122" t="e">
        <f>+USR!#REF!</f>
        <v>#REF!</v>
      </c>
      <c r="Q142" s="122"/>
      <c r="R142" s="122" t="e">
        <f>+USR!#REF!</f>
        <v>#REF!</v>
      </c>
      <c r="S142" s="122"/>
      <c r="T142" s="122" t="e">
        <f>+USR!#REF!</f>
        <v>#REF!</v>
      </c>
      <c r="U142" s="122"/>
      <c r="V142" s="122" t="e">
        <f>IF(N142=0,Limits!$D$8,IF(N142=1,Limits!$E$8,IF(N142=2,Limits!$F$8,IF(N142=3,Limits!$G$8,IF(N142=4,Limits!$H$8,IF(N142=5,Limits!$I$8))))))</f>
        <v>#REF!</v>
      </c>
      <c r="W142" s="122"/>
      <c r="X142" s="122" t="e">
        <f t="shared" si="9"/>
        <v>#REF!</v>
      </c>
      <c r="Y142" s="122"/>
      <c r="Z142" s="76" t="e">
        <f>IF(D142&gt;=Limits!#REF!,"A",IF(D142&lt;=Limits!#REF!,"B",0))</f>
        <v>#REF!</v>
      </c>
      <c r="AA142" s="76" t="e">
        <f>IF(Z142="A",IF(P142=30,HLOOKUP(N142,Limits!#REF!,2),IF(P142=40,HLOOKUP(N142,Limits!#REF!,3),IF(P142=50,HLOOKUP(N142,Limits!#REF!,4),IF(P142=80,HLOOKUP(N142,Limits!#REF!,5))))))</f>
        <v>#REF!</v>
      </c>
      <c r="AB142" s="76" t="e">
        <f>IF(Z142="B",IF(P142=30,HLOOKUP(N142,Limits!#REF!,2),IF(P142=40,HLOOKUP(N142,Limits!#REF!,3),IF(P142=50,HLOOKUP(N142,Limits!#REF!,4),IF(P142=80,HLOOKUP(N142,Limits!#REF!,5))))))</f>
        <v>#REF!</v>
      </c>
      <c r="AC142" s="122"/>
      <c r="AD142" s="123" t="e">
        <f t="shared" si="10"/>
        <v>#REF!</v>
      </c>
      <c r="AE142" s="76" t="e">
        <f>IF(Z142="A",IF(X142&lt;=HLOOKUP(N142,Limits!#REF!,2),30,IF(X142&lt;=HLOOKUP(N142,Limits!#REF!,3),40,IF(X142&lt;=HLOOKUP(N142,Limits!#REF!,4),50,IF(X142&lt;=HLOOKUP(N142,Limits!#REF!,5),80,"Over 80%")))))</f>
        <v>#REF!</v>
      </c>
      <c r="AF142" s="76" t="e">
        <f>IF(Z142="B",IF(X142&lt;=HLOOKUP(N142,Limits!#REF!,2),30,IF(X142&lt;=HLOOKUP(N142,Limits!#REF!,3),40,IF(X142&lt;=HLOOKUP(N142,Limits!#REF!,4),50,IF(X142&lt;=HLOOKUP(N142,Limits!#REF!,5),80,"Over 80%")))))</f>
        <v>#REF!</v>
      </c>
      <c r="AG142" s="122"/>
      <c r="AH142" s="85" t="e">
        <f>IF(J142&lt;=HLOOKUP(F142,Limits!#REF!,2),30,IF(J142&lt;=HLOOKUP(F142,Limits!#REF!,3),40,IF(J142&lt;=HLOOKUP(F142,Limits!#REF!,4),50,IF(J142&lt;=HLOOKUP(F142,Limits!#REF!,5),60,IF(J142&lt;=HLOOKUP(F142,Limits!#REF!,6),80,"Over 80%")))))</f>
        <v>#REF!</v>
      </c>
      <c r="AI142" s="123" t="e">
        <f t="shared" si="8"/>
        <v>#REF!</v>
      </c>
      <c r="AJ142" s="13"/>
      <c r="AK142" s="85" t="e">
        <f t="shared" si="11"/>
        <v>#REF!</v>
      </c>
    </row>
    <row r="143" spans="1:37">
      <c r="A143" s="117" t="e">
        <f>+USR!#REF!</f>
        <v>#REF!</v>
      </c>
      <c r="B143" s="117"/>
      <c r="C143" s="117" t="e">
        <f>+USR!#REF!</f>
        <v>#REF!</v>
      </c>
      <c r="D143" s="151" t="e">
        <f>DATEVALUE(TEXT(USR!#REF!,"mm/dd/yyyy"))</f>
        <v>#REF!</v>
      </c>
      <c r="E143" s="117"/>
      <c r="F143" s="121" t="e">
        <f>+USR!#REF!</f>
        <v>#REF!</v>
      </c>
      <c r="G143" s="122"/>
      <c r="H143" s="122" t="e">
        <f>+USR!#REF!</f>
        <v>#REF!</v>
      </c>
      <c r="I143" s="122"/>
      <c r="J143" s="146" t="e">
        <f>+USR!#REF!</f>
        <v>#REF!</v>
      </c>
      <c r="K143" s="122"/>
      <c r="L143" s="147" t="e">
        <f>IF(H143=30,HLOOKUP(F143,Limits!#REF!,2),IF(H143=40,HLOOKUP(F143,Limits!#REF!,3),IF(H143=50,HLOOKUP(F143,Limits!#REF!,4),IF(H143=60,HLOOKUP(F143,Limits!#REF!,5),IF(H143=80,HLOOKUP(F143,Limits!#REF!,6))))))</f>
        <v>#REF!</v>
      </c>
      <c r="M143" s="148"/>
      <c r="N143" s="121" t="e">
        <f>+USR!#REF!</f>
        <v>#REF!</v>
      </c>
      <c r="O143" s="122"/>
      <c r="P143" s="122" t="e">
        <f>+USR!#REF!</f>
        <v>#REF!</v>
      </c>
      <c r="Q143" s="122"/>
      <c r="R143" s="122" t="e">
        <f>+USR!#REF!</f>
        <v>#REF!</v>
      </c>
      <c r="S143" s="122"/>
      <c r="T143" s="122" t="e">
        <f>+USR!#REF!</f>
        <v>#REF!</v>
      </c>
      <c r="U143" s="122"/>
      <c r="V143" s="122" t="e">
        <f>IF(N143=0,Limits!$D$8,IF(N143=1,Limits!$E$8,IF(N143=2,Limits!$F$8,IF(N143=3,Limits!$G$8,IF(N143=4,Limits!$H$8,IF(N143=5,Limits!$I$8))))))</f>
        <v>#REF!</v>
      </c>
      <c r="W143" s="122"/>
      <c r="X143" s="122" t="e">
        <f t="shared" si="9"/>
        <v>#REF!</v>
      </c>
      <c r="Y143" s="122"/>
      <c r="Z143" s="76" t="e">
        <f>IF(D143&gt;=Limits!#REF!,"A",IF(D143&lt;=Limits!#REF!,"B",0))</f>
        <v>#REF!</v>
      </c>
      <c r="AA143" s="76" t="e">
        <f>IF(Z143="A",IF(P143=30,HLOOKUP(N143,Limits!#REF!,2),IF(P143=40,HLOOKUP(N143,Limits!#REF!,3),IF(P143=50,HLOOKUP(N143,Limits!#REF!,4),IF(P143=80,HLOOKUP(N143,Limits!#REF!,5))))))</f>
        <v>#REF!</v>
      </c>
      <c r="AB143" s="76" t="e">
        <f>IF(Z143="B",IF(P143=30,HLOOKUP(N143,Limits!#REF!,2),IF(P143=40,HLOOKUP(N143,Limits!#REF!,3),IF(P143=50,HLOOKUP(N143,Limits!#REF!,4),IF(P143=80,HLOOKUP(N143,Limits!#REF!,5))))))</f>
        <v>#REF!</v>
      </c>
      <c r="AC143" s="122"/>
      <c r="AD143" s="123" t="e">
        <f t="shared" si="10"/>
        <v>#REF!</v>
      </c>
      <c r="AE143" s="76" t="e">
        <f>IF(Z143="A",IF(X143&lt;=HLOOKUP(N143,Limits!#REF!,2),30,IF(X143&lt;=HLOOKUP(N143,Limits!#REF!,3),40,IF(X143&lt;=HLOOKUP(N143,Limits!#REF!,4),50,IF(X143&lt;=HLOOKUP(N143,Limits!#REF!,5),80,"Over 80%")))))</f>
        <v>#REF!</v>
      </c>
      <c r="AF143" s="76" t="e">
        <f>IF(Z143="B",IF(X143&lt;=HLOOKUP(N143,Limits!#REF!,2),30,IF(X143&lt;=HLOOKUP(N143,Limits!#REF!,3),40,IF(X143&lt;=HLOOKUP(N143,Limits!#REF!,4),50,IF(X143&lt;=HLOOKUP(N143,Limits!#REF!,5),80,"Over 80%")))))</f>
        <v>#REF!</v>
      </c>
      <c r="AG143" s="122"/>
      <c r="AH143" s="85" t="e">
        <f>IF(J143&lt;=HLOOKUP(F143,Limits!#REF!,2),30,IF(J143&lt;=HLOOKUP(F143,Limits!#REF!,3),40,IF(J143&lt;=HLOOKUP(F143,Limits!#REF!,4),50,IF(J143&lt;=HLOOKUP(F143,Limits!#REF!,5),60,IF(J143&lt;=HLOOKUP(F143,Limits!#REF!,6),80,"Over 80%")))))</f>
        <v>#REF!</v>
      </c>
      <c r="AI143" s="123" t="e">
        <f t="shared" si="8"/>
        <v>#REF!</v>
      </c>
      <c r="AJ143" s="13"/>
      <c r="AK143" s="85" t="e">
        <f t="shared" si="11"/>
        <v>#REF!</v>
      </c>
    </row>
    <row r="144" spans="1:37">
      <c r="A144" s="117" t="e">
        <f>+USR!#REF!</f>
        <v>#REF!</v>
      </c>
      <c r="B144" s="117"/>
      <c r="C144" s="117" t="e">
        <f>+USR!#REF!</f>
        <v>#REF!</v>
      </c>
      <c r="D144" s="151" t="e">
        <f>DATEVALUE(TEXT(USR!#REF!,"mm/dd/yyyy"))</f>
        <v>#REF!</v>
      </c>
      <c r="E144" s="117"/>
      <c r="F144" s="121" t="e">
        <f>+USR!#REF!</f>
        <v>#REF!</v>
      </c>
      <c r="G144" s="122"/>
      <c r="H144" s="122" t="e">
        <f>+USR!#REF!</f>
        <v>#REF!</v>
      </c>
      <c r="I144" s="122"/>
      <c r="J144" s="146" t="e">
        <f>+USR!#REF!</f>
        <v>#REF!</v>
      </c>
      <c r="K144" s="122"/>
      <c r="L144" s="147" t="e">
        <f>IF(H144=30,HLOOKUP(F144,Limits!#REF!,2),IF(H144=40,HLOOKUP(F144,Limits!#REF!,3),IF(H144=50,HLOOKUP(F144,Limits!#REF!,4),IF(H144=60,HLOOKUP(F144,Limits!#REF!,5),IF(H144=80,HLOOKUP(F144,Limits!#REF!,6))))))</f>
        <v>#REF!</v>
      </c>
      <c r="M144" s="148"/>
      <c r="N144" s="121" t="e">
        <f>+USR!#REF!</f>
        <v>#REF!</v>
      </c>
      <c r="O144" s="122"/>
      <c r="P144" s="122" t="e">
        <f>+USR!#REF!</f>
        <v>#REF!</v>
      </c>
      <c r="Q144" s="122"/>
      <c r="R144" s="122" t="e">
        <f>+USR!#REF!</f>
        <v>#REF!</v>
      </c>
      <c r="S144" s="122"/>
      <c r="T144" s="122" t="e">
        <f>+USR!#REF!</f>
        <v>#REF!</v>
      </c>
      <c r="U144" s="122"/>
      <c r="V144" s="122" t="e">
        <f>IF(N144=0,Limits!$D$8,IF(N144=1,Limits!$E$8,IF(N144=2,Limits!$F$8,IF(N144=3,Limits!$G$8,IF(N144=4,Limits!$H$8,IF(N144=5,Limits!$I$8))))))</f>
        <v>#REF!</v>
      </c>
      <c r="W144" s="122"/>
      <c r="X144" s="122" t="e">
        <f t="shared" si="9"/>
        <v>#REF!</v>
      </c>
      <c r="Y144" s="122"/>
      <c r="Z144" s="76" t="e">
        <f>IF(D144&gt;=Limits!#REF!,"A",IF(D144&lt;=Limits!#REF!,"B",0))</f>
        <v>#REF!</v>
      </c>
      <c r="AA144" s="76" t="e">
        <f>IF(Z144="A",IF(P144=30,HLOOKUP(N144,Limits!#REF!,2),IF(P144=40,HLOOKUP(N144,Limits!#REF!,3),IF(P144=50,HLOOKUP(N144,Limits!#REF!,4),IF(P144=80,HLOOKUP(N144,Limits!#REF!,5))))))</f>
        <v>#REF!</v>
      </c>
      <c r="AB144" s="76" t="e">
        <f>IF(Z144="B",IF(P144=30,HLOOKUP(N144,Limits!#REF!,2),IF(P144=40,HLOOKUP(N144,Limits!#REF!,3),IF(P144=50,HLOOKUP(N144,Limits!#REF!,4),IF(P144=80,HLOOKUP(N144,Limits!#REF!,5))))))</f>
        <v>#REF!</v>
      </c>
      <c r="AC144" s="122"/>
      <c r="AD144" s="123" t="e">
        <f t="shared" si="10"/>
        <v>#REF!</v>
      </c>
      <c r="AE144" s="76" t="e">
        <f>IF(Z144="A",IF(X144&lt;=HLOOKUP(N144,Limits!#REF!,2),30,IF(X144&lt;=HLOOKUP(N144,Limits!#REF!,3),40,IF(X144&lt;=HLOOKUP(N144,Limits!#REF!,4),50,IF(X144&lt;=HLOOKUP(N144,Limits!#REF!,5),80,"Over 80%")))))</f>
        <v>#REF!</v>
      </c>
      <c r="AF144" s="76" t="e">
        <f>IF(Z144="B",IF(X144&lt;=HLOOKUP(N144,Limits!#REF!,2),30,IF(X144&lt;=HLOOKUP(N144,Limits!#REF!,3),40,IF(X144&lt;=HLOOKUP(N144,Limits!#REF!,4),50,IF(X144&lt;=HLOOKUP(N144,Limits!#REF!,5),80,"Over 80%")))))</f>
        <v>#REF!</v>
      </c>
      <c r="AG144" s="122"/>
      <c r="AH144" s="85" t="e">
        <f>IF(J144&lt;=HLOOKUP(F144,Limits!#REF!,2),30,IF(J144&lt;=HLOOKUP(F144,Limits!#REF!,3),40,IF(J144&lt;=HLOOKUP(F144,Limits!#REF!,4),50,IF(J144&lt;=HLOOKUP(F144,Limits!#REF!,5),60,IF(J144&lt;=HLOOKUP(F144,Limits!#REF!,6),80,"Over 80%")))))</f>
        <v>#REF!</v>
      </c>
      <c r="AI144" s="123" t="e">
        <f t="shared" si="8"/>
        <v>#REF!</v>
      </c>
      <c r="AJ144" s="13"/>
      <c r="AK144" s="85" t="e">
        <f t="shared" si="11"/>
        <v>#REF!</v>
      </c>
    </row>
    <row r="145" spans="1:37">
      <c r="A145" s="117" t="e">
        <f>+USR!#REF!</f>
        <v>#REF!</v>
      </c>
      <c r="B145" s="117"/>
      <c r="C145" s="117" t="e">
        <f>+USR!#REF!</f>
        <v>#REF!</v>
      </c>
      <c r="D145" s="151" t="e">
        <f>DATEVALUE(TEXT(USR!#REF!,"mm/dd/yyyy"))</f>
        <v>#REF!</v>
      </c>
      <c r="E145" s="117"/>
      <c r="F145" s="121" t="e">
        <f>+USR!#REF!</f>
        <v>#REF!</v>
      </c>
      <c r="G145" s="122"/>
      <c r="H145" s="122" t="e">
        <f>+USR!#REF!</f>
        <v>#REF!</v>
      </c>
      <c r="I145" s="122"/>
      <c r="J145" s="146" t="e">
        <f>+USR!#REF!</f>
        <v>#REF!</v>
      </c>
      <c r="K145" s="122"/>
      <c r="L145" s="147" t="e">
        <f>IF(H145=30,HLOOKUP(F145,Limits!#REF!,2),IF(H145=40,HLOOKUP(F145,Limits!#REF!,3),IF(H145=50,HLOOKUP(F145,Limits!#REF!,4),IF(H145=60,HLOOKUP(F145,Limits!#REF!,5),IF(H145=80,HLOOKUP(F145,Limits!#REF!,6))))))</f>
        <v>#REF!</v>
      </c>
      <c r="M145" s="148"/>
      <c r="N145" s="121" t="e">
        <f>+USR!#REF!</f>
        <v>#REF!</v>
      </c>
      <c r="O145" s="122"/>
      <c r="P145" s="122" t="e">
        <f>+USR!#REF!</f>
        <v>#REF!</v>
      </c>
      <c r="Q145" s="122"/>
      <c r="R145" s="122" t="e">
        <f>+USR!#REF!</f>
        <v>#REF!</v>
      </c>
      <c r="S145" s="122"/>
      <c r="T145" s="122" t="e">
        <f>+USR!#REF!</f>
        <v>#REF!</v>
      </c>
      <c r="U145" s="122"/>
      <c r="V145" s="122" t="e">
        <f>IF(N145=0,Limits!$D$8,IF(N145=1,Limits!$E$8,IF(N145=2,Limits!$F$8,IF(N145=3,Limits!$G$8,IF(N145=4,Limits!$H$8,IF(N145=5,Limits!$I$8))))))</f>
        <v>#REF!</v>
      </c>
      <c r="W145" s="122"/>
      <c r="X145" s="122" t="e">
        <f t="shared" si="9"/>
        <v>#REF!</v>
      </c>
      <c r="Y145" s="122"/>
      <c r="Z145" s="76" t="e">
        <f>IF(D145&gt;=Limits!#REF!,"A",IF(D145&lt;=Limits!#REF!,"B",0))</f>
        <v>#REF!</v>
      </c>
      <c r="AA145" s="76" t="e">
        <f>IF(Z145="A",IF(P145=30,HLOOKUP(N145,Limits!#REF!,2),IF(P145=40,HLOOKUP(N145,Limits!#REF!,3),IF(P145=50,HLOOKUP(N145,Limits!#REF!,4),IF(P145=80,HLOOKUP(N145,Limits!#REF!,5))))))</f>
        <v>#REF!</v>
      </c>
      <c r="AB145" s="76" t="e">
        <f>IF(Z145="B",IF(P145=30,HLOOKUP(N145,Limits!#REF!,2),IF(P145=40,HLOOKUP(N145,Limits!#REF!,3),IF(P145=50,HLOOKUP(N145,Limits!#REF!,4),IF(P145=80,HLOOKUP(N145,Limits!#REF!,5))))))</f>
        <v>#REF!</v>
      </c>
      <c r="AC145" s="122"/>
      <c r="AD145" s="123" t="e">
        <f t="shared" si="10"/>
        <v>#REF!</v>
      </c>
      <c r="AE145" s="76" t="e">
        <f>IF(Z145="A",IF(X145&lt;=HLOOKUP(N145,Limits!#REF!,2),30,IF(X145&lt;=HLOOKUP(N145,Limits!#REF!,3),40,IF(X145&lt;=HLOOKUP(N145,Limits!#REF!,4),50,IF(X145&lt;=HLOOKUP(N145,Limits!#REF!,5),80,"Over 80%")))))</f>
        <v>#REF!</v>
      </c>
      <c r="AF145" s="76" t="e">
        <f>IF(Z145="B",IF(X145&lt;=HLOOKUP(N145,Limits!#REF!,2),30,IF(X145&lt;=HLOOKUP(N145,Limits!#REF!,3),40,IF(X145&lt;=HLOOKUP(N145,Limits!#REF!,4),50,IF(X145&lt;=HLOOKUP(N145,Limits!#REF!,5),80,"Over 80%")))))</f>
        <v>#REF!</v>
      </c>
      <c r="AG145" s="122"/>
      <c r="AH145" s="85" t="e">
        <f>IF(J145&lt;=HLOOKUP(F145,Limits!#REF!,2),30,IF(J145&lt;=HLOOKUP(F145,Limits!#REF!,3),40,IF(J145&lt;=HLOOKUP(F145,Limits!#REF!,4),50,IF(J145&lt;=HLOOKUP(F145,Limits!#REF!,5),60,IF(J145&lt;=HLOOKUP(F145,Limits!#REF!,6),80,"Over 80%")))))</f>
        <v>#REF!</v>
      </c>
      <c r="AI145" s="123" t="e">
        <f t="shared" si="8"/>
        <v>#REF!</v>
      </c>
      <c r="AJ145" s="13"/>
      <c r="AK145" s="85" t="e">
        <f t="shared" si="11"/>
        <v>#REF!</v>
      </c>
    </row>
    <row r="146" spans="1:37">
      <c r="A146" s="117" t="e">
        <f>+USR!#REF!</f>
        <v>#REF!</v>
      </c>
      <c r="B146" s="117"/>
      <c r="C146" s="117" t="e">
        <f>+USR!#REF!</f>
        <v>#REF!</v>
      </c>
      <c r="D146" s="151" t="e">
        <f>DATEVALUE(TEXT(USR!#REF!,"mm/dd/yyyy"))</f>
        <v>#REF!</v>
      </c>
      <c r="E146" s="117"/>
      <c r="F146" s="121" t="e">
        <f>+USR!#REF!</f>
        <v>#REF!</v>
      </c>
      <c r="G146" s="122"/>
      <c r="H146" s="122" t="e">
        <f>+USR!#REF!</f>
        <v>#REF!</v>
      </c>
      <c r="I146" s="122"/>
      <c r="J146" s="146" t="e">
        <f>+USR!#REF!</f>
        <v>#REF!</v>
      </c>
      <c r="K146" s="122"/>
      <c r="L146" s="147" t="e">
        <f>IF(H146=30,HLOOKUP(F146,Limits!#REF!,2),IF(H146=40,HLOOKUP(F146,Limits!#REF!,3),IF(H146=50,HLOOKUP(F146,Limits!#REF!,4),IF(H146=60,HLOOKUP(F146,Limits!#REF!,5),IF(H146=80,HLOOKUP(F146,Limits!#REF!,6))))))</f>
        <v>#REF!</v>
      </c>
      <c r="M146" s="148"/>
      <c r="N146" s="121" t="e">
        <f>+USR!#REF!</f>
        <v>#REF!</v>
      </c>
      <c r="O146" s="122"/>
      <c r="P146" s="122" t="e">
        <f>+USR!#REF!</f>
        <v>#REF!</v>
      </c>
      <c r="Q146" s="122"/>
      <c r="R146" s="122" t="e">
        <f>+USR!#REF!</f>
        <v>#REF!</v>
      </c>
      <c r="S146" s="122"/>
      <c r="T146" s="122" t="e">
        <f>+USR!#REF!</f>
        <v>#REF!</v>
      </c>
      <c r="U146" s="122"/>
      <c r="V146" s="122" t="e">
        <f>IF(N146=0,Limits!$D$8,IF(N146=1,Limits!$E$8,IF(N146=2,Limits!$F$8,IF(N146=3,Limits!$G$8,IF(N146=4,Limits!$H$8,IF(N146=5,Limits!$I$8))))))</f>
        <v>#REF!</v>
      </c>
      <c r="W146" s="122"/>
      <c r="X146" s="122" t="e">
        <f t="shared" si="9"/>
        <v>#REF!</v>
      </c>
      <c r="Y146" s="122"/>
      <c r="Z146" s="76" t="e">
        <f>IF(D146&gt;=Limits!#REF!,"A",IF(D146&lt;=Limits!#REF!,"B",0))</f>
        <v>#REF!</v>
      </c>
      <c r="AA146" s="76" t="e">
        <f>IF(Z146="A",IF(P146=30,HLOOKUP(N146,Limits!#REF!,2),IF(P146=40,HLOOKUP(N146,Limits!#REF!,3),IF(P146=50,HLOOKUP(N146,Limits!#REF!,4),IF(P146=80,HLOOKUP(N146,Limits!#REF!,5))))))</f>
        <v>#REF!</v>
      </c>
      <c r="AB146" s="76" t="e">
        <f>IF(Z146="B",IF(P146=30,HLOOKUP(N146,Limits!#REF!,2),IF(P146=40,HLOOKUP(N146,Limits!#REF!,3),IF(P146=50,HLOOKUP(N146,Limits!#REF!,4),IF(P146=80,HLOOKUP(N146,Limits!#REF!,5))))))</f>
        <v>#REF!</v>
      </c>
      <c r="AC146" s="122"/>
      <c r="AD146" s="123" t="e">
        <f t="shared" si="10"/>
        <v>#REF!</v>
      </c>
      <c r="AE146" s="76" t="e">
        <f>IF(Z146="A",IF(X146&lt;=HLOOKUP(N146,Limits!#REF!,2),30,IF(X146&lt;=HLOOKUP(N146,Limits!#REF!,3),40,IF(X146&lt;=HLOOKUP(N146,Limits!#REF!,4),50,IF(X146&lt;=HLOOKUP(N146,Limits!#REF!,5),80,"Over 80%")))))</f>
        <v>#REF!</v>
      </c>
      <c r="AF146" s="76" t="e">
        <f>IF(Z146="B",IF(X146&lt;=HLOOKUP(N146,Limits!#REF!,2),30,IF(X146&lt;=HLOOKUP(N146,Limits!#REF!,3),40,IF(X146&lt;=HLOOKUP(N146,Limits!#REF!,4),50,IF(X146&lt;=HLOOKUP(N146,Limits!#REF!,5),80,"Over 80%")))))</f>
        <v>#REF!</v>
      </c>
      <c r="AG146" s="122"/>
      <c r="AH146" s="85" t="e">
        <f>IF(J146&lt;=HLOOKUP(F146,Limits!#REF!,2),30,IF(J146&lt;=HLOOKUP(F146,Limits!#REF!,3),40,IF(J146&lt;=HLOOKUP(F146,Limits!#REF!,4),50,IF(J146&lt;=HLOOKUP(F146,Limits!#REF!,5),60,IF(J146&lt;=HLOOKUP(F146,Limits!#REF!,6),80,"Over 80%")))))</f>
        <v>#REF!</v>
      </c>
      <c r="AI146" s="123" t="e">
        <f t="shared" si="8"/>
        <v>#REF!</v>
      </c>
      <c r="AJ146" s="13"/>
      <c r="AK146" s="85" t="e">
        <f t="shared" si="11"/>
        <v>#REF!</v>
      </c>
    </row>
    <row r="147" spans="1:37">
      <c r="A147" s="117" t="e">
        <f>+USR!#REF!</f>
        <v>#REF!</v>
      </c>
      <c r="B147" s="117"/>
      <c r="C147" s="117" t="e">
        <f>+USR!#REF!</f>
        <v>#REF!</v>
      </c>
      <c r="D147" s="151" t="e">
        <f>DATEVALUE(TEXT(USR!#REF!,"mm/dd/yyyy"))</f>
        <v>#REF!</v>
      </c>
      <c r="E147" s="117"/>
      <c r="F147" s="121" t="e">
        <f>+USR!#REF!</f>
        <v>#REF!</v>
      </c>
      <c r="G147" s="122"/>
      <c r="H147" s="122" t="e">
        <f>+USR!#REF!</f>
        <v>#REF!</v>
      </c>
      <c r="I147" s="122"/>
      <c r="J147" s="146" t="e">
        <f>+USR!#REF!</f>
        <v>#REF!</v>
      </c>
      <c r="K147" s="122"/>
      <c r="L147" s="147" t="e">
        <f>IF(H147=30,HLOOKUP(F147,Limits!#REF!,2),IF(H147=40,HLOOKUP(F147,Limits!#REF!,3),IF(H147=50,HLOOKUP(F147,Limits!#REF!,4),IF(H147=60,HLOOKUP(F147,Limits!#REF!,5),IF(H147=80,HLOOKUP(F147,Limits!#REF!,6))))))</f>
        <v>#REF!</v>
      </c>
      <c r="M147" s="148"/>
      <c r="N147" s="121" t="e">
        <f>+USR!#REF!</f>
        <v>#REF!</v>
      </c>
      <c r="O147" s="122"/>
      <c r="P147" s="122" t="e">
        <f>+USR!#REF!</f>
        <v>#REF!</v>
      </c>
      <c r="Q147" s="122"/>
      <c r="R147" s="122" t="e">
        <f>+USR!#REF!</f>
        <v>#REF!</v>
      </c>
      <c r="S147" s="122"/>
      <c r="T147" s="122" t="e">
        <f>+USR!#REF!</f>
        <v>#REF!</v>
      </c>
      <c r="U147" s="122"/>
      <c r="V147" s="122" t="e">
        <f>IF(N147=0,Limits!$D$8,IF(N147=1,Limits!$E$8,IF(N147=2,Limits!$F$8,IF(N147=3,Limits!$G$8,IF(N147=4,Limits!$H$8,IF(N147=5,Limits!$I$8))))))</f>
        <v>#REF!</v>
      </c>
      <c r="W147" s="122"/>
      <c r="X147" s="122" t="e">
        <f t="shared" si="9"/>
        <v>#REF!</v>
      </c>
      <c r="Y147" s="122"/>
      <c r="Z147" s="76" t="e">
        <f>IF(D147&gt;=Limits!#REF!,"A",IF(D147&lt;=Limits!#REF!,"B",0))</f>
        <v>#REF!</v>
      </c>
      <c r="AA147" s="76" t="e">
        <f>IF(Z147="A",IF(P147=30,HLOOKUP(N147,Limits!#REF!,2),IF(P147=40,HLOOKUP(N147,Limits!#REF!,3),IF(P147=50,HLOOKUP(N147,Limits!#REF!,4),IF(P147=80,HLOOKUP(N147,Limits!#REF!,5))))))</f>
        <v>#REF!</v>
      </c>
      <c r="AB147" s="76" t="e">
        <f>IF(Z147="B",IF(P147=30,HLOOKUP(N147,Limits!#REF!,2),IF(P147=40,HLOOKUP(N147,Limits!#REF!,3),IF(P147=50,HLOOKUP(N147,Limits!#REF!,4),IF(P147=80,HLOOKUP(N147,Limits!#REF!,5))))))</f>
        <v>#REF!</v>
      </c>
      <c r="AC147" s="122"/>
      <c r="AD147" s="123" t="e">
        <f t="shared" si="10"/>
        <v>#REF!</v>
      </c>
      <c r="AE147" s="76" t="e">
        <f>IF(Z147="A",IF(X147&lt;=HLOOKUP(N147,Limits!#REF!,2),30,IF(X147&lt;=HLOOKUP(N147,Limits!#REF!,3),40,IF(X147&lt;=HLOOKUP(N147,Limits!#REF!,4),50,IF(X147&lt;=HLOOKUP(N147,Limits!#REF!,5),80,"Over 80%")))))</f>
        <v>#REF!</v>
      </c>
      <c r="AF147" s="76" t="e">
        <f>IF(Z147="B",IF(X147&lt;=HLOOKUP(N147,Limits!#REF!,2),30,IF(X147&lt;=HLOOKUP(N147,Limits!#REF!,3),40,IF(X147&lt;=HLOOKUP(N147,Limits!#REF!,4),50,IF(X147&lt;=HLOOKUP(N147,Limits!#REF!,5),80,"Over 80%")))))</f>
        <v>#REF!</v>
      </c>
      <c r="AG147" s="122"/>
      <c r="AH147" s="85" t="e">
        <f>IF(J147&lt;=HLOOKUP(F147,Limits!#REF!,2),30,IF(J147&lt;=HLOOKUP(F147,Limits!#REF!,3),40,IF(J147&lt;=HLOOKUP(F147,Limits!#REF!,4),50,IF(J147&lt;=HLOOKUP(F147,Limits!#REF!,5),60,IF(J147&lt;=HLOOKUP(F147,Limits!#REF!,6),80,"Over 80%")))))</f>
        <v>#REF!</v>
      </c>
      <c r="AI147" s="123" t="e">
        <f t="shared" si="8"/>
        <v>#REF!</v>
      </c>
      <c r="AJ147" s="13"/>
      <c r="AK147" s="85" t="e">
        <f t="shared" si="11"/>
        <v>#REF!</v>
      </c>
    </row>
    <row r="148" spans="1:37">
      <c r="A148" s="117" t="e">
        <f>+USR!#REF!</f>
        <v>#REF!</v>
      </c>
      <c r="B148" s="117"/>
      <c r="C148" s="117" t="e">
        <f>+USR!#REF!</f>
        <v>#REF!</v>
      </c>
      <c r="D148" s="151" t="e">
        <f>DATEVALUE(TEXT(USR!#REF!,"mm/dd/yyyy"))</f>
        <v>#REF!</v>
      </c>
      <c r="E148" s="117"/>
      <c r="F148" s="121" t="e">
        <f>+USR!#REF!</f>
        <v>#REF!</v>
      </c>
      <c r="G148" s="122"/>
      <c r="H148" s="122" t="e">
        <f>+USR!#REF!</f>
        <v>#REF!</v>
      </c>
      <c r="I148" s="122"/>
      <c r="J148" s="146" t="e">
        <f>+USR!#REF!</f>
        <v>#REF!</v>
      </c>
      <c r="K148" s="122"/>
      <c r="L148" s="147" t="e">
        <f>IF(H148=30,HLOOKUP(F148,Limits!#REF!,2),IF(H148=40,HLOOKUP(F148,Limits!#REF!,3),IF(H148=50,HLOOKUP(F148,Limits!#REF!,4),IF(H148=60,HLOOKUP(F148,Limits!#REF!,5),IF(H148=80,HLOOKUP(F148,Limits!#REF!,6))))))</f>
        <v>#REF!</v>
      </c>
      <c r="M148" s="148"/>
      <c r="N148" s="121" t="e">
        <f>+USR!#REF!</f>
        <v>#REF!</v>
      </c>
      <c r="O148" s="122"/>
      <c r="P148" s="122" t="e">
        <f>+USR!#REF!</f>
        <v>#REF!</v>
      </c>
      <c r="Q148" s="122"/>
      <c r="R148" s="122" t="e">
        <f>+USR!#REF!</f>
        <v>#REF!</v>
      </c>
      <c r="S148" s="122"/>
      <c r="T148" s="122" t="e">
        <f>+USR!#REF!</f>
        <v>#REF!</v>
      </c>
      <c r="U148" s="122"/>
      <c r="V148" s="122" t="e">
        <f>IF(N148=0,Limits!$D$8,IF(N148=1,Limits!$E$8,IF(N148=2,Limits!$F$8,IF(N148=3,Limits!$G$8,IF(N148=4,Limits!$H$8,IF(N148=5,Limits!$I$8))))))</f>
        <v>#REF!</v>
      </c>
      <c r="W148" s="122"/>
      <c r="X148" s="122" t="e">
        <f t="shared" si="9"/>
        <v>#REF!</v>
      </c>
      <c r="Y148" s="122"/>
      <c r="Z148" s="76" t="e">
        <f>IF(D148&gt;=Limits!#REF!,"A",IF(D148&lt;=Limits!#REF!,"B",0))</f>
        <v>#REF!</v>
      </c>
      <c r="AA148" s="76" t="e">
        <f>IF(Z148="A",IF(P148=30,HLOOKUP(N148,Limits!#REF!,2),IF(P148=40,HLOOKUP(N148,Limits!#REF!,3),IF(P148=50,HLOOKUP(N148,Limits!#REF!,4),IF(P148=80,HLOOKUP(N148,Limits!#REF!,5))))))</f>
        <v>#REF!</v>
      </c>
      <c r="AB148" s="76" t="e">
        <f>IF(Z148="B",IF(P148=30,HLOOKUP(N148,Limits!#REF!,2),IF(P148=40,HLOOKUP(N148,Limits!#REF!,3),IF(P148=50,HLOOKUP(N148,Limits!#REF!,4),IF(P148=80,HLOOKUP(N148,Limits!#REF!,5))))))</f>
        <v>#REF!</v>
      </c>
      <c r="AC148" s="122"/>
      <c r="AD148" s="123" t="e">
        <f t="shared" si="10"/>
        <v>#REF!</v>
      </c>
      <c r="AE148" s="76" t="e">
        <f>IF(Z148="A",IF(X148&lt;=HLOOKUP(N148,Limits!#REF!,2),30,IF(X148&lt;=HLOOKUP(N148,Limits!#REF!,3),40,IF(X148&lt;=HLOOKUP(N148,Limits!#REF!,4),50,IF(X148&lt;=HLOOKUP(N148,Limits!#REF!,5),80,"Over 80%")))))</f>
        <v>#REF!</v>
      </c>
      <c r="AF148" s="76" t="e">
        <f>IF(Z148="B",IF(X148&lt;=HLOOKUP(N148,Limits!#REF!,2),30,IF(X148&lt;=HLOOKUP(N148,Limits!#REF!,3),40,IF(X148&lt;=HLOOKUP(N148,Limits!#REF!,4),50,IF(X148&lt;=HLOOKUP(N148,Limits!#REF!,5),80,"Over 80%")))))</f>
        <v>#REF!</v>
      </c>
      <c r="AG148" s="122"/>
      <c r="AH148" s="85" t="e">
        <f>IF(J148&lt;=HLOOKUP(F148,Limits!#REF!,2),30,IF(J148&lt;=HLOOKUP(F148,Limits!#REF!,3),40,IF(J148&lt;=HLOOKUP(F148,Limits!#REF!,4),50,IF(J148&lt;=HLOOKUP(F148,Limits!#REF!,5),60,IF(J148&lt;=HLOOKUP(F148,Limits!#REF!,6),80,"Over 80%")))))</f>
        <v>#REF!</v>
      </c>
      <c r="AI148" s="123" t="e">
        <f t="shared" si="8"/>
        <v>#REF!</v>
      </c>
      <c r="AJ148" s="13"/>
      <c r="AK148" s="85" t="e">
        <f t="shared" si="11"/>
        <v>#REF!</v>
      </c>
    </row>
    <row r="149" spans="1:37">
      <c r="A149" s="117" t="e">
        <f>+USR!#REF!</f>
        <v>#REF!</v>
      </c>
      <c r="B149" s="117"/>
      <c r="C149" s="117" t="e">
        <f>+USR!#REF!</f>
        <v>#REF!</v>
      </c>
      <c r="D149" s="151" t="e">
        <f>DATEVALUE(TEXT(USR!#REF!,"mm/dd/yyyy"))</f>
        <v>#REF!</v>
      </c>
      <c r="E149" s="117"/>
      <c r="F149" s="121" t="e">
        <f>+USR!#REF!</f>
        <v>#REF!</v>
      </c>
      <c r="G149" s="122"/>
      <c r="H149" s="122" t="e">
        <f>+USR!#REF!</f>
        <v>#REF!</v>
      </c>
      <c r="I149" s="122"/>
      <c r="J149" s="146" t="e">
        <f>+USR!#REF!</f>
        <v>#REF!</v>
      </c>
      <c r="K149" s="122"/>
      <c r="L149" s="147" t="e">
        <f>IF(H149=30,HLOOKUP(F149,Limits!#REF!,2),IF(H149=40,HLOOKUP(F149,Limits!#REF!,3),IF(H149=50,HLOOKUP(F149,Limits!#REF!,4),IF(H149=60,HLOOKUP(F149,Limits!#REF!,5),IF(H149=80,HLOOKUP(F149,Limits!#REF!,6))))))</f>
        <v>#REF!</v>
      </c>
      <c r="M149" s="148"/>
      <c r="N149" s="121" t="e">
        <f>+USR!#REF!</f>
        <v>#REF!</v>
      </c>
      <c r="O149" s="122"/>
      <c r="P149" s="122" t="e">
        <f>+USR!#REF!</f>
        <v>#REF!</v>
      </c>
      <c r="Q149" s="122"/>
      <c r="R149" s="122" t="e">
        <f>+USR!#REF!</f>
        <v>#REF!</v>
      </c>
      <c r="S149" s="122"/>
      <c r="T149" s="122" t="e">
        <f>+USR!#REF!</f>
        <v>#REF!</v>
      </c>
      <c r="U149" s="122"/>
      <c r="V149" s="122" t="e">
        <f>IF(N149=0,Limits!$D$8,IF(N149=1,Limits!$E$8,IF(N149=2,Limits!$F$8,IF(N149=3,Limits!$G$8,IF(N149=4,Limits!$H$8,IF(N149=5,Limits!$I$8))))))</f>
        <v>#REF!</v>
      </c>
      <c r="W149" s="122"/>
      <c r="X149" s="122" t="e">
        <f t="shared" si="9"/>
        <v>#REF!</v>
      </c>
      <c r="Y149" s="122"/>
      <c r="Z149" s="76" t="e">
        <f>IF(D149&gt;=Limits!#REF!,"A",IF(D149&lt;=Limits!#REF!,"B",0))</f>
        <v>#REF!</v>
      </c>
      <c r="AA149" s="76" t="e">
        <f>IF(Z149="A",IF(P149=30,HLOOKUP(N149,Limits!#REF!,2),IF(P149=40,HLOOKUP(N149,Limits!#REF!,3),IF(P149=50,HLOOKUP(N149,Limits!#REF!,4),IF(P149=80,HLOOKUP(N149,Limits!#REF!,5))))))</f>
        <v>#REF!</v>
      </c>
      <c r="AB149" s="76" t="e">
        <f>IF(Z149="B",IF(P149=30,HLOOKUP(N149,Limits!#REF!,2),IF(P149=40,HLOOKUP(N149,Limits!#REF!,3),IF(P149=50,HLOOKUP(N149,Limits!#REF!,4),IF(P149=80,HLOOKUP(N149,Limits!#REF!,5))))))</f>
        <v>#REF!</v>
      </c>
      <c r="AC149" s="122"/>
      <c r="AD149" s="123" t="e">
        <f t="shared" si="10"/>
        <v>#REF!</v>
      </c>
      <c r="AE149" s="76" t="e">
        <f>IF(Z149="A",IF(X149&lt;=HLOOKUP(N149,Limits!#REF!,2),30,IF(X149&lt;=HLOOKUP(N149,Limits!#REF!,3),40,IF(X149&lt;=HLOOKUP(N149,Limits!#REF!,4),50,IF(X149&lt;=HLOOKUP(N149,Limits!#REF!,5),80,"Over 80%")))))</f>
        <v>#REF!</v>
      </c>
      <c r="AF149" s="76" t="e">
        <f>IF(Z149="B",IF(X149&lt;=HLOOKUP(N149,Limits!#REF!,2),30,IF(X149&lt;=HLOOKUP(N149,Limits!#REF!,3),40,IF(X149&lt;=HLOOKUP(N149,Limits!#REF!,4),50,IF(X149&lt;=HLOOKUP(N149,Limits!#REF!,5),80,"Over 80%")))))</f>
        <v>#REF!</v>
      </c>
      <c r="AG149" s="122"/>
      <c r="AH149" s="85" t="e">
        <f>IF(J149&lt;=HLOOKUP(F149,Limits!#REF!,2),30,IF(J149&lt;=HLOOKUP(F149,Limits!#REF!,3),40,IF(J149&lt;=HLOOKUP(F149,Limits!#REF!,4),50,IF(J149&lt;=HLOOKUP(F149,Limits!#REF!,5),60,IF(J149&lt;=HLOOKUP(F149,Limits!#REF!,6),80,"Over 80%")))))</f>
        <v>#REF!</v>
      </c>
      <c r="AI149" s="123" t="e">
        <f t="shared" si="8"/>
        <v>#REF!</v>
      </c>
      <c r="AJ149" s="13"/>
      <c r="AK149" s="85" t="e">
        <f t="shared" si="11"/>
        <v>#REF!</v>
      </c>
    </row>
    <row r="150" spans="1:37">
      <c r="A150" s="117" t="e">
        <f>+USR!#REF!</f>
        <v>#REF!</v>
      </c>
      <c r="B150" s="117"/>
      <c r="C150" s="117" t="e">
        <f>+USR!#REF!</f>
        <v>#REF!</v>
      </c>
      <c r="D150" s="151" t="e">
        <f>DATEVALUE(TEXT(USR!#REF!,"mm/dd/yyyy"))</f>
        <v>#REF!</v>
      </c>
      <c r="E150" s="117"/>
      <c r="F150" s="121" t="e">
        <f>+USR!#REF!</f>
        <v>#REF!</v>
      </c>
      <c r="G150" s="122"/>
      <c r="H150" s="122" t="e">
        <f>+USR!#REF!</f>
        <v>#REF!</v>
      </c>
      <c r="I150" s="122"/>
      <c r="J150" s="146" t="e">
        <f>+USR!#REF!</f>
        <v>#REF!</v>
      </c>
      <c r="K150" s="122"/>
      <c r="L150" s="147" t="e">
        <f>IF(H150=30,HLOOKUP(F150,Limits!#REF!,2),IF(H150=40,HLOOKUP(F150,Limits!#REF!,3),IF(H150=50,HLOOKUP(F150,Limits!#REF!,4),IF(H150=60,HLOOKUP(F150,Limits!#REF!,5),IF(H150=80,HLOOKUP(F150,Limits!#REF!,6))))))</f>
        <v>#REF!</v>
      </c>
      <c r="M150" s="148"/>
      <c r="N150" s="121" t="e">
        <f>+USR!#REF!</f>
        <v>#REF!</v>
      </c>
      <c r="O150" s="122"/>
      <c r="P150" s="122" t="e">
        <f>+USR!#REF!</f>
        <v>#REF!</v>
      </c>
      <c r="Q150" s="122"/>
      <c r="R150" s="122" t="e">
        <f>+USR!#REF!</f>
        <v>#REF!</v>
      </c>
      <c r="S150" s="122"/>
      <c r="T150" s="122" t="e">
        <f>+USR!#REF!</f>
        <v>#REF!</v>
      </c>
      <c r="U150" s="122"/>
      <c r="V150" s="122" t="e">
        <f>IF(N150=0,Limits!$D$8,IF(N150=1,Limits!$E$8,IF(N150=2,Limits!$F$8,IF(N150=3,Limits!$G$8,IF(N150=4,Limits!$H$8,IF(N150=5,Limits!$I$8))))))</f>
        <v>#REF!</v>
      </c>
      <c r="W150" s="122"/>
      <c r="X150" s="122" t="e">
        <f t="shared" si="9"/>
        <v>#REF!</v>
      </c>
      <c r="Y150" s="122"/>
      <c r="Z150" s="76" t="e">
        <f>IF(D150&gt;=Limits!#REF!,"A",IF(D150&lt;=Limits!#REF!,"B",0))</f>
        <v>#REF!</v>
      </c>
      <c r="AA150" s="76" t="e">
        <f>IF(Z150="A",IF(P150=30,HLOOKUP(N150,Limits!#REF!,2),IF(P150=40,HLOOKUP(N150,Limits!#REF!,3),IF(P150=50,HLOOKUP(N150,Limits!#REF!,4),IF(P150=80,HLOOKUP(N150,Limits!#REF!,5))))))</f>
        <v>#REF!</v>
      </c>
      <c r="AB150" s="76" t="e">
        <f>IF(Z150="B",IF(P150=30,HLOOKUP(N150,Limits!#REF!,2),IF(P150=40,HLOOKUP(N150,Limits!#REF!,3),IF(P150=50,HLOOKUP(N150,Limits!#REF!,4),IF(P150=80,HLOOKUP(N150,Limits!#REF!,5))))))</f>
        <v>#REF!</v>
      </c>
      <c r="AC150" s="122"/>
      <c r="AD150" s="123" t="e">
        <f t="shared" si="10"/>
        <v>#REF!</v>
      </c>
      <c r="AE150" s="76" t="e">
        <f>IF(Z150="A",IF(X150&lt;=HLOOKUP(N150,Limits!#REF!,2),30,IF(X150&lt;=HLOOKUP(N150,Limits!#REF!,3),40,IF(X150&lt;=HLOOKUP(N150,Limits!#REF!,4),50,IF(X150&lt;=HLOOKUP(N150,Limits!#REF!,5),80,"Over 80%")))))</f>
        <v>#REF!</v>
      </c>
      <c r="AF150" s="76" t="e">
        <f>IF(Z150="B",IF(X150&lt;=HLOOKUP(N150,Limits!#REF!,2),30,IF(X150&lt;=HLOOKUP(N150,Limits!#REF!,3),40,IF(X150&lt;=HLOOKUP(N150,Limits!#REF!,4),50,IF(X150&lt;=HLOOKUP(N150,Limits!#REF!,5),80,"Over 80%")))))</f>
        <v>#REF!</v>
      </c>
      <c r="AG150" s="122"/>
      <c r="AH150" s="85" t="e">
        <f>IF(J150&lt;=HLOOKUP(F150,Limits!#REF!,2),30,IF(J150&lt;=HLOOKUP(F150,Limits!#REF!,3),40,IF(J150&lt;=HLOOKUP(F150,Limits!#REF!,4),50,IF(J150&lt;=HLOOKUP(F150,Limits!#REF!,5),60,IF(J150&lt;=HLOOKUP(F150,Limits!#REF!,6),80,"Over 80%")))))</f>
        <v>#REF!</v>
      </c>
      <c r="AI150" s="123" t="e">
        <f t="shared" si="8"/>
        <v>#REF!</v>
      </c>
      <c r="AJ150" s="13"/>
      <c r="AK150" s="85" t="e">
        <f t="shared" si="11"/>
        <v>#REF!</v>
      </c>
    </row>
    <row r="151" spans="1:37">
      <c r="A151" s="117" t="e">
        <f>+USR!#REF!</f>
        <v>#REF!</v>
      </c>
      <c r="B151" s="117"/>
      <c r="C151" s="117" t="e">
        <f>+USR!#REF!</f>
        <v>#REF!</v>
      </c>
      <c r="D151" s="151" t="e">
        <f>DATEVALUE(TEXT(USR!#REF!,"mm/dd/yyyy"))</f>
        <v>#REF!</v>
      </c>
      <c r="E151" s="117"/>
      <c r="F151" s="121" t="e">
        <f>+USR!#REF!</f>
        <v>#REF!</v>
      </c>
      <c r="G151" s="122"/>
      <c r="H151" s="122" t="e">
        <f>+USR!#REF!</f>
        <v>#REF!</v>
      </c>
      <c r="I151" s="122"/>
      <c r="J151" s="146" t="e">
        <f>+USR!#REF!</f>
        <v>#REF!</v>
      </c>
      <c r="K151" s="122"/>
      <c r="L151" s="147" t="e">
        <f>IF(H151=30,HLOOKUP(F151,Limits!#REF!,2),IF(H151=40,HLOOKUP(F151,Limits!#REF!,3),IF(H151=50,HLOOKUP(F151,Limits!#REF!,4),IF(H151=60,HLOOKUP(F151,Limits!#REF!,5),IF(H151=80,HLOOKUP(F151,Limits!#REF!,6))))))</f>
        <v>#REF!</v>
      </c>
      <c r="M151" s="148"/>
      <c r="N151" s="121" t="e">
        <f>+USR!#REF!</f>
        <v>#REF!</v>
      </c>
      <c r="O151" s="122"/>
      <c r="P151" s="122" t="e">
        <f>+USR!#REF!</f>
        <v>#REF!</v>
      </c>
      <c r="Q151" s="122"/>
      <c r="R151" s="122" t="e">
        <f>+USR!#REF!</f>
        <v>#REF!</v>
      </c>
      <c r="S151" s="122"/>
      <c r="T151" s="122" t="e">
        <f>+USR!#REF!</f>
        <v>#REF!</v>
      </c>
      <c r="U151" s="122"/>
      <c r="V151" s="122" t="e">
        <f>IF(N151=0,Limits!$D$8,IF(N151=1,Limits!$E$8,IF(N151=2,Limits!$F$8,IF(N151=3,Limits!$G$8,IF(N151=4,Limits!$H$8,IF(N151=5,Limits!$I$8))))))</f>
        <v>#REF!</v>
      </c>
      <c r="W151" s="122"/>
      <c r="X151" s="122" t="e">
        <f t="shared" si="9"/>
        <v>#REF!</v>
      </c>
      <c r="Y151" s="122"/>
      <c r="Z151" s="76" t="e">
        <f>IF(D151&gt;=Limits!#REF!,"A",IF(D151&lt;=Limits!#REF!,"B",0))</f>
        <v>#REF!</v>
      </c>
      <c r="AA151" s="76" t="e">
        <f>IF(Z151="A",IF(P151=30,HLOOKUP(N151,Limits!#REF!,2),IF(P151=40,HLOOKUP(N151,Limits!#REF!,3),IF(P151=50,HLOOKUP(N151,Limits!#REF!,4),IF(P151=80,HLOOKUP(N151,Limits!#REF!,5))))))</f>
        <v>#REF!</v>
      </c>
      <c r="AB151" s="76" t="e">
        <f>IF(Z151="B",IF(P151=30,HLOOKUP(N151,Limits!#REF!,2),IF(P151=40,HLOOKUP(N151,Limits!#REF!,3),IF(P151=50,HLOOKUP(N151,Limits!#REF!,4),IF(P151=80,HLOOKUP(N151,Limits!#REF!,5))))))</f>
        <v>#REF!</v>
      </c>
      <c r="AC151" s="122"/>
      <c r="AD151" s="123" t="e">
        <f t="shared" si="10"/>
        <v>#REF!</v>
      </c>
      <c r="AE151" s="76" t="e">
        <f>IF(Z151="A",IF(X151&lt;=HLOOKUP(N151,Limits!#REF!,2),30,IF(X151&lt;=HLOOKUP(N151,Limits!#REF!,3),40,IF(X151&lt;=HLOOKUP(N151,Limits!#REF!,4),50,IF(X151&lt;=HLOOKUP(N151,Limits!#REF!,5),80,"Over 80%")))))</f>
        <v>#REF!</v>
      </c>
      <c r="AF151" s="76" t="e">
        <f>IF(Z151="B",IF(X151&lt;=HLOOKUP(N151,Limits!#REF!,2),30,IF(X151&lt;=HLOOKUP(N151,Limits!#REF!,3),40,IF(X151&lt;=HLOOKUP(N151,Limits!#REF!,4),50,IF(X151&lt;=HLOOKUP(N151,Limits!#REF!,5),80,"Over 80%")))))</f>
        <v>#REF!</v>
      </c>
      <c r="AG151" s="122"/>
      <c r="AH151" s="85" t="e">
        <f>IF(J151&lt;=HLOOKUP(F151,Limits!#REF!,2),30,IF(J151&lt;=HLOOKUP(F151,Limits!#REF!,3),40,IF(J151&lt;=HLOOKUP(F151,Limits!#REF!,4),50,IF(J151&lt;=HLOOKUP(F151,Limits!#REF!,5),60,IF(J151&lt;=HLOOKUP(F151,Limits!#REF!,6),80,"Over 80%")))))</f>
        <v>#REF!</v>
      </c>
      <c r="AI151" s="123" t="e">
        <f t="shared" si="8"/>
        <v>#REF!</v>
      </c>
      <c r="AJ151" s="13"/>
      <c r="AK151" s="85" t="e">
        <f t="shared" si="11"/>
        <v>#REF!</v>
      </c>
    </row>
    <row r="152" spans="1:37">
      <c r="A152" s="117" t="e">
        <f>+USR!#REF!</f>
        <v>#REF!</v>
      </c>
      <c r="B152" s="117"/>
      <c r="C152" s="117" t="e">
        <f>+USR!#REF!</f>
        <v>#REF!</v>
      </c>
      <c r="D152" s="151" t="e">
        <f>DATEVALUE(TEXT(USR!#REF!,"mm/dd/yyyy"))</f>
        <v>#REF!</v>
      </c>
      <c r="E152" s="117"/>
      <c r="F152" s="121" t="e">
        <f>+USR!#REF!</f>
        <v>#REF!</v>
      </c>
      <c r="G152" s="122"/>
      <c r="H152" s="122" t="e">
        <f>+USR!#REF!</f>
        <v>#REF!</v>
      </c>
      <c r="I152" s="122"/>
      <c r="J152" s="146" t="e">
        <f>+USR!#REF!</f>
        <v>#REF!</v>
      </c>
      <c r="K152" s="122"/>
      <c r="L152" s="147" t="e">
        <f>IF(H152=30,HLOOKUP(F152,Limits!#REF!,2),IF(H152=40,HLOOKUP(F152,Limits!#REF!,3),IF(H152=50,HLOOKUP(F152,Limits!#REF!,4),IF(H152=60,HLOOKUP(F152,Limits!#REF!,5),IF(H152=80,HLOOKUP(F152,Limits!#REF!,6))))))</f>
        <v>#REF!</v>
      </c>
      <c r="M152" s="148"/>
      <c r="N152" s="121" t="e">
        <f>+USR!#REF!</f>
        <v>#REF!</v>
      </c>
      <c r="O152" s="122"/>
      <c r="P152" s="122" t="e">
        <f>+USR!#REF!</f>
        <v>#REF!</v>
      </c>
      <c r="Q152" s="122"/>
      <c r="R152" s="122" t="e">
        <f>+USR!#REF!</f>
        <v>#REF!</v>
      </c>
      <c r="S152" s="122"/>
      <c r="T152" s="122" t="e">
        <f>+USR!#REF!</f>
        <v>#REF!</v>
      </c>
      <c r="U152" s="122"/>
      <c r="V152" s="122" t="e">
        <f>IF(N152=0,Limits!$D$8,IF(N152=1,Limits!$E$8,IF(N152=2,Limits!$F$8,IF(N152=3,Limits!$G$8,IF(N152=4,Limits!$H$8,IF(N152=5,Limits!$I$8))))))</f>
        <v>#REF!</v>
      </c>
      <c r="W152" s="122"/>
      <c r="X152" s="122" t="e">
        <f t="shared" si="9"/>
        <v>#REF!</v>
      </c>
      <c r="Y152" s="122"/>
      <c r="Z152" s="76" t="e">
        <f>IF(D152&gt;=Limits!#REF!,"A",IF(D152&lt;=Limits!#REF!,"B",0))</f>
        <v>#REF!</v>
      </c>
      <c r="AA152" s="76" t="e">
        <f>IF(Z152="A",IF(P152=30,HLOOKUP(N152,Limits!#REF!,2),IF(P152=40,HLOOKUP(N152,Limits!#REF!,3),IF(P152=50,HLOOKUP(N152,Limits!#REF!,4),IF(P152=80,HLOOKUP(N152,Limits!#REF!,5))))))</f>
        <v>#REF!</v>
      </c>
      <c r="AB152" s="76" t="e">
        <f>IF(Z152="B",IF(P152=30,HLOOKUP(N152,Limits!#REF!,2),IF(P152=40,HLOOKUP(N152,Limits!#REF!,3),IF(P152=50,HLOOKUP(N152,Limits!#REF!,4),IF(P152=80,HLOOKUP(N152,Limits!#REF!,5))))))</f>
        <v>#REF!</v>
      </c>
      <c r="AC152" s="122"/>
      <c r="AD152" s="123" t="e">
        <f t="shared" si="10"/>
        <v>#REF!</v>
      </c>
      <c r="AE152" s="76" t="e">
        <f>IF(Z152="A",IF(X152&lt;=HLOOKUP(N152,Limits!#REF!,2),30,IF(X152&lt;=HLOOKUP(N152,Limits!#REF!,3),40,IF(X152&lt;=HLOOKUP(N152,Limits!#REF!,4),50,IF(X152&lt;=HLOOKUP(N152,Limits!#REF!,5),80,"Over 80%")))))</f>
        <v>#REF!</v>
      </c>
      <c r="AF152" s="76" t="e">
        <f>IF(Z152="B",IF(X152&lt;=HLOOKUP(N152,Limits!#REF!,2),30,IF(X152&lt;=HLOOKUP(N152,Limits!#REF!,3),40,IF(X152&lt;=HLOOKUP(N152,Limits!#REF!,4),50,IF(X152&lt;=HLOOKUP(N152,Limits!#REF!,5),80,"Over 80%")))))</f>
        <v>#REF!</v>
      </c>
      <c r="AG152" s="122"/>
      <c r="AH152" s="85" t="e">
        <f>IF(J152&lt;=HLOOKUP(F152,Limits!#REF!,2),30,IF(J152&lt;=HLOOKUP(F152,Limits!#REF!,3),40,IF(J152&lt;=HLOOKUP(F152,Limits!#REF!,4),50,IF(J152&lt;=HLOOKUP(F152,Limits!#REF!,5),60,IF(J152&lt;=HLOOKUP(F152,Limits!#REF!,6),80,"Over 80%")))))</f>
        <v>#REF!</v>
      </c>
      <c r="AI152" s="123" t="e">
        <f t="shared" si="8"/>
        <v>#REF!</v>
      </c>
      <c r="AJ152" s="13"/>
      <c r="AK152" s="85" t="e">
        <f t="shared" si="11"/>
        <v>#REF!</v>
      </c>
    </row>
    <row r="153" spans="1:37">
      <c r="A153" s="117" t="e">
        <f>+USR!#REF!</f>
        <v>#REF!</v>
      </c>
      <c r="B153" s="117"/>
      <c r="C153" s="117" t="e">
        <f>+USR!#REF!</f>
        <v>#REF!</v>
      </c>
      <c r="D153" s="151" t="e">
        <f>DATEVALUE(TEXT(USR!#REF!,"mm/dd/yyyy"))</f>
        <v>#REF!</v>
      </c>
      <c r="E153" s="117"/>
      <c r="F153" s="121" t="e">
        <f>+USR!#REF!</f>
        <v>#REF!</v>
      </c>
      <c r="G153" s="122"/>
      <c r="H153" s="122" t="e">
        <f>+USR!#REF!</f>
        <v>#REF!</v>
      </c>
      <c r="I153" s="122"/>
      <c r="J153" s="146" t="e">
        <f>+USR!#REF!</f>
        <v>#REF!</v>
      </c>
      <c r="K153" s="122"/>
      <c r="L153" s="147" t="e">
        <f>IF(H153=30,HLOOKUP(F153,Limits!#REF!,2),IF(H153=40,HLOOKUP(F153,Limits!#REF!,3),IF(H153=50,HLOOKUP(F153,Limits!#REF!,4),IF(H153=60,HLOOKUP(F153,Limits!#REF!,5),IF(H153=80,HLOOKUP(F153,Limits!#REF!,6))))))</f>
        <v>#REF!</v>
      </c>
      <c r="M153" s="148"/>
      <c r="N153" s="121" t="e">
        <f>+USR!#REF!</f>
        <v>#REF!</v>
      </c>
      <c r="O153" s="122"/>
      <c r="P153" s="122" t="e">
        <f>+USR!#REF!</f>
        <v>#REF!</v>
      </c>
      <c r="Q153" s="122"/>
      <c r="R153" s="122" t="e">
        <f>+USR!#REF!</f>
        <v>#REF!</v>
      </c>
      <c r="S153" s="122"/>
      <c r="T153" s="122" t="e">
        <f>+USR!#REF!</f>
        <v>#REF!</v>
      </c>
      <c r="U153" s="122"/>
      <c r="V153" s="122" t="e">
        <f>IF(N153=0,Limits!$D$8,IF(N153=1,Limits!$E$8,IF(N153=2,Limits!$F$8,IF(N153=3,Limits!$G$8,IF(N153=4,Limits!$H$8,IF(N153=5,Limits!$I$8))))))</f>
        <v>#REF!</v>
      </c>
      <c r="W153" s="122"/>
      <c r="X153" s="122" t="e">
        <f t="shared" si="9"/>
        <v>#REF!</v>
      </c>
      <c r="Y153" s="122"/>
      <c r="Z153" s="76" t="e">
        <f>IF(D153&gt;=Limits!#REF!,"A",IF(D153&lt;=Limits!#REF!,"B",0))</f>
        <v>#REF!</v>
      </c>
      <c r="AA153" s="76" t="e">
        <f>IF(Z153="A",IF(P153=30,HLOOKUP(N153,Limits!#REF!,2),IF(P153=40,HLOOKUP(N153,Limits!#REF!,3),IF(P153=50,HLOOKUP(N153,Limits!#REF!,4),IF(P153=80,HLOOKUP(N153,Limits!#REF!,5))))))</f>
        <v>#REF!</v>
      </c>
      <c r="AB153" s="76" t="e">
        <f>IF(Z153="B",IF(P153=30,HLOOKUP(N153,Limits!#REF!,2),IF(P153=40,HLOOKUP(N153,Limits!#REF!,3),IF(P153=50,HLOOKUP(N153,Limits!#REF!,4),IF(P153=80,HLOOKUP(N153,Limits!#REF!,5))))))</f>
        <v>#REF!</v>
      </c>
      <c r="AC153" s="122"/>
      <c r="AD153" s="123" t="e">
        <f t="shared" si="10"/>
        <v>#REF!</v>
      </c>
      <c r="AE153" s="76" t="e">
        <f>IF(Z153="A",IF(X153&lt;=HLOOKUP(N153,Limits!#REF!,2),30,IF(X153&lt;=HLOOKUP(N153,Limits!#REF!,3),40,IF(X153&lt;=HLOOKUP(N153,Limits!#REF!,4),50,IF(X153&lt;=HLOOKUP(N153,Limits!#REF!,5),80,"Over 80%")))))</f>
        <v>#REF!</v>
      </c>
      <c r="AF153" s="76" t="e">
        <f>IF(Z153="B",IF(X153&lt;=HLOOKUP(N153,Limits!#REF!,2),30,IF(X153&lt;=HLOOKUP(N153,Limits!#REF!,3),40,IF(X153&lt;=HLOOKUP(N153,Limits!#REF!,4),50,IF(X153&lt;=HLOOKUP(N153,Limits!#REF!,5),80,"Over 80%")))))</f>
        <v>#REF!</v>
      </c>
      <c r="AG153" s="122"/>
      <c r="AH153" s="85" t="e">
        <f>IF(J153&lt;=HLOOKUP(F153,Limits!#REF!,2),30,IF(J153&lt;=HLOOKUP(F153,Limits!#REF!,3),40,IF(J153&lt;=HLOOKUP(F153,Limits!#REF!,4),50,IF(J153&lt;=HLOOKUP(F153,Limits!#REF!,5),60,IF(J153&lt;=HLOOKUP(F153,Limits!#REF!,6),80,"Over 80%")))))</f>
        <v>#REF!</v>
      </c>
      <c r="AI153" s="123" t="e">
        <f t="shared" si="8"/>
        <v>#REF!</v>
      </c>
      <c r="AJ153" s="13"/>
      <c r="AK153" s="85" t="e">
        <f t="shared" si="11"/>
        <v>#REF!</v>
      </c>
    </row>
    <row r="154" spans="1:37">
      <c r="A154" s="117" t="e">
        <f>+USR!#REF!</f>
        <v>#REF!</v>
      </c>
      <c r="B154" s="117"/>
      <c r="C154" s="117" t="e">
        <f>+USR!#REF!</f>
        <v>#REF!</v>
      </c>
      <c r="D154" s="151" t="e">
        <f>DATEVALUE(TEXT(USR!#REF!,"mm/dd/yyyy"))</f>
        <v>#REF!</v>
      </c>
      <c r="E154" s="117"/>
      <c r="F154" s="121" t="e">
        <f>+USR!#REF!</f>
        <v>#REF!</v>
      </c>
      <c r="G154" s="122"/>
      <c r="H154" s="122" t="e">
        <f>+USR!#REF!</f>
        <v>#REF!</v>
      </c>
      <c r="I154" s="122"/>
      <c r="J154" s="146" t="e">
        <f>+USR!#REF!</f>
        <v>#REF!</v>
      </c>
      <c r="K154" s="122"/>
      <c r="L154" s="147" t="e">
        <f>IF(H154=30,HLOOKUP(F154,Limits!#REF!,2),IF(H154=40,HLOOKUP(F154,Limits!#REF!,3),IF(H154=50,HLOOKUP(F154,Limits!#REF!,4),IF(H154=60,HLOOKUP(F154,Limits!#REF!,5),IF(H154=80,HLOOKUP(F154,Limits!#REF!,6))))))</f>
        <v>#REF!</v>
      </c>
      <c r="M154" s="148"/>
      <c r="N154" s="121" t="e">
        <f>+USR!#REF!</f>
        <v>#REF!</v>
      </c>
      <c r="O154" s="122"/>
      <c r="P154" s="122" t="e">
        <f>+USR!#REF!</f>
        <v>#REF!</v>
      </c>
      <c r="Q154" s="122"/>
      <c r="R154" s="122" t="e">
        <f>+USR!#REF!</f>
        <v>#REF!</v>
      </c>
      <c r="S154" s="122"/>
      <c r="T154" s="122" t="e">
        <f>+USR!#REF!</f>
        <v>#REF!</v>
      </c>
      <c r="U154" s="122"/>
      <c r="V154" s="122" t="e">
        <f>IF(N154=0,Limits!$D$8,IF(N154=1,Limits!$E$8,IF(N154=2,Limits!$F$8,IF(N154=3,Limits!$G$8,IF(N154=4,Limits!$H$8,IF(N154=5,Limits!$I$8))))))</f>
        <v>#REF!</v>
      </c>
      <c r="W154" s="122"/>
      <c r="X154" s="122" t="e">
        <f t="shared" si="9"/>
        <v>#REF!</v>
      </c>
      <c r="Y154" s="122"/>
      <c r="Z154" s="76" t="e">
        <f>IF(D154&gt;=Limits!#REF!,"A",IF(D154&lt;=Limits!#REF!,"B",0))</f>
        <v>#REF!</v>
      </c>
      <c r="AA154" s="76" t="e">
        <f>IF(Z154="A",IF(P154=30,HLOOKUP(N154,Limits!#REF!,2),IF(P154=40,HLOOKUP(N154,Limits!#REF!,3),IF(P154=50,HLOOKUP(N154,Limits!#REF!,4),IF(P154=80,HLOOKUP(N154,Limits!#REF!,5))))))</f>
        <v>#REF!</v>
      </c>
      <c r="AB154" s="76" t="e">
        <f>IF(Z154="B",IF(P154=30,HLOOKUP(N154,Limits!#REF!,2),IF(P154=40,HLOOKUP(N154,Limits!#REF!,3),IF(P154=50,HLOOKUP(N154,Limits!#REF!,4),IF(P154=80,HLOOKUP(N154,Limits!#REF!,5))))))</f>
        <v>#REF!</v>
      </c>
      <c r="AC154" s="122"/>
      <c r="AD154" s="123" t="e">
        <f t="shared" si="10"/>
        <v>#REF!</v>
      </c>
      <c r="AE154" s="76" t="e">
        <f>IF(Z154="A",IF(X154&lt;=HLOOKUP(N154,Limits!#REF!,2),30,IF(X154&lt;=HLOOKUP(N154,Limits!#REF!,3),40,IF(X154&lt;=HLOOKUP(N154,Limits!#REF!,4),50,IF(X154&lt;=HLOOKUP(N154,Limits!#REF!,5),80,"Over 80%")))))</f>
        <v>#REF!</v>
      </c>
      <c r="AF154" s="76" t="e">
        <f>IF(Z154="B",IF(X154&lt;=HLOOKUP(N154,Limits!#REF!,2),30,IF(X154&lt;=HLOOKUP(N154,Limits!#REF!,3),40,IF(X154&lt;=HLOOKUP(N154,Limits!#REF!,4),50,IF(X154&lt;=HLOOKUP(N154,Limits!#REF!,5),80,"Over 80%")))))</f>
        <v>#REF!</v>
      </c>
      <c r="AG154" s="122"/>
      <c r="AH154" s="85" t="e">
        <f>IF(J154&lt;=HLOOKUP(F154,Limits!#REF!,2),30,IF(J154&lt;=HLOOKUP(F154,Limits!#REF!,3),40,IF(J154&lt;=HLOOKUP(F154,Limits!#REF!,4),50,IF(J154&lt;=HLOOKUP(F154,Limits!#REF!,5),60,IF(J154&lt;=HLOOKUP(F154,Limits!#REF!,6),80,"Over 80%")))))</f>
        <v>#REF!</v>
      </c>
      <c r="AI154" s="123" t="e">
        <f t="shared" si="8"/>
        <v>#REF!</v>
      </c>
      <c r="AJ154" s="13"/>
      <c r="AK154" s="85" t="e">
        <f t="shared" si="11"/>
        <v>#REF!</v>
      </c>
    </row>
    <row r="155" spans="1:37">
      <c r="A155" s="117" t="e">
        <f>+USR!#REF!</f>
        <v>#REF!</v>
      </c>
      <c r="B155" s="117"/>
      <c r="C155" s="117" t="e">
        <f>+USR!#REF!</f>
        <v>#REF!</v>
      </c>
      <c r="D155" s="151" t="e">
        <f>DATEVALUE(TEXT(USR!#REF!,"mm/dd/yyyy"))</f>
        <v>#REF!</v>
      </c>
      <c r="E155" s="117"/>
      <c r="F155" s="121" t="e">
        <f>+USR!#REF!</f>
        <v>#REF!</v>
      </c>
      <c r="G155" s="122"/>
      <c r="H155" s="122" t="e">
        <f>+USR!#REF!</f>
        <v>#REF!</v>
      </c>
      <c r="I155" s="122"/>
      <c r="J155" s="146" t="e">
        <f>+USR!#REF!</f>
        <v>#REF!</v>
      </c>
      <c r="K155" s="122"/>
      <c r="L155" s="147" t="e">
        <f>IF(H155=30,HLOOKUP(F155,Limits!#REF!,2),IF(H155=40,HLOOKUP(F155,Limits!#REF!,3),IF(H155=50,HLOOKUP(F155,Limits!#REF!,4),IF(H155=60,HLOOKUP(F155,Limits!#REF!,5),IF(H155=80,HLOOKUP(F155,Limits!#REF!,6))))))</f>
        <v>#REF!</v>
      </c>
      <c r="M155" s="148"/>
      <c r="N155" s="121" t="e">
        <f>+USR!#REF!</f>
        <v>#REF!</v>
      </c>
      <c r="O155" s="122"/>
      <c r="P155" s="122" t="e">
        <f>+USR!#REF!</f>
        <v>#REF!</v>
      </c>
      <c r="Q155" s="122"/>
      <c r="R155" s="122" t="e">
        <f>+USR!#REF!</f>
        <v>#REF!</v>
      </c>
      <c r="S155" s="122"/>
      <c r="T155" s="122" t="e">
        <f>+USR!#REF!</f>
        <v>#REF!</v>
      </c>
      <c r="U155" s="122"/>
      <c r="V155" s="122" t="e">
        <f>IF(N155=0,Limits!$D$8,IF(N155=1,Limits!$E$8,IF(N155=2,Limits!$F$8,IF(N155=3,Limits!$G$8,IF(N155=4,Limits!$H$8,IF(N155=5,Limits!$I$8))))))</f>
        <v>#REF!</v>
      </c>
      <c r="W155" s="122"/>
      <c r="X155" s="122" t="e">
        <f t="shared" si="9"/>
        <v>#REF!</v>
      </c>
      <c r="Y155" s="122"/>
      <c r="Z155" s="76" t="e">
        <f>IF(D155&gt;=Limits!#REF!,"A",IF(D155&lt;=Limits!#REF!,"B",0))</f>
        <v>#REF!</v>
      </c>
      <c r="AA155" s="76" t="e">
        <f>IF(Z155="A",IF(P155=30,HLOOKUP(N155,Limits!#REF!,2),IF(P155=40,HLOOKUP(N155,Limits!#REF!,3),IF(P155=50,HLOOKUP(N155,Limits!#REF!,4),IF(P155=80,HLOOKUP(N155,Limits!#REF!,5))))))</f>
        <v>#REF!</v>
      </c>
      <c r="AB155" s="76" t="e">
        <f>IF(Z155="B",IF(P155=30,HLOOKUP(N155,Limits!#REF!,2),IF(P155=40,HLOOKUP(N155,Limits!#REF!,3),IF(P155=50,HLOOKUP(N155,Limits!#REF!,4),IF(P155=80,HLOOKUP(N155,Limits!#REF!,5))))))</f>
        <v>#REF!</v>
      </c>
      <c r="AC155" s="122"/>
      <c r="AD155" s="123" t="e">
        <f t="shared" si="10"/>
        <v>#REF!</v>
      </c>
      <c r="AE155" s="76" t="e">
        <f>IF(Z155="A",IF(X155&lt;=HLOOKUP(N155,Limits!#REF!,2),30,IF(X155&lt;=HLOOKUP(N155,Limits!#REF!,3),40,IF(X155&lt;=HLOOKUP(N155,Limits!#REF!,4),50,IF(X155&lt;=HLOOKUP(N155,Limits!#REF!,5),80,"Over 80%")))))</f>
        <v>#REF!</v>
      </c>
      <c r="AF155" s="76" t="e">
        <f>IF(Z155="B",IF(X155&lt;=HLOOKUP(N155,Limits!#REF!,2),30,IF(X155&lt;=HLOOKUP(N155,Limits!#REF!,3),40,IF(X155&lt;=HLOOKUP(N155,Limits!#REF!,4),50,IF(X155&lt;=HLOOKUP(N155,Limits!#REF!,5),80,"Over 80%")))))</f>
        <v>#REF!</v>
      </c>
      <c r="AG155" s="122"/>
      <c r="AH155" s="85" t="e">
        <f>IF(J155&lt;=HLOOKUP(F155,Limits!#REF!,2),30,IF(J155&lt;=HLOOKUP(F155,Limits!#REF!,3),40,IF(J155&lt;=HLOOKUP(F155,Limits!#REF!,4),50,IF(J155&lt;=HLOOKUP(F155,Limits!#REF!,5),60,IF(J155&lt;=HLOOKUP(F155,Limits!#REF!,6),80,"Over 80%")))))</f>
        <v>#REF!</v>
      </c>
      <c r="AI155" s="123" t="e">
        <f t="shared" si="8"/>
        <v>#REF!</v>
      </c>
      <c r="AJ155" s="13"/>
      <c r="AK155" s="85" t="e">
        <f t="shared" si="11"/>
        <v>#REF!</v>
      </c>
    </row>
    <row r="156" spans="1:37">
      <c r="A156" s="117" t="e">
        <f>+USR!#REF!</f>
        <v>#REF!</v>
      </c>
      <c r="B156" s="117"/>
      <c r="C156" s="117" t="e">
        <f>+USR!#REF!</f>
        <v>#REF!</v>
      </c>
      <c r="D156" s="151" t="e">
        <f>DATEVALUE(TEXT(USR!#REF!,"mm/dd/yyyy"))</f>
        <v>#REF!</v>
      </c>
      <c r="E156" s="117"/>
      <c r="F156" s="121" t="e">
        <f>+USR!#REF!</f>
        <v>#REF!</v>
      </c>
      <c r="G156" s="122"/>
      <c r="H156" s="122" t="e">
        <f>+USR!#REF!</f>
        <v>#REF!</v>
      </c>
      <c r="I156" s="122"/>
      <c r="J156" s="146" t="e">
        <f>+USR!#REF!</f>
        <v>#REF!</v>
      </c>
      <c r="K156" s="122"/>
      <c r="L156" s="147" t="e">
        <f>IF(H156=30,HLOOKUP(F156,Limits!#REF!,2),IF(H156=40,HLOOKUP(F156,Limits!#REF!,3),IF(H156=50,HLOOKUP(F156,Limits!#REF!,4),IF(H156=60,HLOOKUP(F156,Limits!#REF!,5),IF(H156=80,HLOOKUP(F156,Limits!#REF!,6))))))</f>
        <v>#REF!</v>
      </c>
      <c r="M156" s="148"/>
      <c r="N156" s="121" t="e">
        <f>+USR!#REF!</f>
        <v>#REF!</v>
      </c>
      <c r="O156" s="122"/>
      <c r="P156" s="122" t="e">
        <f>+USR!#REF!</f>
        <v>#REF!</v>
      </c>
      <c r="Q156" s="122"/>
      <c r="R156" s="122" t="e">
        <f>+USR!#REF!</f>
        <v>#REF!</v>
      </c>
      <c r="S156" s="122"/>
      <c r="T156" s="122" t="e">
        <f>+USR!#REF!</f>
        <v>#REF!</v>
      </c>
      <c r="U156" s="122"/>
      <c r="V156" s="122" t="e">
        <f>IF(N156=0,Limits!$D$8,IF(N156=1,Limits!$E$8,IF(N156=2,Limits!$F$8,IF(N156=3,Limits!$G$8,IF(N156=4,Limits!$H$8,IF(N156=5,Limits!$I$8))))))</f>
        <v>#REF!</v>
      </c>
      <c r="W156" s="122"/>
      <c r="X156" s="122" t="e">
        <f t="shared" si="9"/>
        <v>#REF!</v>
      </c>
      <c r="Y156" s="122"/>
      <c r="Z156" s="76" t="e">
        <f>IF(D156&gt;=Limits!#REF!,"A",IF(D156&lt;=Limits!#REF!,"B",0))</f>
        <v>#REF!</v>
      </c>
      <c r="AA156" s="76" t="e">
        <f>IF(Z156="A",IF(P156=30,HLOOKUP(N156,Limits!#REF!,2),IF(P156=40,HLOOKUP(N156,Limits!#REF!,3),IF(P156=50,HLOOKUP(N156,Limits!#REF!,4),IF(P156=80,HLOOKUP(N156,Limits!#REF!,5))))))</f>
        <v>#REF!</v>
      </c>
      <c r="AB156" s="76" t="e">
        <f>IF(Z156="B",IF(P156=30,HLOOKUP(N156,Limits!#REF!,2),IF(P156=40,HLOOKUP(N156,Limits!#REF!,3),IF(P156=50,HLOOKUP(N156,Limits!#REF!,4),IF(P156=80,HLOOKUP(N156,Limits!#REF!,5))))))</f>
        <v>#REF!</v>
      </c>
      <c r="AC156" s="122"/>
      <c r="AD156" s="123" t="e">
        <f t="shared" si="10"/>
        <v>#REF!</v>
      </c>
      <c r="AE156" s="76" t="e">
        <f>IF(Z156="A",IF(X156&lt;=HLOOKUP(N156,Limits!#REF!,2),30,IF(X156&lt;=HLOOKUP(N156,Limits!#REF!,3),40,IF(X156&lt;=HLOOKUP(N156,Limits!#REF!,4),50,IF(X156&lt;=HLOOKUP(N156,Limits!#REF!,5),80,"Over 80%")))))</f>
        <v>#REF!</v>
      </c>
      <c r="AF156" s="76" t="e">
        <f>IF(Z156="B",IF(X156&lt;=HLOOKUP(N156,Limits!#REF!,2),30,IF(X156&lt;=HLOOKUP(N156,Limits!#REF!,3),40,IF(X156&lt;=HLOOKUP(N156,Limits!#REF!,4),50,IF(X156&lt;=HLOOKUP(N156,Limits!#REF!,5),80,"Over 80%")))))</f>
        <v>#REF!</v>
      </c>
      <c r="AG156" s="122"/>
      <c r="AH156" s="85" t="e">
        <f>IF(J156&lt;=HLOOKUP(F156,Limits!#REF!,2),30,IF(J156&lt;=HLOOKUP(F156,Limits!#REF!,3),40,IF(J156&lt;=HLOOKUP(F156,Limits!#REF!,4),50,IF(J156&lt;=HLOOKUP(F156,Limits!#REF!,5),60,IF(J156&lt;=HLOOKUP(F156,Limits!#REF!,6),80,"Over 80%")))))</f>
        <v>#REF!</v>
      </c>
      <c r="AI156" s="123" t="e">
        <f t="shared" si="8"/>
        <v>#REF!</v>
      </c>
      <c r="AJ156" s="13"/>
      <c r="AK156" s="85" t="e">
        <f t="shared" si="11"/>
        <v>#REF!</v>
      </c>
    </row>
    <row r="157" spans="1:37">
      <c r="A157" s="117" t="e">
        <f>+USR!#REF!</f>
        <v>#REF!</v>
      </c>
      <c r="B157" s="117"/>
      <c r="C157" s="117" t="e">
        <f>+USR!#REF!</f>
        <v>#REF!</v>
      </c>
      <c r="D157" s="151" t="e">
        <f>DATEVALUE(TEXT(USR!#REF!,"mm/dd/yyyy"))</f>
        <v>#REF!</v>
      </c>
      <c r="E157" s="117"/>
      <c r="F157" s="121" t="e">
        <f>+USR!#REF!</f>
        <v>#REF!</v>
      </c>
      <c r="G157" s="122"/>
      <c r="H157" s="122" t="e">
        <f>+USR!#REF!</f>
        <v>#REF!</v>
      </c>
      <c r="I157" s="122"/>
      <c r="J157" s="146" t="e">
        <f>+USR!#REF!</f>
        <v>#REF!</v>
      </c>
      <c r="K157" s="122"/>
      <c r="L157" s="147" t="e">
        <f>IF(H157=30,HLOOKUP(F157,Limits!#REF!,2),IF(H157=40,HLOOKUP(F157,Limits!#REF!,3),IF(H157=50,HLOOKUP(F157,Limits!#REF!,4),IF(H157=60,HLOOKUP(F157,Limits!#REF!,5),IF(H157=80,HLOOKUP(F157,Limits!#REF!,6))))))</f>
        <v>#REF!</v>
      </c>
      <c r="M157" s="148"/>
      <c r="N157" s="121" t="e">
        <f>+USR!#REF!</f>
        <v>#REF!</v>
      </c>
      <c r="O157" s="122"/>
      <c r="P157" s="122" t="e">
        <f>+USR!#REF!</f>
        <v>#REF!</v>
      </c>
      <c r="Q157" s="122"/>
      <c r="R157" s="122" t="e">
        <f>+USR!#REF!</f>
        <v>#REF!</v>
      </c>
      <c r="S157" s="122"/>
      <c r="T157" s="122" t="e">
        <f>+USR!#REF!</f>
        <v>#REF!</v>
      </c>
      <c r="U157" s="122"/>
      <c r="V157" s="122" t="e">
        <f>IF(N157=0,Limits!$D$8,IF(N157=1,Limits!$E$8,IF(N157=2,Limits!$F$8,IF(N157=3,Limits!$G$8,IF(N157=4,Limits!$H$8,IF(N157=5,Limits!$I$8))))))</f>
        <v>#REF!</v>
      </c>
      <c r="W157" s="122"/>
      <c r="X157" s="122" t="e">
        <f t="shared" si="9"/>
        <v>#REF!</v>
      </c>
      <c r="Y157" s="122"/>
      <c r="Z157" s="76" t="e">
        <f>IF(D157&gt;=Limits!#REF!,"A",IF(D157&lt;=Limits!#REF!,"B",0))</f>
        <v>#REF!</v>
      </c>
      <c r="AA157" s="76" t="e">
        <f>IF(Z157="A",IF(P157=30,HLOOKUP(N157,Limits!#REF!,2),IF(P157=40,HLOOKUP(N157,Limits!#REF!,3),IF(P157=50,HLOOKUP(N157,Limits!#REF!,4),IF(P157=80,HLOOKUP(N157,Limits!#REF!,5))))))</f>
        <v>#REF!</v>
      </c>
      <c r="AB157" s="76" t="e">
        <f>IF(Z157="B",IF(P157=30,HLOOKUP(N157,Limits!#REF!,2),IF(P157=40,HLOOKUP(N157,Limits!#REF!,3),IF(P157=50,HLOOKUP(N157,Limits!#REF!,4),IF(P157=80,HLOOKUP(N157,Limits!#REF!,5))))))</f>
        <v>#REF!</v>
      </c>
      <c r="AC157" s="122"/>
      <c r="AD157" s="123" t="e">
        <f t="shared" si="10"/>
        <v>#REF!</v>
      </c>
      <c r="AE157" s="76" t="e">
        <f>IF(Z157="A",IF(X157&lt;=HLOOKUP(N157,Limits!#REF!,2),30,IF(X157&lt;=HLOOKUP(N157,Limits!#REF!,3),40,IF(X157&lt;=HLOOKUP(N157,Limits!#REF!,4),50,IF(X157&lt;=HLOOKUP(N157,Limits!#REF!,5),80,"Over 80%")))))</f>
        <v>#REF!</v>
      </c>
      <c r="AF157" s="76" t="e">
        <f>IF(Z157="B",IF(X157&lt;=HLOOKUP(N157,Limits!#REF!,2),30,IF(X157&lt;=HLOOKUP(N157,Limits!#REF!,3),40,IF(X157&lt;=HLOOKUP(N157,Limits!#REF!,4),50,IF(X157&lt;=HLOOKUP(N157,Limits!#REF!,5),80,"Over 80%")))))</f>
        <v>#REF!</v>
      </c>
      <c r="AG157" s="122"/>
      <c r="AH157" s="85" t="e">
        <f>IF(J157&lt;=HLOOKUP(F157,Limits!#REF!,2),30,IF(J157&lt;=HLOOKUP(F157,Limits!#REF!,3),40,IF(J157&lt;=HLOOKUP(F157,Limits!#REF!,4),50,IF(J157&lt;=HLOOKUP(F157,Limits!#REF!,5),60,IF(J157&lt;=HLOOKUP(F157,Limits!#REF!,6),80,"Over 80%")))))</f>
        <v>#REF!</v>
      </c>
      <c r="AI157" s="123" t="e">
        <f t="shared" si="8"/>
        <v>#REF!</v>
      </c>
      <c r="AJ157" s="13"/>
      <c r="AK157" s="85" t="e">
        <f t="shared" si="11"/>
        <v>#REF!</v>
      </c>
    </row>
    <row r="158" spans="1:37">
      <c r="A158" s="117" t="e">
        <f>+USR!#REF!</f>
        <v>#REF!</v>
      </c>
      <c r="B158" s="117"/>
      <c r="C158" s="117" t="e">
        <f>+USR!#REF!</f>
        <v>#REF!</v>
      </c>
      <c r="D158" s="151" t="e">
        <f>DATEVALUE(TEXT(USR!#REF!,"mm/dd/yyyy"))</f>
        <v>#REF!</v>
      </c>
      <c r="E158" s="117"/>
      <c r="F158" s="121" t="e">
        <f>+USR!#REF!</f>
        <v>#REF!</v>
      </c>
      <c r="G158" s="122"/>
      <c r="H158" s="122" t="e">
        <f>+USR!#REF!</f>
        <v>#REF!</v>
      </c>
      <c r="I158" s="122"/>
      <c r="J158" s="146" t="e">
        <f>+USR!#REF!</f>
        <v>#REF!</v>
      </c>
      <c r="K158" s="122"/>
      <c r="L158" s="147" t="e">
        <f>IF(H158=30,HLOOKUP(F158,Limits!#REF!,2),IF(H158=40,HLOOKUP(F158,Limits!#REF!,3),IF(H158=50,HLOOKUP(F158,Limits!#REF!,4),IF(H158=60,HLOOKUP(F158,Limits!#REF!,5),IF(H158=80,HLOOKUP(F158,Limits!#REF!,6))))))</f>
        <v>#REF!</v>
      </c>
      <c r="M158" s="148"/>
      <c r="N158" s="121" t="e">
        <f>+USR!#REF!</f>
        <v>#REF!</v>
      </c>
      <c r="O158" s="122"/>
      <c r="P158" s="122" t="e">
        <f>+USR!#REF!</f>
        <v>#REF!</v>
      </c>
      <c r="Q158" s="122"/>
      <c r="R158" s="122" t="e">
        <f>+USR!#REF!</f>
        <v>#REF!</v>
      </c>
      <c r="S158" s="122"/>
      <c r="T158" s="122" t="e">
        <f>+USR!#REF!</f>
        <v>#REF!</v>
      </c>
      <c r="U158" s="122"/>
      <c r="V158" s="122" t="e">
        <f>IF(N158=0,Limits!$D$8,IF(N158=1,Limits!$E$8,IF(N158=2,Limits!$F$8,IF(N158=3,Limits!$G$8,IF(N158=4,Limits!$H$8,IF(N158=5,Limits!$I$8))))))</f>
        <v>#REF!</v>
      </c>
      <c r="W158" s="122"/>
      <c r="X158" s="122" t="e">
        <f t="shared" si="9"/>
        <v>#REF!</v>
      </c>
      <c r="Y158" s="122"/>
      <c r="Z158" s="76" t="e">
        <f>IF(D158&gt;=Limits!#REF!,"A",IF(D158&lt;=Limits!#REF!,"B",0))</f>
        <v>#REF!</v>
      </c>
      <c r="AA158" s="76" t="e">
        <f>IF(Z158="A",IF(P158=30,HLOOKUP(N158,Limits!#REF!,2),IF(P158=40,HLOOKUP(N158,Limits!#REF!,3),IF(P158=50,HLOOKUP(N158,Limits!#REF!,4),IF(P158=80,HLOOKUP(N158,Limits!#REF!,5))))))</f>
        <v>#REF!</v>
      </c>
      <c r="AB158" s="76" t="e">
        <f>IF(Z158="B",IF(P158=30,HLOOKUP(N158,Limits!#REF!,2),IF(P158=40,HLOOKUP(N158,Limits!#REF!,3),IF(P158=50,HLOOKUP(N158,Limits!#REF!,4),IF(P158=80,HLOOKUP(N158,Limits!#REF!,5))))))</f>
        <v>#REF!</v>
      </c>
      <c r="AC158" s="122"/>
      <c r="AD158" s="123" t="e">
        <f t="shared" si="10"/>
        <v>#REF!</v>
      </c>
      <c r="AE158" s="76" t="e">
        <f>IF(Z158="A",IF(X158&lt;=HLOOKUP(N158,Limits!#REF!,2),30,IF(X158&lt;=HLOOKUP(N158,Limits!#REF!,3),40,IF(X158&lt;=HLOOKUP(N158,Limits!#REF!,4),50,IF(X158&lt;=HLOOKUP(N158,Limits!#REF!,5),80,"Over 80%")))))</f>
        <v>#REF!</v>
      </c>
      <c r="AF158" s="76" t="e">
        <f>IF(Z158="B",IF(X158&lt;=HLOOKUP(N158,Limits!#REF!,2),30,IF(X158&lt;=HLOOKUP(N158,Limits!#REF!,3),40,IF(X158&lt;=HLOOKUP(N158,Limits!#REF!,4),50,IF(X158&lt;=HLOOKUP(N158,Limits!#REF!,5),80,"Over 80%")))))</f>
        <v>#REF!</v>
      </c>
      <c r="AG158" s="122"/>
      <c r="AH158" s="85" t="e">
        <f>IF(J158&lt;=HLOOKUP(F158,Limits!#REF!,2),30,IF(J158&lt;=HLOOKUP(F158,Limits!#REF!,3),40,IF(J158&lt;=HLOOKUP(F158,Limits!#REF!,4),50,IF(J158&lt;=HLOOKUP(F158,Limits!#REF!,5),60,IF(J158&lt;=HLOOKUP(F158,Limits!#REF!,6),80,"Over 80%")))))</f>
        <v>#REF!</v>
      </c>
      <c r="AI158" s="123" t="e">
        <f t="shared" si="8"/>
        <v>#REF!</v>
      </c>
      <c r="AJ158" s="13"/>
      <c r="AK158" s="85" t="e">
        <f t="shared" si="11"/>
        <v>#REF!</v>
      </c>
    </row>
    <row r="159" spans="1:37">
      <c r="A159" s="117" t="e">
        <f>+USR!#REF!</f>
        <v>#REF!</v>
      </c>
      <c r="B159" s="117"/>
      <c r="C159" s="117" t="e">
        <f>+USR!#REF!</f>
        <v>#REF!</v>
      </c>
      <c r="D159" s="151" t="e">
        <f>DATEVALUE(TEXT(USR!#REF!,"mm/dd/yyyy"))</f>
        <v>#REF!</v>
      </c>
      <c r="E159" s="117"/>
      <c r="F159" s="121" t="e">
        <f>+USR!#REF!</f>
        <v>#REF!</v>
      </c>
      <c r="G159" s="122"/>
      <c r="H159" s="122" t="e">
        <f>+USR!#REF!</f>
        <v>#REF!</v>
      </c>
      <c r="I159" s="122"/>
      <c r="J159" s="146" t="e">
        <f>+USR!#REF!</f>
        <v>#REF!</v>
      </c>
      <c r="K159" s="122"/>
      <c r="L159" s="147" t="e">
        <f>IF(H159=30,HLOOKUP(F159,Limits!#REF!,2),IF(H159=40,HLOOKUP(F159,Limits!#REF!,3),IF(H159=50,HLOOKUP(F159,Limits!#REF!,4),IF(H159=60,HLOOKUP(F159,Limits!#REF!,5),IF(H159=80,HLOOKUP(F159,Limits!#REF!,6))))))</f>
        <v>#REF!</v>
      </c>
      <c r="M159" s="148"/>
      <c r="N159" s="121" t="e">
        <f>+USR!#REF!</f>
        <v>#REF!</v>
      </c>
      <c r="O159" s="122"/>
      <c r="P159" s="122" t="e">
        <f>+USR!#REF!</f>
        <v>#REF!</v>
      </c>
      <c r="Q159" s="122"/>
      <c r="R159" s="122" t="e">
        <f>+USR!#REF!</f>
        <v>#REF!</v>
      </c>
      <c r="S159" s="122"/>
      <c r="T159" s="122" t="e">
        <f>+USR!#REF!</f>
        <v>#REF!</v>
      </c>
      <c r="U159" s="122"/>
      <c r="V159" s="122" t="e">
        <f>IF(N159=0,Limits!$D$8,IF(N159=1,Limits!$E$8,IF(N159=2,Limits!$F$8,IF(N159=3,Limits!$G$8,IF(N159=4,Limits!$H$8,IF(N159=5,Limits!$I$8))))))</f>
        <v>#REF!</v>
      </c>
      <c r="W159" s="122"/>
      <c r="X159" s="122" t="e">
        <f t="shared" si="9"/>
        <v>#REF!</v>
      </c>
      <c r="Y159" s="122"/>
      <c r="Z159" s="76" t="e">
        <f>IF(D159&gt;=Limits!#REF!,"A",IF(D159&lt;=Limits!#REF!,"B",0))</f>
        <v>#REF!</v>
      </c>
      <c r="AA159" s="76" t="e">
        <f>IF(Z159="A",IF(P159=30,HLOOKUP(N159,Limits!#REF!,2),IF(P159=40,HLOOKUP(N159,Limits!#REF!,3),IF(P159=50,HLOOKUP(N159,Limits!#REF!,4),IF(P159=80,HLOOKUP(N159,Limits!#REF!,5))))))</f>
        <v>#REF!</v>
      </c>
      <c r="AB159" s="76" t="e">
        <f>IF(Z159="B",IF(P159=30,HLOOKUP(N159,Limits!#REF!,2),IF(P159=40,HLOOKUP(N159,Limits!#REF!,3),IF(P159=50,HLOOKUP(N159,Limits!#REF!,4),IF(P159=80,HLOOKUP(N159,Limits!#REF!,5))))))</f>
        <v>#REF!</v>
      </c>
      <c r="AC159" s="122"/>
      <c r="AD159" s="123" t="e">
        <f t="shared" si="10"/>
        <v>#REF!</v>
      </c>
      <c r="AE159" s="76" t="e">
        <f>IF(Z159="A",IF(X159&lt;=HLOOKUP(N159,Limits!#REF!,2),30,IF(X159&lt;=HLOOKUP(N159,Limits!#REF!,3),40,IF(X159&lt;=HLOOKUP(N159,Limits!#REF!,4),50,IF(X159&lt;=HLOOKUP(N159,Limits!#REF!,5),80,"Over 80%")))))</f>
        <v>#REF!</v>
      </c>
      <c r="AF159" s="76" t="e">
        <f>IF(Z159="B",IF(X159&lt;=HLOOKUP(N159,Limits!#REF!,2),30,IF(X159&lt;=HLOOKUP(N159,Limits!#REF!,3),40,IF(X159&lt;=HLOOKUP(N159,Limits!#REF!,4),50,IF(X159&lt;=HLOOKUP(N159,Limits!#REF!,5),80,"Over 80%")))))</f>
        <v>#REF!</v>
      </c>
      <c r="AG159" s="122"/>
      <c r="AH159" s="85" t="e">
        <f>IF(J159&lt;=HLOOKUP(F159,Limits!#REF!,2),30,IF(J159&lt;=HLOOKUP(F159,Limits!#REF!,3),40,IF(J159&lt;=HLOOKUP(F159,Limits!#REF!,4),50,IF(J159&lt;=HLOOKUP(F159,Limits!#REF!,5),60,IF(J159&lt;=HLOOKUP(F159,Limits!#REF!,6),80,"Over 80%")))))</f>
        <v>#REF!</v>
      </c>
      <c r="AI159" s="123" t="e">
        <f t="shared" si="8"/>
        <v>#REF!</v>
      </c>
      <c r="AJ159" s="13"/>
      <c r="AK159" s="85" t="e">
        <f t="shared" si="11"/>
        <v>#REF!</v>
      </c>
    </row>
    <row r="160" spans="1:37">
      <c r="A160" s="117" t="e">
        <f>+USR!#REF!</f>
        <v>#REF!</v>
      </c>
      <c r="B160" s="117"/>
      <c r="C160" s="117" t="e">
        <f>+USR!#REF!</f>
        <v>#REF!</v>
      </c>
      <c r="D160" s="151" t="e">
        <f>DATEVALUE(TEXT(USR!#REF!,"mm/dd/yyyy"))</f>
        <v>#REF!</v>
      </c>
      <c r="E160" s="117"/>
      <c r="F160" s="121" t="e">
        <f>+USR!#REF!</f>
        <v>#REF!</v>
      </c>
      <c r="G160" s="122"/>
      <c r="H160" s="122" t="e">
        <f>+USR!#REF!</f>
        <v>#REF!</v>
      </c>
      <c r="I160" s="122"/>
      <c r="J160" s="146" t="e">
        <f>+USR!#REF!</f>
        <v>#REF!</v>
      </c>
      <c r="K160" s="122"/>
      <c r="L160" s="147" t="e">
        <f>IF(H160=30,HLOOKUP(F160,Limits!#REF!,2),IF(H160=40,HLOOKUP(F160,Limits!#REF!,3),IF(H160=50,HLOOKUP(F160,Limits!#REF!,4),IF(H160=60,HLOOKUP(F160,Limits!#REF!,5),IF(H160=80,HLOOKUP(F160,Limits!#REF!,6))))))</f>
        <v>#REF!</v>
      </c>
      <c r="M160" s="148"/>
      <c r="N160" s="121" t="e">
        <f>+USR!#REF!</f>
        <v>#REF!</v>
      </c>
      <c r="O160" s="122"/>
      <c r="P160" s="122" t="e">
        <f>+USR!#REF!</f>
        <v>#REF!</v>
      </c>
      <c r="Q160" s="122"/>
      <c r="R160" s="122" t="e">
        <f>+USR!#REF!</f>
        <v>#REF!</v>
      </c>
      <c r="S160" s="122"/>
      <c r="T160" s="122" t="e">
        <f>+USR!#REF!</f>
        <v>#REF!</v>
      </c>
      <c r="U160" s="122"/>
      <c r="V160" s="122" t="e">
        <f>IF(N160=0,Limits!$D$8,IF(N160=1,Limits!$E$8,IF(N160=2,Limits!$F$8,IF(N160=3,Limits!$G$8,IF(N160=4,Limits!$H$8,IF(N160=5,Limits!$I$8))))))</f>
        <v>#REF!</v>
      </c>
      <c r="W160" s="122"/>
      <c r="X160" s="122" t="e">
        <f t="shared" si="9"/>
        <v>#REF!</v>
      </c>
      <c r="Y160" s="122"/>
      <c r="Z160" s="76" t="e">
        <f>IF(D160&gt;=Limits!#REF!,"A",IF(D160&lt;=Limits!#REF!,"B",0))</f>
        <v>#REF!</v>
      </c>
      <c r="AA160" s="76" t="e">
        <f>IF(Z160="A",IF(P160=30,HLOOKUP(N160,Limits!#REF!,2),IF(P160=40,HLOOKUP(N160,Limits!#REF!,3),IF(P160=50,HLOOKUP(N160,Limits!#REF!,4),IF(P160=80,HLOOKUP(N160,Limits!#REF!,5))))))</f>
        <v>#REF!</v>
      </c>
      <c r="AB160" s="76" t="e">
        <f>IF(Z160="B",IF(P160=30,HLOOKUP(N160,Limits!#REF!,2),IF(P160=40,HLOOKUP(N160,Limits!#REF!,3),IF(P160=50,HLOOKUP(N160,Limits!#REF!,4),IF(P160=80,HLOOKUP(N160,Limits!#REF!,5))))))</f>
        <v>#REF!</v>
      </c>
      <c r="AC160" s="122"/>
      <c r="AD160" s="123" t="e">
        <f t="shared" si="10"/>
        <v>#REF!</v>
      </c>
      <c r="AE160" s="76" t="e">
        <f>IF(Z160="A",IF(X160&lt;=HLOOKUP(N160,Limits!#REF!,2),30,IF(X160&lt;=HLOOKUP(N160,Limits!#REF!,3),40,IF(X160&lt;=HLOOKUP(N160,Limits!#REF!,4),50,IF(X160&lt;=HLOOKUP(N160,Limits!#REF!,5),80,"Over 80%")))))</f>
        <v>#REF!</v>
      </c>
      <c r="AF160" s="76" t="e">
        <f>IF(Z160="B",IF(X160&lt;=HLOOKUP(N160,Limits!#REF!,2),30,IF(X160&lt;=HLOOKUP(N160,Limits!#REF!,3),40,IF(X160&lt;=HLOOKUP(N160,Limits!#REF!,4),50,IF(X160&lt;=HLOOKUP(N160,Limits!#REF!,5),80,"Over 80%")))))</f>
        <v>#REF!</v>
      </c>
      <c r="AG160" s="122"/>
      <c r="AH160" s="85" t="e">
        <f>IF(J160&lt;=HLOOKUP(F160,Limits!#REF!,2),30,IF(J160&lt;=HLOOKUP(F160,Limits!#REF!,3),40,IF(J160&lt;=HLOOKUP(F160,Limits!#REF!,4),50,IF(J160&lt;=HLOOKUP(F160,Limits!#REF!,5),60,IF(J160&lt;=HLOOKUP(F160,Limits!#REF!,6),80,"Over 80%")))))</f>
        <v>#REF!</v>
      </c>
      <c r="AI160" s="123" t="e">
        <f t="shared" si="8"/>
        <v>#REF!</v>
      </c>
      <c r="AJ160" s="13"/>
      <c r="AK160" s="85" t="e">
        <f t="shared" si="11"/>
        <v>#REF!</v>
      </c>
    </row>
    <row r="161" spans="1:37">
      <c r="A161" s="117" t="e">
        <f>+USR!#REF!</f>
        <v>#REF!</v>
      </c>
      <c r="B161" s="117"/>
      <c r="C161" s="117" t="e">
        <f>+USR!#REF!</f>
        <v>#REF!</v>
      </c>
      <c r="D161" s="151" t="e">
        <f>DATEVALUE(TEXT(USR!#REF!,"mm/dd/yyyy"))</f>
        <v>#REF!</v>
      </c>
      <c r="E161" s="117"/>
      <c r="F161" s="121" t="e">
        <f>+USR!#REF!</f>
        <v>#REF!</v>
      </c>
      <c r="G161" s="122"/>
      <c r="H161" s="122" t="e">
        <f>+USR!#REF!</f>
        <v>#REF!</v>
      </c>
      <c r="I161" s="122"/>
      <c r="J161" s="146" t="e">
        <f>+USR!#REF!</f>
        <v>#REF!</v>
      </c>
      <c r="K161" s="122"/>
      <c r="L161" s="147" t="e">
        <f>IF(H161=30,HLOOKUP(F161,Limits!#REF!,2),IF(H161=40,HLOOKUP(F161,Limits!#REF!,3),IF(H161=50,HLOOKUP(F161,Limits!#REF!,4),IF(H161=60,HLOOKUP(F161,Limits!#REF!,5),IF(H161=80,HLOOKUP(F161,Limits!#REF!,6))))))</f>
        <v>#REF!</v>
      </c>
      <c r="M161" s="148"/>
      <c r="N161" s="121" t="e">
        <f>+USR!#REF!</f>
        <v>#REF!</v>
      </c>
      <c r="O161" s="122"/>
      <c r="P161" s="122" t="e">
        <f>+USR!#REF!</f>
        <v>#REF!</v>
      </c>
      <c r="Q161" s="122"/>
      <c r="R161" s="122" t="e">
        <f>+USR!#REF!</f>
        <v>#REF!</v>
      </c>
      <c r="S161" s="122"/>
      <c r="T161" s="122" t="e">
        <f>+USR!#REF!</f>
        <v>#REF!</v>
      </c>
      <c r="U161" s="122"/>
      <c r="V161" s="122" t="e">
        <f>IF(N161=0,Limits!$D$8,IF(N161=1,Limits!$E$8,IF(N161=2,Limits!$F$8,IF(N161=3,Limits!$G$8,IF(N161=4,Limits!$H$8,IF(N161=5,Limits!$I$8))))))</f>
        <v>#REF!</v>
      </c>
      <c r="W161" s="122"/>
      <c r="X161" s="122" t="e">
        <f t="shared" si="9"/>
        <v>#REF!</v>
      </c>
      <c r="Y161" s="122"/>
      <c r="Z161" s="76" t="e">
        <f>IF(D161&gt;=Limits!#REF!,"A",IF(D161&lt;=Limits!#REF!,"B",0))</f>
        <v>#REF!</v>
      </c>
      <c r="AA161" s="76" t="e">
        <f>IF(Z161="A",IF(P161=30,HLOOKUP(N161,Limits!#REF!,2),IF(P161=40,HLOOKUP(N161,Limits!#REF!,3),IF(P161=50,HLOOKUP(N161,Limits!#REF!,4),IF(P161=80,HLOOKUP(N161,Limits!#REF!,5))))))</f>
        <v>#REF!</v>
      </c>
      <c r="AB161" s="76" t="e">
        <f>IF(Z161="B",IF(P161=30,HLOOKUP(N161,Limits!#REF!,2),IF(P161=40,HLOOKUP(N161,Limits!#REF!,3),IF(P161=50,HLOOKUP(N161,Limits!#REF!,4),IF(P161=80,HLOOKUP(N161,Limits!#REF!,5))))))</f>
        <v>#REF!</v>
      </c>
      <c r="AC161" s="122"/>
      <c r="AD161" s="123" t="e">
        <f t="shared" si="10"/>
        <v>#REF!</v>
      </c>
      <c r="AE161" s="76" t="e">
        <f>IF(Z161="A",IF(X161&lt;=HLOOKUP(N161,Limits!#REF!,2),30,IF(X161&lt;=HLOOKUP(N161,Limits!#REF!,3),40,IF(X161&lt;=HLOOKUP(N161,Limits!#REF!,4),50,IF(X161&lt;=HLOOKUP(N161,Limits!#REF!,5),80,"Over 80%")))))</f>
        <v>#REF!</v>
      </c>
      <c r="AF161" s="76" t="e">
        <f>IF(Z161="B",IF(X161&lt;=HLOOKUP(N161,Limits!#REF!,2),30,IF(X161&lt;=HLOOKUP(N161,Limits!#REF!,3),40,IF(X161&lt;=HLOOKUP(N161,Limits!#REF!,4),50,IF(X161&lt;=HLOOKUP(N161,Limits!#REF!,5),80,"Over 80%")))))</f>
        <v>#REF!</v>
      </c>
      <c r="AG161" s="122"/>
      <c r="AH161" s="85" t="e">
        <f>IF(J161&lt;=HLOOKUP(F161,Limits!#REF!,2),30,IF(J161&lt;=HLOOKUP(F161,Limits!#REF!,3),40,IF(J161&lt;=HLOOKUP(F161,Limits!#REF!,4),50,IF(J161&lt;=HLOOKUP(F161,Limits!#REF!,5),60,IF(J161&lt;=HLOOKUP(F161,Limits!#REF!,6),80,"Over 80%")))))</f>
        <v>#REF!</v>
      </c>
      <c r="AI161" s="123" t="e">
        <f t="shared" si="8"/>
        <v>#REF!</v>
      </c>
      <c r="AJ161" s="13"/>
      <c r="AK161" s="85" t="e">
        <f t="shared" si="11"/>
        <v>#REF!</v>
      </c>
    </row>
    <row r="162" spans="1:37">
      <c r="A162" s="117" t="e">
        <f>+USR!#REF!</f>
        <v>#REF!</v>
      </c>
      <c r="B162" s="117"/>
      <c r="C162" s="117" t="e">
        <f>+USR!#REF!</f>
        <v>#REF!</v>
      </c>
      <c r="D162" s="151" t="e">
        <f>DATEVALUE(TEXT(USR!#REF!,"mm/dd/yyyy"))</f>
        <v>#REF!</v>
      </c>
      <c r="E162" s="117"/>
      <c r="F162" s="121" t="e">
        <f>+USR!#REF!</f>
        <v>#REF!</v>
      </c>
      <c r="G162" s="122"/>
      <c r="H162" s="122" t="e">
        <f>+USR!#REF!</f>
        <v>#REF!</v>
      </c>
      <c r="I162" s="122"/>
      <c r="J162" s="146" t="e">
        <f>+USR!#REF!</f>
        <v>#REF!</v>
      </c>
      <c r="K162" s="122"/>
      <c r="L162" s="147" t="e">
        <f>IF(H162=30,HLOOKUP(F162,Limits!#REF!,2),IF(H162=40,HLOOKUP(F162,Limits!#REF!,3),IF(H162=50,HLOOKUP(F162,Limits!#REF!,4),IF(H162=60,HLOOKUP(F162,Limits!#REF!,5),IF(H162=80,HLOOKUP(F162,Limits!#REF!,6))))))</f>
        <v>#REF!</v>
      </c>
      <c r="M162" s="148"/>
      <c r="N162" s="121" t="e">
        <f>+USR!#REF!</f>
        <v>#REF!</v>
      </c>
      <c r="O162" s="122"/>
      <c r="P162" s="122" t="e">
        <f>+USR!#REF!</f>
        <v>#REF!</v>
      </c>
      <c r="Q162" s="122"/>
      <c r="R162" s="122" t="e">
        <f>+USR!#REF!</f>
        <v>#REF!</v>
      </c>
      <c r="S162" s="122"/>
      <c r="T162" s="122" t="e">
        <f>+USR!#REF!</f>
        <v>#REF!</v>
      </c>
      <c r="U162" s="122"/>
      <c r="V162" s="122" t="e">
        <f>IF(N162=0,Limits!$D$8,IF(N162=1,Limits!$E$8,IF(N162=2,Limits!$F$8,IF(N162=3,Limits!$G$8,IF(N162=4,Limits!$H$8,IF(N162=5,Limits!$I$8))))))</f>
        <v>#REF!</v>
      </c>
      <c r="W162" s="122"/>
      <c r="X162" s="122" t="e">
        <f t="shared" si="9"/>
        <v>#REF!</v>
      </c>
      <c r="Y162" s="122"/>
      <c r="Z162" s="76" t="e">
        <f>IF(D162&gt;=Limits!#REF!,"A",IF(D162&lt;=Limits!#REF!,"B",0))</f>
        <v>#REF!</v>
      </c>
      <c r="AA162" s="76" t="e">
        <f>IF(Z162="A",IF(P162=30,HLOOKUP(N162,Limits!#REF!,2),IF(P162=40,HLOOKUP(N162,Limits!#REF!,3),IF(P162=50,HLOOKUP(N162,Limits!#REF!,4),IF(P162=80,HLOOKUP(N162,Limits!#REF!,5))))))</f>
        <v>#REF!</v>
      </c>
      <c r="AB162" s="76" t="e">
        <f>IF(Z162="B",IF(P162=30,HLOOKUP(N162,Limits!#REF!,2),IF(P162=40,HLOOKUP(N162,Limits!#REF!,3),IF(P162=50,HLOOKUP(N162,Limits!#REF!,4),IF(P162=80,HLOOKUP(N162,Limits!#REF!,5))))))</f>
        <v>#REF!</v>
      </c>
      <c r="AC162" s="122"/>
      <c r="AD162" s="123" t="e">
        <f t="shared" si="10"/>
        <v>#REF!</v>
      </c>
      <c r="AE162" s="76" t="e">
        <f>IF(Z162="A",IF(X162&lt;=HLOOKUP(N162,Limits!#REF!,2),30,IF(X162&lt;=HLOOKUP(N162,Limits!#REF!,3),40,IF(X162&lt;=HLOOKUP(N162,Limits!#REF!,4),50,IF(X162&lt;=HLOOKUP(N162,Limits!#REF!,5),80,"Over 80%")))))</f>
        <v>#REF!</v>
      </c>
      <c r="AF162" s="76" t="e">
        <f>IF(Z162="B",IF(X162&lt;=HLOOKUP(N162,Limits!#REF!,2),30,IF(X162&lt;=HLOOKUP(N162,Limits!#REF!,3),40,IF(X162&lt;=HLOOKUP(N162,Limits!#REF!,4),50,IF(X162&lt;=HLOOKUP(N162,Limits!#REF!,5),80,"Over 80%")))))</f>
        <v>#REF!</v>
      </c>
      <c r="AG162" s="122"/>
      <c r="AH162" s="85" t="e">
        <f>IF(J162&lt;=HLOOKUP(F162,Limits!#REF!,2),30,IF(J162&lt;=HLOOKUP(F162,Limits!#REF!,3),40,IF(J162&lt;=HLOOKUP(F162,Limits!#REF!,4),50,IF(J162&lt;=HLOOKUP(F162,Limits!#REF!,5),60,IF(J162&lt;=HLOOKUP(F162,Limits!#REF!,6),80,"Over 80%")))))</f>
        <v>#REF!</v>
      </c>
      <c r="AI162" s="123" t="e">
        <f t="shared" si="8"/>
        <v>#REF!</v>
      </c>
      <c r="AJ162" s="13"/>
      <c r="AK162" s="85" t="e">
        <f t="shared" si="11"/>
        <v>#REF!</v>
      </c>
    </row>
    <row r="163" spans="1:37">
      <c r="A163" s="117" t="e">
        <f>+USR!#REF!</f>
        <v>#REF!</v>
      </c>
      <c r="B163" s="117"/>
      <c r="C163" s="117" t="e">
        <f>+USR!#REF!</f>
        <v>#REF!</v>
      </c>
      <c r="D163" s="151" t="e">
        <f>DATEVALUE(TEXT(USR!#REF!,"mm/dd/yyyy"))</f>
        <v>#REF!</v>
      </c>
      <c r="E163" s="117"/>
      <c r="F163" s="121" t="e">
        <f>+USR!#REF!</f>
        <v>#REF!</v>
      </c>
      <c r="G163" s="122"/>
      <c r="H163" s="122" t="e">
        <f>+USR!#REF!</f>
        <v>#REF!</v>
      </c>
      <c r="I163" s="122"/>
      <c r="J163" s="146" t="e">
        <f>+USR!#REF!</f>
        <v>#REF!</v>
      </c>
      <c r="K163" s="122"/>
      <c r="L163" s="147" t="e">
        <f>IF(H163=30,HLOOKUP(F163,Limits!#REF!,2),IF(H163=40,HLOOKUP(F163,Limits!#REF!,3),IF(H163=50,HLOOKUP(F163,Limits!#REF!,4),IF(H163=60,HLOOKUP(F163,Limits!#REF!,5),IF(H163=80,HLOOKUP(F163,Limits!#REF!,6))))))</f>
        <v>#REF!</v>
      </c>
      <c r="M163" s="148"/>
      <c r="N163" s="121" t="e">
        <f>+USR!#REF!</f>
        <v>#REF!</v>
      </c>
      <c r="O163" s="122"/>
      <c r="P163" s="122" t="e">
        <f>+USR!#REF!</f>
        <v>#REF!</v>
      </c>
      <c r="Q163" s="122"/>
      <c r="R163" s="122" t="e">
        <f>+USR!#REF!</f>
        <v>#REF!</v>
      </c>
      <c r="S163" s="122"/>
      <c r="T163" s="122" t="e">
        <f>+USR!#REF!</f>
        <v>#REF!</v>
      </c>
      <c r="U163" s="122"/>
      <c r="V163" s="122" t="e">
        <f>IF(N163=0,Limits!$D$8,IF(N163=1,Limits!$E$8,IF(N163=2,Limits!$F$8,IF(N163=3,Limits!$G$8,IF(N163=4,Limits!$H$8,IF(N163=5,Limits!$I$8))))))</f>
        <v>#REF!</v>
      </c>
      <c r="W163" s="122"/>
      <c r="X163" s="122" t="e">
        <f t="shared" si="9"/>
        <v>#REF!</v>
      </c>
      <c r="Y163" s="122"/>
      <c r="Z163" s="76" t="e">
        <f>IF(D163&gt;=Limits!#REF!,"A",IF(D163&lt;=Limits!#REF!,"B",0))</f>
        <v>#REF!</v>
      </c>
      <c r="AA163" s="76" t="e">
        <f>IF(Z163="A",IF(P163=30,HLOOKUP(N163,Limits!#REF!,2),IF(P163=40,HLOOKUP(N163,Limits!#REF!,3),IF(P163=50,HLOOKUP(N163,Limits!#REF!,4),IF(P163=80,HLOOKUP(N163,Limits!#REF!,5))))))</f>
        <v>#REF!</v>
      </c>
      <c r="AB163" s="76" t="e">
        <f>IF(Z163="B",IF(P163=30,HLOOKUP(N163,Limits!#REF!,2),IF(P163=40,HLOOKUP(N163,Limits!#REF!,3),IF(P163=50,HLOOKUP(N163,Limits!#REF!,4),IF(P163=80,HLOOKUP(N163,Limits!#REF!,5))))))</f>
        <v>#REF!</v>
      </c>
      <c r="AC163" s="122"/>
      <c r="AD163" s="123" t="e">
        <f t="shared" si="10"/>
        <v>#REF!</v>
      </c>
      <c r="AE163" s="76" t="e">
        <f>IF(Z163="A",IF(X163&lt;=HLOOKUP(N163,Limits!#REF!,2),30,IF(X163&lt;=HLOOKUP(N163,Limits!#REF!,3),40,IF(X163&lt;=HLOOKUP(N163,Limits!#REF!,4),50,IF(X163&lt;=HLOOKUP(N163,Limits!#REF!,5),80,"Over 80%")))))</f>
        <v>#REF!</v>
      </c>
      <c r="AF163" s="76" t="e">
        <f>IF(Z163="B",IF(X163&lt;=HLOOKUP(N163,Limits!#REF!,2),30,IF(X163&lt;=HLOOKUP(N163,Limits!#REF!,3),40,IF(X163&lt;=HLOOKUP(N163,Limits!#REF!,4),50,IF(X163&lt;=HLOOKUP(N163,Limits!#REF!,5),80,"Over 80%")))))</f>
        <v>#REF!</v>
      </c>
      <c r="AG163" s="122"/>
      <c r="AH163" s="85" t="e">
        <f>IF(J163&lt;=HLOOKUP(F163,Limits!#REF!,2),30,IF(J163&lt;=HLOOKUP(F163,Limits!#REF!,3),40,IF(J163&lt;=HLOOKUP(F163,Limits!#REF!,4),50,IF(J163&lt;=HLOOKUP(F163,Limits!#REF!,5),60,IF(J163&lt;=HLOOKUP(F163,Limits!#REF!,6),80,"Over 80%")))))</f>
        <v>#REF!</v>
      </c>
      <c r="AI163" s="123" t="e">
        <f t="shared" si="8"/>
        <v>#REF!</v>
      </c>
      <c r="AJ163" s="13"/>
      <c r="AK163" s="85" t="e">
        <f t="shared" si="11"/>
        <v>#REF!</v>
      </c>
    </row>
    <row r="164" spans="1:37">
      <c r="A164" s="117" t="e">
        <f>+USR!#REF!</f>
        <v>#REF!</v>
      </c>
      <c r="B164" s="117"/>
      <c r="C164" s="117" t="e">
        <f>+USR!#REF!</f>
        <v>#REF!</v>
      </c>
      <c r="D164" s="151" t="e">
        <f>DATEVALUE(TEXT(USR!#REF!,"mm/dd/yyyy"))</f>
        <v>#REF!</v>
      </c>
      <c r="E164" s="117"/>
      <c r="F164" s="121" t="e">
        <f>+USR!#REF!</f>
        <v>#REF!</v>
      </c>
      <c r="G164" s="122"/>
      <c r="H164" s="122" t="e">
        <f>+USR!#REF!</f>
        <v>#REF!</v>
      </c>
      <c r="I164" s="122"/>
      <c r="J164" s="146" t="e">
        <f>+USR!#REF!</f>
        <v>#REF!</v>
      </c>
      <c r="K164" s="122"/>
      <c r="L164" s="147" t="e">
        <f>IF(H164=30,HLOOKUP(F164,Limits!#REF!,2),IF(H164=40,HLOOKUP(F164,Limits!#REF!,3),IF(H164=50,HLOOKUP(F164,Limits!#REF!,4),IF(H164=60,HLOOKUP(F164,Limits!#REF!,5),IF(H164=80,HLOOKUP(F164,Limits!#REF!,6))))))</f>
        <v>#REF!</v>
      </c>
      <c r="M164" s="148"/>
      <c r="N164" s="121" t="e">
        <f>+USR!#REF!</f>
        <v>#REF!</v>
      </c>
      <c r="O164" s="122"/>
      <c r="P164" s="122" t="e">
        <f>+USR!#REF!</f>
        <v>#REF!</v>
      </c>
      <c r="Q164" s="122"/>
      <c r="R164" s="122" t="e">
        <f>+USR!#REF!</f>
        <v>#REF!</v>
      </c>
      <c r="S164" s="122"/>
      <c r="T164" s="122" t="e">
        <f>+USR!#REF!</f>
        <v>#REF!</v>
      </c>
      <c r="U164" s="122"/>
      <c r="V164" s="122" t="e">
        <f>IF(N164=0,Limits!$D$8,IF(N164=1,Limits!$E$8,IF(N164=2,Limits!$F$8,IF(N164=3,Limits!$G$8,IF(N164=4,Limits!$H$8,IF(N164=5,Limits!$I$8))))))</f>
        <v>#REF!</v>
      </c>
      <c r="W164" s="122"/>
      <c r="X164" s="122" t="e">
        <f t="shared" si="9"/>
        <v>#REF!</v>
      </c>
      <c r="Y164" s="122"/>
      <c r="Z164" s="76" t="e">
        <f>IF(D164&gt;=Limits!#REF!,"A",IF(D164&lt;=Limits!#REF!,"B",0))</f>
        <v>#REF!</v>
      </c>
      <c r="AA164" s="76" t="e">
        <f>IF(Z164="A",IF(P164=30,HLOOKUP(N164,Limits!#REF!,2),IF(P164=40,HLOOKUP(N164,Limits!#REF!,3),IF(P164=50,HLOOKUP(N164,Limits!#REF!,4),IF(P164=80,HLOOKUP(N164,Limits!#REF!,5))))))</f>
        <v>#REF!</v>
      </c>
      <c r="AB164" s="76" t="e">
        <f>IF(Z164="B",IF(P164=30,HLOOKUP(N164,Limits!#REF!,2),IF(P164=40,HLOOKUP(N164,Limits!#REF!,3),IF(P164=50,HLOOKUP(N164,Limits!#REF!,4),IF(P164=80,HLOOKUP(N164,Limits!#REF!,5))))))</f>
        <v>#REF!</v>
      </c>
      <c r="AC164" s="122"/>
      <c r="AD164" s="123" t="e">
        <f t="shared" si="10"/>
        <v>#REF!</v>
      </c>
      <c r="AE164" s="76" t="e">
        <f>IF(Z164="A",IF(X164&lt;=HLOOKUP(N164,Limits!#REF!,2),30,IF(X164&lt;=HLOOKUP(N164,Limits!#REF!,3),40,IF(X164&lt;=HLOOKUP(N164,Limits!#REF!,4),50,IF(X164&lt;=HLOOKUP(N164,Limits!#REF!,5),80,"Over 80%")))))</f>
        <v>#REF!</v>
      </c>
      <c r="AF164" s="76" t="e">
        <f>IF(Z164="B",IF(X164&lt;=HLOOKUP(N164,Limits!#REF!,2),30,IF(X164&lt;=HLOOKUP(N164,Limits!#REF!,3),40,IF(X164&lt;=HLOOKUP(N164,Limits!#REF!,4),50,IF(X164&lt;=HLOOKUP(N164,Limits!#REF!,5),80,"Over 80%")))))</f>
        <v>#REF!</v>
      </c>
      <c r="AG164" s="122"/>
      <c r="AH164" s="85" t="e">
        <f>IF(J164&lt;=HLOOKUP(F164,Limits!#REF!,2),30,IF(J164&lt;=HLOOKUP(F164,Limits!#REF!,3),40,IF(J164&lt;=HLOOKUP(F164,Limits!#REF!,4),50,IF(J164&lt;=HLOOKUP(F164,Limits!#REF!,5),60,IF(J164&lt;=HLOOKUP(F164,Limits!#REF!,6),80,"Over 80%")))))</f>
        <v>#REF!</v>
      </c>
      <c r="AI164" s="123" t="e">
        <f t="shared" si="8"/>
        <v>#REF!</v>
      </c>
      <c r="AJ164" s="13"/>
      <c r="AK164" s="85" t="e">
        <f t="shared" si="11"/>
        <v>#REF!</v>
      </c>
    </row>
    <row r="165" spans="1:37">
      <c r="A165" s="117" t="e">
        <f>+USR!#REF!</f>
        <v>#REF!</v>
      </c>
      <c r="B165" s="117"/>
      <c r="C165" s="117" t="e">
        <f>+USR!#REF!</f>
        <v>#REF!</v>
      </c>
      <c r="D165" s="151" t="e">
        <f>DATEVALUE(TEXT(USR!#REF!,"mm/dd/yyyy"))</f>
        <v>#REF!</v>
      </c>
      <c r="E165" s="117"/>
      <c r="F165" s="121" t="e">
        <f>+USR!#REF!</f>
        <v>#REF!</v>
      </c>
      <c r="G165" s="122"/>
      <c r="H165" s="122" t="e">
        <f>+USR!#REF!</f>
        <v>#REF!</v>
      </c>
      <c r="I165" s="122"/>
      <c r="J165" s="146" t="e">
        <f>+USR!#REF!</f>
        <v>#REF!</v>
      </c>
      <c r="K165" s="122"/>
      <c r="L165" s="147" t="e">
        <f>IF(H165=30,HLOOKUP(F165,Limits!#REF!,2),IF(H165=40,HLOOKUP(F165,Limits!#REF!,3),IF(H165=50,HLOOKUP(F165,Limits!#REF!,4),IF(H165=60,HLOOKUP(F165,Limits!#REF!,5),IF(H165=80,HLOOKUP(F165,Limits!#REF!,6))))))</f>
        <v>#REF!</v>
      </c>
      <c r="M165" s="148"/>
      <c r="N165" s="121" t="e">
        <f>+USR!#REF!</f>
        <v>#REF!</v>
      </c>
      <c r="O165" s="122"/>
      <c r="P165" s="122" t="e">
        <f>+USR!#REF!</f>
        <v>#REF!</v>
      </c>
      <c r="Q165" s="122"/>
      <c r="R165" s="122" t="e">
        <f>+USR!#REF!</f>
        <v>#REF!</v>
      </c>
      <c r="S165" s="122"/>
      <c r="T165" s="122" t="e">
        <f>+USR!#REF!</f>
        <v>#REF!</v>
      </c>
      <c r="U165" s="122"/>
      <c r="V165" s="122" t="e">
        <f>IF(N165=0,Limits!$D$8,IF(N165=1,Limits!$E$8,IF(N165=2,Limits!$F$8,IF(N165=3,Limits!$G$8,IF(N165=4,Limits!$H$8,IF(N165=5,Limits!$I$8))))))</f>
        <v>#REF!</v>
      </c>
      <c r="W165" s="122"/>
      <c r="X165" s="122" t="e">
        <f t="shared" si="9"/>
        <v>#REF!</v>
      </c>
      <c r="Y165" s="122"/>
      <c r="Z165" s="76" t="e">
        <f>IF(D165&gt;=Limits!#REF!,"A",IF(D165&lt;=Limits!#REF!,"B",0))</f>
        <v>#REF!</v>
      </c>
      <c r="AA165" s="76" t="e">
        <f>IF(Z165="A",IF(P165=30,HLOOKUP(N165,Limits!#REF!,2),IF(P165=40,HLOOKUP(N165,Limits!#REF!,3),IF(P165=50,HLOOKUP(N165,Limits!#REF!,4),IF(P165=80,HLOOKUP(N165,Limits!#REF!,5))))))</f>
        <v>#REF!</v>
      </c>
      <c r="AB165" s="76" t="e">
        <f>IF(Z165="B",IF(P165=30,HLOOKUP(N165,Limits!#REF!,2),IF(P165=40,HLOOKUP(N165,Limits!#REF!,3),IF(P165=50,HLOOKUP(N165,Limits!#REF!,4),IF(P165=80,HLOOKUP(N165,Limits!#REF!,5))))))</f>
        <v>#REF!</v>
      </c>
      <c r="AC165" s="122"/>
      <c r="AD165" s="123" t="e">
        <f t="shared" si="10"/>
        <v>#REF!</v>
      </c>
      <c r="AE165" s="76" t="e">
        <f>IF(Z165="A",IF(X165&lt;=HLOOKUP(N165,Limits!#REF!,2),30,IF(X165&lt;=HLOOKUP(N165,Limits!#REF!,3),40,IF(X165&lt;=HLOOKUP(N165,Limits!#REF!,4),50,IF(X165&lt;=HLOOKUP(N165,Limits!#REF!,5),80,"Over 80%")))))</f>
        <v>#REF!</v>
      </c>
      <c r="AF165" s="76" t="e">
        <f>IF(Z165="B",IF(X165&lt;=HLOOKUP(N165,Limits!#REF!,2),30,IF(X165&lt;=HLOOKUP(N165,Limits!#REF!,3),40,IF(X165&lt;=HLOOKUP(N165,Limits!#REF!,4),50,IF(X165&lt;=HLOOKUP(N165,Limits!#REF!,5),80,"Over 80%")))))</f>
        <v>#REF!</v>
      </c>
      <c r="AG165" s="122"/>
      <c r="AH165" s="85" t="e">
        <f>IF(J165&lt;=HLOOKUP(F165,Limits!#REF!,2),30,IF(J165&lt;=HLOOKUP(F165,Limits!#REF!,3),40,IF(J165&lt;=HLOOKUP(F165,Limits!#REF!,4),50,IF(J165&lt;=HLOOKUP(F165,Limits!#REF!,5),60,IF(J165&lt;=HLOOKUP(F165,Limits!#REF!,6),80,"Over 80%")))))</f>
        <v>#REF!</v>
      </c>
      <c r="AI165" s="123" t="e">
        <f t="shared" si="8"/>
        <v>#REF!</v>
      </c>
      <c r="AJ165" s="13"/>
      <c r="AK165" s="85" t="e">
        <f t="shared" si="11"/>
        <v>#REF!</v>
      </c>
    </row>
    <row r="166" spans="1:37">
      <c r="A166" s="117" t="e">
        <f>+USR!#REF!</f>
        <v>#REF!</v>
      </c>
      <c r="B166" s="117"/>
      <c r="C166" s="117" t="e">
        <f>+USR!#REF!</f>
        <v>#REF!</v>
      </c>
      <c r="D166" s="151" t="e">
        <f>DATEVALUE(TEXT(USR!#REF!,"mm/dd/yyyy"))</f>
        <v>#REF!</v>
      </c>
      <c r="E166" s="117"/>
      <c r="F166" s="121" t="e">
        <f>+USR!#REF!</f>
        <v>#REF!</v>
      </c>
      <c r="G166" s="122"/>
      <c r="H166" s="122" t="e">
        <f>+USR!#REF!</f>
        <v>#REF!</v>
      </c>
      <c r="I166" s="122"/>
      <c r="J166" s="146" t="e">
        <f>+USR!#REF!</f>
        <v>#REF!</v>
      </c>
      <c r="K166" s="122"/>
      <c r="L166" s="147" t="e">
        <f>IF(H166=30,HLOOKUP(F166,Limits!#REF!,2),IF(H166=40,HLOOKUP(F166,Limits!#REF!,3),IF(H166=50,HLOOKUP(F166,Limits!#REF!,4),IF(H166=60,HLOOKUP(F166,Limits!#REF!,5),IF(H166=80,HLOOKUP(F166,Limits!#REF!,6))))))</f>
        <v>#REF!</v>
      </c>
      <c r="M166" s="148"/>
      <c r="N166" s="121" t="e">
        <f>+USR!#REF!</f>
        <v>#REF!</v>
      </c>
      <c r="O166" s="122"/>
      <c r="P166" s="122" t="e">
        <f>+USR!#REF!</f>
        <v>#REF!</v>
      </c>
      <c r="Q166" s="122"/>
      <c r="R166" s="122" t="e">
        <f>+USR!#REF!</f>
        <v>#REF!</v>
      </c>
      <c r="S166" s="122"/>
      <c r="T166" s="122" t="e">
        <f>+USR!#REF!</f>
        <v>#REF!</v>
      </c>
      <c r="U166" s="122"/>
      <c r="V166" s="122" t="e">
        <f>IF(N166=0,Limits!$D$8,IF(N166=1,Limits!$E$8,IF(N166=2,Limits!$F$8,IF(N166=3,Limits!$G$8,IF(N166=4,Limits!$H$8,IF(N166=5,Limits!$I$8))))))</f>
        <v>#REF!</v>
      </c>
      <c r="W166" s="122"/>
      <c r="X166" s="122" t="e">
        <f t="shared" si="9"/>
        <v>#REF!</v>
      </c>
      <c r="Y166" s="122"/>
      <c r="Z166" s="76" t="e">
        <f>IF(D166&gt;=Limits!#REF!,"A",IF(D166&lt;=Limits!#REF!,"B",0))</f>
        <v>#REF!</v>
      </c>
      <c r="AA166" s="76" t="e">
        <f>IF(Z166="A",IF(P166=30,HLOOKUP(N166,Limits!#REF!,2),IF(P166=40,HLOOKUP(N166,Limits!#REF!,3),IF(P166=50,HLOOKUP(N166,Limits!#REF!,4),IF(P166=80,HLOOKUP(N166,Limits!#REF!,5))))))</f>
        <v>#REF!</v>
      </c>
      <c r="AB166" s="76" t="e">
        <f>IF(Z166="B",IF(P166=30,HLOOKUP(N166,Limits!#REF!,2),IF(P166=40,HLOOKUP(N166,Limits!#REF!,3),IF(P166=50,HLOOKUP(N166,Limits!#REF!,4),IF(P166=80,HLOOKUP(N166,Limits!#REF!,5))))))</f>
        <v>#REF!</v>
      </c>
      <c r="AC166" s="122"/>
      <c r="AD166" s="123" t="e">
        <f t="shared" si="10"/>
        <v>#REF!</v>
      </c>
      <c r="AE166" s="76" t="e">
        <f>IF(Z166="A",IF(X166&lt;=HLOOKUP(N166,Limits!#REF!,2),30,IF(X166&lt;=HLOOKUP(N166,Limits!#REF!,3),40,IF(X166&lt;=HLOOKUP(N166,Limits!#REF!,4),50,IF(X166&lt;=HLOOKUP(N166,Limits!#REF!,5),80,"Over 80%")))))</f>
        <v>#REF!</v>
      </c>
      <c r="AF166" s="76" t="e">
        <f>IF(Z166="B",IF(X166&lt;=HLOOKUP(N166,Limits!#REF!,2),30,IF(X166&lt;=HLOOKUP(N166,Limits!#REF!,3),40,IF(X166&lt;=HLOOKUP(N166,Limits!#REF!,4),50,IF(X166&lt;=HLOOKUP(N166,Limits!#REF!,5),80,"Over 80%")))))</f>
        <v>#REF!</v>
      </c>
      <c r="AG166" s="122"/>
      <c r="AH166" s="85" t="e">
        <f>IF(J166&lt;=HLOOKUP(F166,Limits!#REF!,2),30,IF(J166&lt;=HLOOKUP(F166,Limits!#REF!,3),40,IF(J166&lt;=HLOOKUP(F166,Limits!#REF!,4),50,IF(J166&lt;=HLOOKUP(F166,Limits!#REF!,5),60,IF(J166&lt;=HLOOKUP(F166,Limits!#REF!,6),80,"Over 80%")))))</f>
        <v>#REF!</v>
      </c>
      <c r="AI166" s="123" t="e">
        <f t="shared" si="8"/>
        <v>#REF!</v>
      </c>
      <c r="AJ166" s="13"/>
      <c r="AK166" s="85" t="e">
        <f t="shared" si="11"/>
        <v>#REF!</v>
      </c>
    </row>
    <row r="167" spans="1:37">
      <c r="A167" s="117" t="e">
        <f>+USR!#REF!</f>
        <v>#REF!</v>
      </c>
      <c r="B167" s="117"/>
      <c r="C167" s="117" t="e">
        <f>+USR!#REF!</f>
        <v>#REF!</v>
      </c>
      <c r="D167" s="151" t="e">
        <f>DATEVALUE(TEXT(USR!#REF!,"mm/dd/yyyy"))</f>
        <v>#REF!</v>
      </c>
      <c r="E167" s="117"/>
      <c r="F167" s="121" t="e">
        <f>+USR!#REF!</f>
        <v>#REF!</v>
      </c>
      <c r="G167" s="122"/>
      <c r="H167" s="122" t="e">
        <f>+USR!#REF!</f>
        <v>#REF!</v>
      </c>
      <c r="I167" s="122"/>
      <c r="J167" s="146" t="e">
        <f>+USR!#REF!</f>
        <v>#REF!</v>
      </c>
      <c r="K167" s="122"/>
      <c r="L167" s="147" t="e">
        <f>IF(H167=30,HLOOKUP(F167,Limits!#REF!,2),IF(H167=40,HLOOKUP(F167,Limits!#REF!,3),IF(H167=50,HLOOKUP(F167,Limits!#REF!,4),IF(H167=60,HLOOKUP(F167,Limits!#REF!,5),IF(H167=80,HLOOKUP(F167,Limits!#REF!,6))))))</f>
        <v>#REF!</v>
      </c>
      <c r="M167" s="148"/>
      <c r="N167" s="121" t="e">
        <f>+USR!#REF!</f>
        <v>#REF!</v>
      </c>
      <c r="O167" s="122"/>
      <c r="P167" s="122" t="e">
        <f>+USR!#REF!</f>
        <v>#REF!</v>
      </c>
      <c r="Q167" s="122"/>
      <c r="R167" s="122" t="e">
        <f>+USR!#REF!</f>
        <v>#REF!</v>
      </c>
      <c r="S167" s="122"/>
      <c r="T167" s="122" t="e">
        <f>+USR!#REF!</f>
        <v>#REF!</v>
      </c>
      <c r="U167" s="122"/>
      <c r="V167" s="122" t="e">
        <f>IF(N167=0,Limits!$D$8,IF(N167=1,Limits!$E$8,IF(N167=2,Limits!$F$8,IF(N167=3,Limits!$G$8,IF(N167=4,Limits!$H$8,IF(N167=5,Limits!$I$8))))))</f>
        <v>#REF!</v>
      </c>
      <c r="W167" s="122"/>
      <c r="X167" s="122" t="e">
        <f t="shared" si="9"/>
        <v>#REF!</v>
      </c>
      <c r="Y167" s="122"/>
      <c r="Z167" s="76" t="e">
        <f>IF(D167&gt;=Limits!#REF!,"A",IF(D167&lt;=Limits!#REF!,"B",0))</f>
        <v>#REF!</v>
      </c>
      <c r="AA167" s="76" t="e">
        <f>IF(Z167="A",IF(P167=30,HLOOKUP(N167,Limits!#REF!,2),IF(P167=40,HLOOKUP(N167,Limits!#REF!,3),IF(P167=50,HLOOKUP(N167,Limits!#REF!,4),IF(P167=80,HLOOKUP(N167,Limits!#REF!,5))))))</f>
        <v>#REF!</v>
      </c>
      <c r="AB167" s="76" t="e">
        <f>IF(Z167="B",IF(P167=30,HLOOKUP(N167,Limits!#REF!,2),IF(P167=40,HLOOKUP(N167,Limits!#REF!,3),IF(P167=50,HLOOKUP(N167,Limits!#REF!,4),IF(P167=80,HLOOKUP(N167,Limits!#REF!,5))))))</f>
        <v>#REF!</v>
      </c>
      <c r="AC167" s="122"/>
      <c r="AD167" s="123" t="e">
        <f t="shared" si="10"/>
        <v>#REF!</v>
      </c>
      <c r="AE167" s="76" t="e">
        <f>IF(Z167="A",IF(X167&lt;=HLOOKUP(N167,Limits!#REF!,2),30,IF(X167&lt;=HLOOKUP(N167,Limits!#REF!,3),40,IF(X167&lt;=HLOOKUP(N167,Limits!#REF!,4),50,IF(X167&lt;=HLOOKUP(N167,Limits!#REF!,5),80,"Over 80%")))))</f>
        <v>#REF!</v>
      </c>
      <c r="AF167" s="76" t="e">
        <f>IF(Z167="B",IF(X167&lt;=HLOOKUP(N167,Limits!#REF!,2),30,IF(X167&lt;=HLOOKUP(N167,Limits!#REF!,3),40,IF(X167&lt;=HLOOKUP(N167,Limits!#REF!,4),50,IF(X167&lt;=HLOOKUP(N167,Limits!#REF!,5),80,"Over 80%")))))</f>
        <v>#REF!</v>
      </c>
      <c r="AG167" s="122"/>
      <c r="AH167" s="85" t="e">
        <f>IF(J167&lt;=HLOOKUP(F167,Limits!#REF!,2),30,IF(J167&lt;=HLOOKUP(F167,Limits!#REF!,3),40,IF(J167&lt;=HLOOKUP(F167,Limits!#REF!,4),50,IF(J167&lt;=HLOOKUP(F167,Limits!#REF!,5),60,IF(J167&lt;=HLOOKUP(F167,Limits!#REF!,6),80,"Over 80%")))))</f>
        <v>#REF!</v>
      </c>
      <c r="AI167" s="123" t="e">
        <f t="shared" si="8"/>
        <v>#REF!</v>
      </c>
      <c r="AJ167" s="13"/>
      <c r="AK167" s="85" t="e">
        <f t="shared" si="11"/>
        <v>#REF!</v>
      </c>
    </row>
    <row r="168" spans="1:37">
      <c r="A168" s="117" t="e">
        <f>+USR!#REF!</f>
        <v>#REF!</v>
      </c>
      <c r="B168" s="117"/>
      <c r="C168" s="117" t="e">
        <f>+USR!#REF!</f>
        <v>#REF!</v>
      </c>
      <c r="D168" s="151" t="e">
        <f>DATEVALUE(TEXT(USR!#REF!,"mm/dd/yyyy"))</f>
        <v>#REF!</v>
      </c>
      <c r="E168" s="117"/>
      <c r="F168" s="121" t="e">
        <f>+USR!#REF!</f>
        <v>#REF!</v>
      </c>
      <c r="G168" s="122"/>
      <c r="H168" s="122" t="e">
        <f>+USR!#REF!</f>
        <v>#REF!</v>
      </c>
      <c r="I168" s="122"/>
      <c r="J168" s="146" t="e">
        <f>+USR!#REF!</f>
        <v>#REF!</v>
      </c>
      <c r="K168" s="122"/>
      <c r="L168" s="147" t="e">
        <f>IF(H168=30,HLOOKUP(F168,Limits!#REF!,2),IF(H168=40,HLOOKUP(F168,Limits!#REF!,3),IF(H168=50,HLOOKUP(F168,Limits!#REF!,4),IF(H168=60,HLOOKUP(F168,Limits!#REF!,5),IF(H168=80,HLOOKUP(F168,Limits!#REF!,6))))))</f>
        <v>#REF!</v>
      </c>
      <c r="M168" s="148"/>
      <c r="N168" s="121" t="e">
        <f>+USR!#REF!</f>
        <v>#REF!</v>
      </c>
      <c r="O168" s="122"/>
      <c r="P168" s="122" t="e">
        <f>+USR!#REF!</f>
        <v>#REF!</v>
      </c>
      <c r="Q168" s="122"/>
      <c r="R168" s="122" t="e">
        <f>+USR!#REF!</f>
        <v>#REF!</v>
      </c>
      <c r="S168" s="122"/>
      <c r="T168" s="122" t="e">
        <f>+USR!#REF!</f>
        <v>#REF!</v>
      </c>
      <c r="U168" s="122"/>
      <c r="V168" s="122" t="e">
        <f>IF(N168=0,Limits!$D$8,IF(N168=1,Limits!$E$8,IF(N168=2,Limits!$F$8,IF(N168=3,Limits!$G$8,IF(N168=4,Limits!$H$8,IF(N168=5,Limits!$I$8))))))</f>
        <v>#REF!</v>
      </c>
      <c r="W168" s="122"/>
      <c r="X168" s="122" t="e">
        <f t="shared" si="9"/>
        <v>#REF!</v>
      </c>
      <c r="Y168" s="122"/>
      <c r="Z168" s="76" t="e">
        <f>IF(D168&gt;=Limits!#REF!,"A",IF(D168&lt;=Limits!#REF!,"B",0))</f>
        <v>#REF!</v>
      </c>
      <c r="AA168" s="76" t="e">
        <f>IF(Z168="A",IF(P168=30,HLOOKUP(N168,Limits!#REF!,2),IF(P168=40,HLOOKUP(N168,Limits!#REF!,3),IF(P168=50,HLOOKUP(N168,Limits!#REF!,4),IF(P168=80,HLOOKUP(N168,Limits!#REF!,5))))))</f>
        <v>#REF!</v>
      </c>
      <c r="AB168" s="76" t="e">
        <f>IF(Z168="B",IF(P168=30,HLOOKUP(N168,Limits!#REF!,2),IF(P168=40,HLOOKUP(N168,Limits!#REF!,3),IF(P168=50,HLOOKUP(N168,Limits!#REF!,4),IF(P168=80,HLOOKUP(N168,Limits!#REF!,5))))))</f>
        <v>#REF!</v>
      </c>
      <c r="AC168" s="122"/>
      <c r="AD168" s="123" t="e">
        <f t="shared" si="10"/>
        <v>#REF!</v>
      </c>
      <c r="AE168" s="76" t="e">
        <f>IF(Z168="A",IF(X168&lt;=HLOOKUP(N168,Limits!#REF!,2),30,IF(X168&lt;=HLOOKUP(N168,Limits!#REF!,3),40,IF(X168&lt;=HLOOKUP(N168,Limits!#REF!,4),50,IF(X168&lt;=HLOOKUP(N168,Limits!#REF!,5),80,"Over 80%")))))</f>
        <v>#REF!</v>
      </c>
      <c r="AF168" s="76" t="e">
        <f>IF(Z168="B",IF(X168&lt;=HLOOKUP(N168,Limits!#REF!,2),30,IF(X168&lt;=HLOOKUP(N168,Limits!#REF!,3),40,IF(X168&lt;=HLOOKUP(N168,Limits!#REF!,4),50,IF(X168&lt;=HLOOKUP(N168,Limits!#REF!,5),80,"Over 80%")))))</f>
        <v>#REF!</v>
      </c>
      <c r="AG168" s="122"/>
      <c r="AH168" s="85" t="e">
        <f>IF(J168&lt;=HLOOKUP(F168,Limits!#REF!,2),30,IF(J168&lt;=HLOOKUP(F168,Limits!#REF!,3),40,IF(J168&lt;=HLOOKUP(F168,Limits!#REF!,4),50,IF(J168&lt;=HLOOKUP(F168,Limits!#REF!,5),60,IF(J168&lt;=HLOOKUP(F168,Limits!#REF!,6),80,"Over 80%")))))</f>
        <v>#REF!</v>
      </c>
      <c r="AI168" s="123" t="e">
        <f t="shared" si="8"/>
        <v>#REF!</v>
      </c>
      <c r="AJ168" s="13"/>
      <c r="AK168" s="85" t="e">
        <f t="shared" si="11"/>
        <v>#REF!</v>
      </c>
    </row>
    <row r="169" spans="1:37">
      <c r="A169" s="117" t="e">
        <f>+USR!#REF!</f>
        <v>#REF!</v>
      </c>
      <c r="B169" s="117"/>
      <c r="C169" s="117" t="e">
        <f>+USR!#REF!</f>
        <v>#REF!</v>
      </c>
      <c r="D169" s="151" t="e">
        <f>DATEVALUE(TEXT(USR!#REF!,"mm/dd/yyyy"))</f>
        <v>#REF!</v>
      </c>
      <c r="E169" s="117"/>
      <c r="F169" s="121" t="e">
        <f>+USR!#REF!</f>
        <v>#REF!</v>
      </c>
      <c r="G169" s="122"/>
      <c r="H169" s="122" t="e">
        <f>+USR!#REF!</f>
        <v>#REF!</v>
      </c>
      <c r="I169" s="122"/>
      <c r="J169" s="146" t="e">
        <f>+USR!#REF!</f>
        <v>#REF!</v>
      </c>
      <c r="K169" s="122"/>
      <c r="L169" s="147" t="e">
        <f>IF(H169=30,HLOOKUP(F169,Limits!#REF!,2),IF(H169=40,HLOOKUP(F169,Limits!#REF!,3),IF(H169=50,HLOOKUP(F169,Limits!#REF!,4),IF(H169=60,HLOOKUP(F169,Limits!#REF!,5),IF(H169=80,HLOOKUP(F169,Limits!#REF!,6))))))</f>
        <v>#REF!</v>
      </c>
      <c r="M169" s="148"/>
      <c r="N169" s="121" t="e">
        <f>+USR!#REF!</f>
        <v>#REF!</v>
      </c>
      <c r="O169" s="122"/>
      <c r="P169" s="122" t="e">
        <f>+USR!#REF!</f>
        <v>#REF!</v>
      </c>
      <c r="Q169" s="122"/>
      <c r="R169" s="122" t="e">
        <f>+USR!#REF!</f>
        <v>#REF!</v>
      </c>
      <c r="S169" s="122"/>
      <c r="T169" s="122" t="e">
        <f>+USR!#REF!</f>
        <v>#REF!</v>
      </c>
      <c r="U169" s="122"/>
      <c r="V169" s="122" t="e">
        <f>IF(N169=0,Limits!$D$8,IF(N169=1,Limits!$E$8,IF(N169=2,Limits!$F$8,IF(N169=3,Limits!$G$8,IF(N169=4,Limits!$H$8,IF(N169=5,Limits!$I$8))))))</f>
        <v>#REF!</v>
      </c>
      <c r="W169" s="122"/>
      <c r="X169" s="122" t="e">
        <f t="shared" si="9"/>
        <v>#REF!</v>
      </c>
      <c r="Y169" s="122"/>
      <c r="Z169" s="76" t="e">
        <f>IF(D169&gt;=Limits!#REF!,"A",IF(D169&lt;=Limits!#REF!,"B",0))</f>
        <v>#REF!</v>
      </c>
      <c r="AA169" s="76" t="e">
        <f>IF(Z169="A",IF(P169=30,HLOOKUP(N169,Limits!#REF!,2),IF(P169=40,HLOOKUP(N169,Limits!#REF!,3),IF(P169=50,HLOOKUP(N169,Limits!#REF!,4),IF(P169=80,HLOOKUP(N169,Limits!#REF!,5))))))</f>
        <v>#REF!</v>
      </c>
      <c r="AB169" s="76" t="e">
        <f>IF(Z169="B",IF(P169=30,HLOOKUP(N169,Limits!#REF!,2),IF(P169=40,HLOOKUP(N169,Limits!#REF!,3),IF(P169=50,HLOOKUP(N169,Limits!#REF!,4),IF(P169=80,HLOOKUP(N169,Limits!#REF!,5))))))</f>
        <v>#REF!</v>
      </c>
      <c r="AC169" s="122"/>
      <c r="AD169" s="123" t="e">
        <f t="shared" si="10"/>
        <v>#REF!</v>
      </c>
      <c r="AE169" s="76" t="e">
        <f>IF(Z169="A",IF(X169&lt;=HLOOKUP(N169,Limits!#REF!,2),30,IF(X169&lt;=HLOOKUP(N169,Limits!#REF!,3),40,IF(X169&lt;=HLOOKUP(N169,Limits!#REF!,4),50,IF(X169&lt;=HLOOKUP(N169,Limits!#REF!,5),80,"Over 80%")))))</f>
        <v>#REF!</v>
      </c>
      <c r="AF169" s="76" t="e">
        <f>IF(Z169="B",IF(X169&lt;=HLOOKUP(N169,Limits!#REF!,2),30,IF(X169&lt;=HLOOKUP(N169,Limits!#REF!,3),40,IF(X169&lt;=HLOOKUP(N169,Limits!#REF!,4),50,IF(X169&lt;=HLOOKUP(N169,Limits!#REF!,5),80,"Over 80%")))))</f>
        <v>#REF!</v>
      </c>
      <c r="AG169" s="122"/>
      <c r="AH169" s="85" t="e">
        <f>IF(J169&lt;=HLOOKUP(F169,Limits!#REF!,2),30,IF(J169&lt;=HLOOKUP(F169,Limits!#REF!,3),40,IF(J169&lt;=HLOOKUP(F169,Limits!#REF!,4),50,IF(J169&lt;=HLOOKUP(F169,Limits!#REF!,5),60,IF(J169&lt;=HLOOKUP(F169,Limits!#REF!,6),80,"Over 80%")))))</f>
        <v>#REF!</v>
      </c>
      <c r="AI169" s="123" t="e">
        <f t="shared" si="8"/>
        <v>#REF!</v>
      </c>
      <c r="AJ169" s="13"/>
      <c r="AK169" s="85" t="e">
        <f t="shared" si="11"/>
        <v>#REF!</v>
      </c>
    </row>
    <row r="170" spans="1:37">
      <c r="A170" s="117" t="e">
        <f>+USR!#REF!</f>
        <v>#REF!</v>
      </c>
      <c r="B170" s="117"/>
      <c r="C170" s="117" t="e">
        <f>+USR!#REF!</f>
        <v>#REF!</v>
      </c>
      <c r="D170" s="151" t="e">
        <f>DATEVALUE(TEXT(USR!#REF!,"mm/dd/yyyy"))</f>
        <v>#REF!</v>
      </c>
      <c r="E170" s="117"/>
      <c r="F170" s="121" t="e">
        <f>+USR!#REF!</f>
        <v>#REF!</v>
      </c>
      <c r="G170" s="122"/>
      <c r="H170" s="122" t="e">
        <f>+USR!#REF!</f>
        <v>#REF!</v>
      </c>
      <c r="I170" s="122"/>
      <c r="J170" s="146" t="e">
        <f>+USR!#REF!</f>
        <v>#REF!</v>
      </c>
      <c r="K170" s="122"/>
      <c r="L170" s="147" t="e">
        <f>IF(H170=30,HLOOKUP(F170,Limits!#REF!,2),IF(H170=40,HLOOKUP(F170,Limits!#REF!,3),IF(H170=50,HLOOKUP(F170,Limits!#REF!,4),IF(H170=60,HLOOKUP(F170,Limits!#REF!,5),IF(H170=80,HLOOKUP(F170,Limits!#REF!,6))))))</f>
        <v>#REF!</v>
      </c>
      <c r="M170" s="148"/>
      <c r="N170" s="121" t="e">
        <f>+USR!#REF!</f>
        <v>#REF!</v>
      </c>
      <c r="O170" s="122"/>
      <c r="P170" s="122" t="e">
        <f>+USR!#REF!</f>
        <v>#REF!</v>
      </c>
      <c r="Q170" s="122"/>
      <c r="R170" s="122" t="e">
        <f>+USR!#REF!</f>
        <v>#REF!</v>
      </c>
      <c r="S170" s="122"/>
      <c r="T170" s="122" t="e">
        <f>+USR!#REF!</f>
        <v>#REF!</v>
      </c>
      <c r="U170" s="122"/>
      <c r="V170" s="122" t="e">
        <f>IF(N170=0,Limits!$D$8,IF(N170=1,Limits!$E$8,IF(N170=2,Limits!$F$8,IF(N170=3,Limits!$G$8,IF(N170=4,Limits!$H$8,IF(N170=5,Limits!$I$8))))))</f>
        <v>#REF!</v>
      </c>
      <c r="W170" s="122"/>
      <c r="X170" s="122" t="e">
        <f t="shared" si="9"/>
        <v>#REF!</v>
      </c>
      <c r="Y170" s="122"/>
      <c r="Z170" s="76" t="e">
        <f>IF(D170&gt;=Limits!#REF!,"A",IF(D170&lt;=Limits!#REF!,"B",0))</f>
        <v>#REF!</v>
      </c>
      <c r="AA170" s="76" t="e">
        <f>IF(Z170="A",IF(P170=30,HLOOKUP(N170,Limits!#REF!,2),IF(P170=40,HLOOKUP(N170,Limits!#REF!,3),IF(P170=50,HLOOKUP(N170,Limits!#REF!,4),IF(P170=80,HLOOKUP(N170,Limits!#REF!,5))))))</f>
        <v>#REF!</v>
      </c>
      <c r="AB170" s="76" t="e">
        <f>IF(Z170="B",IF(P170=30,HLOOKUP(N170,Limits!#REF!,2),IF(P170=40,HLOOKUP(N170,Limits!#REF!,3),IF(P170=50,HLOOKUP(N170,Limits!#REF!,4),IF(P170=80,HLOOKUP(N170,Limits!#REF!,5))))))</f>
        <v>#REF!</v>
      </c>
      <c r="AC170" s="122"/>
      <c r="AD170" s="123" t="e">
        <f t="shared" si="10"/>
        <v>#REF!</v>
      </c>
      <c r="AE170" s="76" t="e">
        <f>IF(Z170="A",IF(X170&lt;=HLOOKUP(N170,Limits!#REF!,2),30,IF(X170&lt;=HLOOKUP(N170,Limits!#REF!,3),40,IF(X170&lt;=HLOOKUP(N170,Limits!#REF!,4),50,IF(X170&lt;=HLOOKUP(N170,Limits!#REF!,5),80,"Over 80%")))))</f>
        <v>#REF!</v>
      </c>
      <c r="AF170" s="76" t="e">
        <f>IF(Z170="B",IF(X170&lt;=HLOOKUP(N170,Limits!#REF!,2),30,IF(X170&lt;=HLOOKUP(N170,Limits!#REF!,3),40,IF(X170&lt;=HLOOKUP(N170,Limits!#REF!,4),50,IF(X170&lt;=HLOOKUP(N170,Limits!#REF!,5),80,"Over 80%")))))</f>
        <v>#REF!</v>
      </c>
      <c r="AG170" s="122"/>
      <c r="AH170" s="85" t="e">
        <f>IF(J170&lt;=HLOOKUP(F170,Limits!#REF!,2),30,IF(J170&lt;=HLOOKUP(F170,Limits!#REF!,3),40,IF(J170&lt;=HLOOKUP(F170,Limits!#REF!,4),50,IF(J170&lt;=HLOOKUP(F170,Limits!#REF!,5),60,IF(J170&lt;=HLOOKUP(F170,Limits!#REF!,6),80,"Over 80%")))))</f>
        <v>#REF!</v>
      </c>
      <c r="AI170" s="123" t="e">
        <f t="shared" si="8"/>
        <v>#REF!</v>
      </c>
      <c r="AJ170" s="13"/>
      <c r="AK170" s="85" t="e">
        <f t="shared" si="11"/>
        <v>#REF!</v>
      </c>
    </row>
    <row r="171" spans="1:37">
      <c r="A171" s="117" t="e">
        <f>+USR!#REF!</f>
        <v>#REF!</v>
      </c>
      <c r="B171" s="117"/>
      <c r="C171" s="117" t="e">
        <f>+USR!#REF!</f>
        <v>#REF!</v>
      </c>
      <c r="D171" s="151" t="e">
        <f>DATEVALUE(TEXT(USR!#REF!,"mm/dd/yyyy"))</f>
        <v>#REF!</v>
      </c>
      <c r="E171" s="117"/>
      <c r="F171" s="121" t="e">
        <f>+USR!#REF!</f>
        <v>#REF!</v>
      </c>
      <c r="G171" s="122"/>
      <c r="H171" s="122" t="e">
        <f>+USR!#REF!</f>
        <v>#REF!</v>
      </c>
      <c r="I171" s="122"/>
      <c r="J171" s="146" t="e">
        <f>+USR!#REF!</f>
        <v>#REF!</v>
      </c>
      <c r="K171" s="122"/>
      <c r="L171" s="147" t="e">
        <f>IF(H171=30,HLOOKUP(F171,Limits!#REF!,2),IF(H171=40,HLOOKUP(F171,Limits!#REF!,3),IF(H171=50,HLOOKUP(F171,Limits!#REF!,4),IF(H171=60,HLOOKUP(F171,Limits!#REF!,5),IF(H171=80,HLOOKUP(F171,Limits!#REF!,6))))))</f>
        <v>#REF!</v>
      </c>
      <c r="M171" s="148"/>
      <c r="N171" s="121" t="e">
        <f>+USR!#REF!</f>
        <v>#REF!</v>
      </c>
      <c r="O171" s="122"/>
      <c r="P171" s="122" t="e">
        <f>+USR!#REF!</f>
        <v>#REF!</v>
      </c>
      <c r="Q171" s="122"/>
      <c r="R171" s="122" t="e">
        <f>+USR!#REF!</f>
        <v>#REF!</v>
      </c>
      <c r="S171" s="122"/>
      <c r="T171" s="122" t="e">
        <f>+USR!#REF!</f>
        <v>#REF!</v>
      </c>
      <c r="U171" s="122"/>
      <c r="V171" s="122" t="e">
        <f>IF(N171=0,Limits!$D$8,IF(N171=1,Limits!$E$8,IF(N171=2,Limits!$F$8,IF(N171=3,Limits!$G$8,IF(N171=4,Limits!$H$8,IF(N171=5,Limits!$I$8))))))</f>
        <v>#REF!</v>
      </c>
      <c r="W171" s="122"/>
      <c r="X171" s="122" t="e">
        <f t="shared" si="9"/>
        <v>#REF!</v>
      </c>
      <c r="Y171" s="122"/>
      <c r="Z171" s="76" t="e">
        <f>IF(D171&gt;=Limits!#REF!,"A",IF(D171&lt;=Limits!#REF!,"B",0))</f>
        <v>#REF!</v>
      </c>
      <c r="AA171" s="76" t="e">
        <f>IF(Z171="A",IF(P171=30,HLOOKUP(N171,Limits!#REF!,2),IF(P171=40,HLOOKUP(N171,Limits!#REF!,3),IF(P171=50,HLOOKUP(N171,Limits!#REF!,4),IF(P171=80,HLOOKUP(N171,Limits!#REF!,5))))))</f>
        <v>#REF!</v>
      </c>
      <c r="AB171" s="76" t="e">
        <f>IF(Z171="B",IF(P171=30,HLOOKUP(N171,Limits!#REF!,2),IF(P171=40,HLOOKUP(N171,Limits!#REF!,3),IF(P171=50,HLOOKUP(N171,Limits!#REF!,4),IF(P171=80,HLOOKUP(N171,Limits!#REF!,5))))))</f>
        <v>#REF!</v>
      </c>
      <c r="AC171" s="122"/>
      <c r="AD171" s="123" t="e">
        <f t="shared" si="10"/>
        <v>#REF!</v>
      </c>
      <c r="AE171" s="76" t="e">
        <f>IF(Z171="A",IF(X171&lt;=HLOOKUP(N171,Limits!#REF!,2),30,IF(X171&lt;=HLOOKUP(N171,Limits!#REF!,3),40,IF(X171&lt;=HLOOKUP(N171,Limits!#REF!,4),50,IF(X171&lt;=HLOOKUP(N171,Limits!#REF!,5),80,"Over 80%")))))</f>
        <v>#REF!</v>
      </c>
      <c r="AF171" s="76" t="e">
        <f>IF(Z171="B",IF(X171&lt;=HLOOKUP(N171,Limits!#REF!,2),30,IF(X171&lt;=HLOOKUP(N171,Limits!#REF!,3),40,IF(X171&lt;=HLOOKUP(N171,Limits!#REF!,4),50,IF(X171&lt;=HLOOKUP(N171,Limits!#REF!,5),80,"Over 80%")))))</f>
        <v>#REF!</v>
      </c>
      <c r="AG171" s="122"/>
      <c r="AH171" s="85" t="e">
        <f>IF(J171&lt;=HLOOKUP(F171,Limits!#REF!,2),30,IF(J171&lt;=HLOOKUP(F171,Limits!#REF!,3),40,IF(J171&lt;=HLOOKUP(F171,Limits!#REF!,4),50,IF(J171&lt;=HLOOKUP(F171,Limits!#REF!,5),60,IF(J171&lt;=HLOOKUP(F171,Limits!#REF!,6),80,"Over 80%")))))</f>
        <v>#REF!</v>
      </c>
      <c r="AI171" s="123" t="e">
        <f t="shared" si="8"/>
        <v>#REF!</v>
      </c>
      <c r="AJ171" s="13"/>
      <c r="AK171" s="85" t="e">
        <f t="shared" si="11"/>
        <v>#REF!</v>
      </c>
    </row>
    <row r="172" spans="1:37">
      <c r="A172" s="117" t="e">
        <f>+USR!#REF!</f>
        <v>#REF!</v>
      </c>
      <c r="B172" s="117"/>
      <c r="C172" s="117" t="e">
        <f>+USR!#REF!</f>
        <v>#REF!</v>
      </c>
      <c r="D172" s="151" t="e">
        <f>DATEVALUE(TEXT(USR!#REF!,"mm/dd/yyyy"))</f>
        <v>#REF!</v>
      </c>
      <c r="E172" s="117"/>
      <c r="F172" s="121" t="e">
        <f>+USR!#REF!</f>
        <v>#REF!</v>
      </c>
      <c r="G172" s="122"/>
      <c r="H172" s="122" t="e">
        <f>+USR!#REF!</f>
        <v>#REF!</v>
      </c>
      <c r="I172" s="122"/>
      <c r="J172" s="146" t="e">
        <f>+USR!#REF!</f>
        <v>#REF!</v>
      </c>
      <c r="K172" s="122"/>
      <c r="L172" s="147" t="e">
        <f>IF(H172=30,HLOOKUP(F172,Limits!#REF!,2),IF(H172=40,HLOOKUP(F172,Limits!#REF!,3),IF(H172=50,HLOOKUP(F172,Limits!#REF!,4),IF(H172=60,HLOOKUP(F172,Limits!#REF!,5),IF(H172=80,HLOOKUP(F172,Limits!#REF!,6))))))</f>
        <v>#REF!</v>
      </c>
      <c r="M172" s="148"/>
      <c r="N172" s="121" t="e">
        <f>+USR!#REF!</f>
        <v>#REF!</v>
      </c>
      <c r="O172" s="122"/>
      <c r="P172" s="122" t="e">
        <f>+USR!#REF!</f>
        <v>#REF!</v>
      </c>
      <c r="Q172" s="122"/>
      <c r="R172" s="122" t="e">
        <f>+USR!#REF!</f>
        <v>#REF!</v>
      </c>
      <c r="S172" s="122"/>
      <c r="T172" s="122" t="e">
        <f>+USR!#REF!</f>
        <v>#REF!</v>
      </c>
      <c r="U172" s="122"/>
      <c r="V172" s="122" t="e">
        <f>IF(N172=0,Limits!$D$8,IF(N172=1,Limits!$E$8,IF(N172=2,Limits!$F$8,IF(N172=3,Limits!$G$8,IF(N172=4,Limits!$H$8,IF(N172=5,Limits!$I$8))))))</f>
        <v>#REF!</v>
      </c>
      <c r="W172" s="122"/>
      <c r="X172" s="122" t="e">
        <f t="shared" si="9"/>
        <v>#REF!</v>
      </c>
      <c r="Y172" s="122"/>
      <c r="Z172" s="76" t="e">
        <f>IF(D172&gt;=Limits!#REF!,"A",IF(D172&lt;=Limits!#REF!,"B",0))</f>
        <v>#REF!</v>
      </c>
      <c r="AA172" s="76" t="e">
        <f>IF(Z172="A",IF(P172=30,HLOOKUP(N172,Limits!#REF!,2),IF(P172=40,HLOOKUP(N172,Limits!#REF!,3),IF(P172=50,HLOOKUP(N172,Limits!#REF!,4),IF(P172=80,HLOOKUP(N172,Limits!#REF!,5))))))</f>
        <v>#REF!</v>
      </c>
      <c r="AB172" s="76" t="e">
        <f>IF(Z172="B",IF(P172=30,HLOOKUP(N172,Limits!#REF!,2),IF(P172=40,HLOOKUP(N172,Limits!#REF!,3),IF(P172=50,HLOOKUP(N172,Limits!#REF!,4),IF(P172=80,HLOOKUP(N172,Limits!#REF!,5))))))</f>
        <v>#REF!</v>
      </c>
      <c r="AC172" s="122"/>
      <c r="AD172" s="123" t="e">
        <f t="shared" si="10"/>
        <v>#REF!</v>
      </c>
      <c r="AE172" s="76" t="e">
        <f>IF(Z172="A",IF(X172&lt;=HLOOKUP(N172,Limits!#REF!,2),30,IF(X172&lt;=HLOOKUP(N172,Limits!#REF!,3),40,IF(X172&lt;=HLOOKUP(N172,Limits!#REF!,4),50,IF(X172&lt;=HLOOKUP(N172,Limits!#REF!,5),80,"Over 80%")))))</f>
        <v>#REF!</v>
      </c>
      <c r="AF172" s="76" t="e">
        <f>IF(Z172="B",IF(X172&lt;=HLOOKUP(N172,Limits!#REF!,2),30,IF(X172&lt;=HLOOKUP(N172,Limits!#REF!,3),40,IF(X172&lt;=HLOOKUP(N172,Limits!#REF!,4),50,IF(X172&lt;=HLOOKUP(N172,Limits!#REF!,5),80,"Over 80%")))))</f>
        <v>#REF!</v>
      </c>
      <c r="AG172" s="122"/>
      <c r="AH172" s="85" t="e">
        <f>IF(J172&lt;=HLOOKUP(F172,Limits!#REF!,2),30,IF(J172&lt;=HLOOKUP(F172,Limits!#REF!,3),40,IF(J172&lt;=HLOOKUP(F172,Limits!#REF!,4),50,IF(J172&lt;=HLOOKUP(F172,Limits!#REF!,5),60,IF(J172&lt;=HLOOKUP(F172,Limits!#REF!,6),80,"Over 80%")))))</f>
        <v>#REF!</v>
      </c>
      <c r="AI172" s="123" t="e">
        <f t="shared" si="8"/>
        <v>#REF!</v>
      </c>
      <c r="AJ172" s="13"/>
      <c r="AK172" s="85" t="e">
        <f t="shared" si="11"/>
        <v>#REF!</v>
      </c>
    </row>
    <row r="173" spans="1:37">
      <c r="A173" s="117" t="e">
        <f>+USR!#REF!</f>
        <v>#REF!</v>
      </c>
      <c r="B173" s="117"/>
      <c r="C173" s="117" t="e">
        <f>+USR!#REF!</f>
        <v>#REF!</v>
      </c>
      <c r="D173" s="151" t="e">
        <f>DATEVALUE(TEXT(USR!#REF!,"mm/dd/yyyy"))</f>
        <v>#REF!</v>
      </c>
      <c r="E173" s="117"/>
      <c r="F173" s="121" t="e">
        <f>+USR!#REF!</f>
        <v>#REF!</v>
      </c>
      <c r="G173" s="122"/>
      <c r="H173" s="122" t="e">
        <f>+USR!#REF!</f>
        <v>#REF!</v>
      </c>
      <c r="I173" s="122"/>
      <c r="J173" s="146" t="e">
        <f>+USR!#REF!</f>
        <v>#REF!</v>
      </c>
      <c r="K173" s="122"/>
      <c r="L173" s="147" t="e">
        <f>IF(H173=30,HLOOKUP(F173,Limits!#REF!,2),IF(H173=40,HLOOKUP(F173,Limits!#REF!,3),IF(H173=50,HLOOKUP(F173,Limits!#REF!,4),IF(H173=60,HLOOKUP(F173,Limits!#REF!,5),IF(H173=80,HLOOKUP(F173,Limits!#REF!,6))))))</f>
        <v>#REF!</v>
      </c>
      <c r="M173" s="148"/>
      <c r="N173" s="121" t="e">
        <f>+USR!#REF!</f>
        <v>#REF!</v>
      </c>
      <c r="O173" s="122"/>
      <c r="P173" s="122" t="e">
        <f>+USR!#REF!</f>
        <v>#REF!</v>
      </c>
      <c r="Q173" s="122"/>
      <c r="R173" s="122" t="e">
        <f>+USR!#REF!</f>
        <v>#REF!</v>
      </c>
      <c r="S173" s="122"/>
      <c r="T173" s="122" t="e">
        <f>+USR!#REF!</f>
        <v>#REF!</v>
      </c>
      <c r="U173" s="122"/>
      <c r="V173" s="122" t="e">
        <f>IF(N173=0,Limits!$D$8,IF(N173=1,Limits!$E$8,IF(N173=2,Limits!$F$8,IF(N173=3,Limits!$G$8,IF(N173=4,Limits!$H$8,IF(N173=5,Limits!$I$8))))))</f>
        <v>#REF!</v>
      </c>
      <c r="W173" s="122"/>
      <c r="X173" s="122" t="e">
        <f t="shared" si="9"/>
        <v>#REF!</v>
      </c>
      <c r="Y173" s="122"/>
      <c r="Z173" s="76" t="e">
        <f>IF(D173&gt;=Limits!#REF!,"A",IF(D173&lt;=Limits!#REF!,"B",0))</f>
        <v>#REF!</v>
      </c>
      <c r="AA173" s="76" t="e">
        <f>IF(Z173="A",IF(P173=30,HLOOKUP(N173,Limits!#REF!,2),IF(P173=40,HLOOKUP(N173,Limits!#REF!,3),IF(P173=50,HLOOKUP(N173,Limits!#REF!,4),IF(P173=80,HLOOKUP(N173,Limits!#REF!,5))))))</f>
        <v>#REF!</v>
      </c>
      <c r="AB173" s="76" t="e">
        <f>IF(Z173="B",IF(P173=30,HLOOKUP(N173,Limits!#REF!,2),IF(P173=40,HLOOKUP(N173,Limits!#REF!,3),IF(P173=50,HLOOKUP(N173,Limits!#REF!,4),IF(P173=80,HLOOKUP(N173,Limits!#REF!,5))))))</f>
        <v>#REF!</v>
      </c>
      <c r="AC173" s="122"/>
      <c r="AD173" s="123" t="e">
        <f t="shared" si="10"/>
        <v>#REF!</v>
      </c>
      <c r="AE173" s="76" t="e">
        <f>IF(Z173="A",IF(X173&lt;=HLOOKUP(N173,Limits!#REF!,2),30,IF(X173&lt;=HLOOKUP(N173,Limits!#REF!,3),40,IF(X173&lt;=HLOOKUP(N173,Limits!#REF!,4),50,IF(X173&lt;=HLOOKUP(N173,Limits!#REF!,5),80,"Over 80%")))))</f>
        <v>#REF!</v>
      </c>
      <c r="AF173" s="76" t="e">
        <f>IF(Z173="B",IF(X173&lt;=HLOOKUP(N173,Limits!#REF!,2),30,IF(X173&lt;=HLOOKUP(N173,Limits!#REF!,3),40,IF(X173&lt;=HLOOKUP(N173,Limits!#REF!,4),50,IF(X173&lt;=HLOOKUP(N173,Limits!#REF!,5),80,"Over 80%")))))</f>
        <v>#REF!</v>
      </c>
      <c r="AG173" s="122"/>
      <c r="AH173" s="85" t="e">
        <f>IF(J173&lt;=HLOOKUP(F173,Limits!#REF!,2),30,IF(J173&lt;=HLOOKUP(F173,Limits!#REF!,3),40,IF(J173&lt;=HLOOKUP(F173,Limits!#REF!,4),50,IF(J173&lt;=HLOOKUP(F173,Limits!#REF!,5),60,IF(J173&lt;=HLOOKUP(F173,Limits!#REF!,6),80,"Over 80%")))))</f>
        <v>#REF!</v>
      </c>
      <c r="AI173" s="123" t="e">
        <f t="shared" si="8"/>
        <v>#REF!</v>
      </c>
      <c r="AJ173" s="13"/>
      <c r="AK173" s="85" t="e">
        <f t="shared" si="11"/>
        <v>#REF!</v>
      </c>
    </row>
    <row r="174" spans="1:37">
      <c r="A174" s="117" t="e">
        <f>+USR!#REF!</f>
        <v>#REF!</v>
      </c>
      <c r="B174" s="117"/>
      <c r="C174" s="117" t="e">
        <f>+USR!#REF!</f>
        <v>#REF!</v>
      </c>
      <c r="D174" s="151" t="e">
        <f>DATEVALUE(TEXT(USR!#REF!,"mm/dd/yyyy"))</f>
        <v>#REF!</v>
      </c>
      <c r="E174" s="117"/>
      <c r="F174" s="121" t="e">
        <f>+USR!#REF!</f>
        <v>#REF!</v>
      </c>
      <c r="G174" s="122"/>
      <c r="H174" s="122" t="e">
        <f>+USR!#REF!</f>
        <v>#REF!</v>
      </c>
      <c r="I174" s="122"/>
      <c r="J174" s="146" t="e">
        <f>+USR!#REF!</f>
        <v>#REF!</v>
      </c>
      <c r="K174" s="122"/>
      <c r="L174" s="147" t="e">
        <f>IF(H174=30,HLOOKUP(F174,Limits!#REF!,2),IF(H174=40,HLOOKUP(F174,Limits!#REF!,3),IF(H174=50,HLOOKUP(F174,Limits!#REF!,4),IF(H174=60,HLOOKUP(F174,Limits!#REF!,5),IF(H174=80,HLOOKUP(F174,Limits!#REF!,6))))))</f>
        <v>#REF!</v>
      </c>
      <c r="M174" s="148"/>
      <c r="N174" s="121" t="e">
        <f>+USR!#REF!</f>
        <v>#REF!</v>
      </c>
      <c r="O174" s="122"/>
      <c r="P174" s="122" t="e">
        <f>+USR!#REF!</f>
        <v>#REF!</v>
      </c>
      <c r="Q174" s="122"/>
      <c r="R174" s="122" t="e">
        <f>+USR!#REF!</f>
        <v>#REF!</v>
      </c>
      <c r="S174" s="122"/>
      <c r="T174" s="122" t="e">
        <f>+USR!#REF!</f>
        <v>#REF!</v>
      </c>
      <c r="U174" s="122"/>
      <c r="V174" s="122" t="e">
        <f>IF(N174=0,Limits!$D$8,IF(N174=1,Limits!$E$8,IF(N174=2,Limits!$F$8,IF(N174=3,Limits!$G$8,IF(N174=4,Limits!$H$8,IF(N174=5,Limits!$I$8))))))</f>
        <v>#REF!</v>
      </c>
      <c r="W174" s="122"/>
      <c r="X174" s="122" t="e">
        <f t="shared" si="9"/>
        <v>#REF!</v>
      </c>
      <c r="Y174" s="122"/>
      <c r="Z174" s="76" t="e">
        <f>IF(D174&gt;=Limits!#REF!,"A",IF(D174&lt;=Limits!#REF!,"B",0))</f>
        <v>#REF!</v>
      </c>
      <c r="AA174" s="76" t="e">
        <f>IF(Z174="A",IF(P174=30,HLOOKUP(N174,Limits!#REF!,2),IF(P174=40,HLOOKUP(N174,Limits!#REF!,3),IF(P174=50,HLOOKUP(N174,Limits!#REF!,4),IF(P174=80,HLOOKUP(N174,Limits!#REF!,5))))))</f>
        <v>#REF!</v>
      </c>
      <c r="AB174" s="76" t="e">
        <f>IF(Z174="B",IF(P174=30,HLOOKUP(N174,Limits!#REF!,2),IF(P174=40,HLOOKUP(N174,Limits!#REF!,3),IF(P174=50,HLOOKUP(N174,Limits!#REF!,4),IF(P174=80,HLOOKUP(N174,Limits!#REF!,5))))))</f>
        <v>#REF!</v>
      </c>
      <c r="AC174" s="122"/>
      <c r="AD174" s="123" t="e">
        <f t="shared" si="10"/>
        <v>#REF!</v>
      </c>
      <c r="AE174" s="76" t="e">
        <f>IF(Z174="A",IF(X174&lt;=HLOOKUP(N174,Limits!#REF!,2),30,IF(X174&lt;=HLOOKUP(N174,Limits!#REF!,3),40,IF(X174&lt;=HLOOKUP(N174,Limits!#REF!,4),50,IF(X174&lt;=HLOOKUP(N174,Limits!#REF!,5),80,"Over 80%")))))</f>
        <v>#REF!</v>
      </c>
      <c r="AF174" s="76" t="e">
        <f>IF(Z174="B",IF(X174&lt;=HLOOKUP(N174,Limits!#REF!,2),30,IF(X174&lt;=HLOOKUP(N174,Limits!#REF!,3),40,IF(X174&lt;=HLOOKUP(N174,Limits!#REF!,4),50,IF(X174&lt;=HLOOKUP(N174,Limits!#REF!,5),80,"Over 80%")))))</f>
        <v>#REF!</v>
      </c>
      <c r="AG174" s="122"/>
      <c r="AH174" s="85" t="e">
        <f>IF(J174&lt;=HLOOKUP(F174,Limits!#REF!,2),30,IF(J174&lt;=HLOOKUP(F174,Limits!#REF!,3),40,IF(J174&lt;=HLOOKUP(F174,Limits!#REF!,4),50,IF(J174&lt;=HLOOKUP(F174,Limits!#REF!,5),60,IF(J174&lt;=HLOOKUP(F174,Limits!#REF!,6),80,"Over 80%")))))</f>
        <v>#REF!</v>
      </c>
      <c r="AI174" s="123" t="e">
        <f t="shared" si="8"/>
        <v>#REF!</v>
      </c>
      <c r="AJ174" s="13"/>
      <c r="AK174" s="85" t="e">
        <f t="shared" si="11"/>
        <v>#REF!</v>
      </c>
    </row>
    <row r="175" spans="1:37">
      <c r="A175" s="117" t="e">
        <f>+USR!#REF!</f>
        <v>#REF!</v>
      </c>
      <c r="B175" s="117"/>
      <c r="C175" s="117" t="e">
        <f>+USR!#REF!</f>
        <v>#REF!</v>
      </c>
      <c r="D175" s="151" t="e">
        <f>DATEVALUE(TEXT(USR!#REF!,"mm/dd/yyyy"))</f>
        <v>#REF!</v>
      </c>
      <c r="E175" s="117"/>
      <c r="F175" s="121" t="e">
        <f>+USR!#REF!</f>
        <v>#REF!</v>
      </c>
      <c r="G175" s="122"/>
      <c r="H175" s="122" t="e">
        <f>+USR!#REF!</f>
        <v>#REF!</v>
      </c>
      <c r="I175" s="122"/>
      <c r="J175" s="146" t="e">
        <f>+USR!#REF!</f>
        <v>#REF!</v>
      </c>
      <c r="K175" s="122"/>
      <c r="L175" s="147" t="e">
        <f>IF(H175=30,HLOOKUP(F175,Limits!#REF!,2),IF(H175=40,HLOOKUP(F175,Limits!#REF!,3),IF(H175=50,HLOOKUP(F175,Limits!#REF!,4),IF(H175=60,HLOOKUP(F175,Limits!#REF!,5),IF(H175=80,HLOOKUP(F175,Limits!#REF!,6))))))</f>
        <v>#REF!</v>
      </c>
      <c r="M175" s="148"/>
      <c r="N175" s="121" t="e">
        <f>+USR!#REF!</f>
        <v>#REF!</v>
      </c>
      <c r="O175" s="122"/>
      <c r="P175" s="122" t="e">
        <f>+USR!#REF!</f>
        <v>#REF!</v>
      </c>
      <c r="Q175" s="122"/>
      <c r="R175" s="122" t="e">
        <f>+USR!#REF!</f>
        <v>#REF!</v>
      </c>
      <c r="S175" s="122"/>
      <c r="T175" s="122" t="e">
        <f>+USR!#REF!</f>
        <v>#REF!</v>
      </c>
      <c r="U175" s="122"/>
      <c r="V175" s="122" t="e">
        <f>IF(N175=0,Limits!$D$8,IF(N175=1,Limits!$E$8,IF(N175=2,Limits!$F$8,IF(N175=3,Limits!$G$8,IF(N175=4,Limits!$H$8,IF(N175=5,Limits!$I$8))))))</f>
        <v>#REF!</v>
      </c>
      <c r="W175" s="122"/>
      <c r="X175" s="122" t="e">
        <f t="shared" si="9"/>
        <v>#REF!</v>
      </c>
      <c r="Y175" s="122"/>
      <c r="Z175" s="76" t="e">
        <f>IF(D175&gt;=Limits!#REF!,"A",IF(D175&lt;=Limits!#REF!,"B",0))</f>
        <v>#REF!</v>
      </c>
      <c r="AA175" s="76" t="e">
        <f>IF(Z175="A",IF(P175=30,HLOOKUP(N175,Limits!#REF!,2),IF(P175=40,HLOOKUP(N175,Limits!#REF!,3),IF(P175=50,HLOOKUP(N175,Limits!#REF!,4),IF(P175=80,HLOOKUP(N175,Limits!#REF!,5))))))</f>
        <v>#REF!</v>
      </c>
      <c r="AB175" s="76" t="e">
        <f>IF(Z175="B",IF(P175=30,HLOOKUP(N175,Limits!#REF!,2),IF(P175=40,HLOOKUP(N175,Limits!#REF!,3),IF(P175=50,HLOOKUP(N175,Limits!#REF!,4),IF(P175=80,HLOOKUP(N175,Limits!#REF!,5))))))</f>
        <v>#REF!</v>
      </c>
      <c r="AC175" s="122"/>
      <c r="AD175" s="123" t="e">
        <f t="shared" si="10"/>
        <v>#REF!</v>
      </c>
      <c r="AE175" s="76" t="e">
        <f>IF(Z175="A",IF(X175&lt;=HLOOKUP(N175,Limits!#REF!,2),30,IF(X175&lt;=HLOOKUP(N175,Limits!#REF!,3),40,IF(X175&lt;=HLOOKUP(N175,Limits!#REF!,4),50,IF(X175&lt;=HLOOKUP(N175,Limits!#REF!,5),80,"Over 80%")))))</f>
        <v>#REF!</v>
      </c>
      <c r="AF175" s="76" t="e">
        <f>IF(Z175="B",IF(X175&lt;=HLOOKUP(N175,Limits!#REF!,2),30,IF(X175&lt;=HLOOKUP(N175,Limits!#REF!,3),40,IF(X175&lt;=HLOOKUP(N175,Limits!#REF!,4),50,IF(X175&lt;=HLOOKUP(N175,Limits!#REF!,5),80,"Over 80%")))))</f>
        <v>#REF!</v>
      </c>
      <c r="AG175" s="122"/>
      <c r="AH175" s="85" t="e">
        <f>IF(J175&lt;=HLOOKUP(F175,Limits!#REF!,2),30,IF(J175&lt;=HLOOKUP(F175,Limits!#REF!,3),40,IF(J175&lt;=HLOOKUP(F175,Limits!#REF!,4),50,IF(J175&lt;=HLOOKUP(F175,Limits!#REF!,5),60,IF(J175&lt;=HLOOKUP(F175,Limits!#REF!,6),80,"Over 80%")))))</f>
        <v>#REF!</v>
      </c>
      <c r="AI175" s="123" t="e">
        <f t="shared" si="8"/>
        <v>#REF!</v>
      </c>
      <c r="AJ175" s="13"/>
      <c r="AK175" s="85" t="e">
        <f t="shared" si="11"/>
        <v>#REF!</v>
      </c>
    </row>
    <row r="176" spans="1:37">
      <c r="A176" s="117" t="e">
        <f>+USR!#REF!</f>
        <v>#REF!</v>
      </c>
      <c r="B176" s="117"/>
      <c r="C176" s="117" t="e">
        <f>+USR!#REF!</f>
        <v>#REF!</v>
      </c>
      <c r="D176" s="151" t="e">
        <f>DATEVALUE(TEXT(USR!#REF!,"mm/dd/yyyy"))</f>
        <v>#REF!</v>
      </c>
      <c r="E176" s="117"/>
      <c r="F176" s="121" t="e">
        <f>+USR!#REF!</f>
        <v>#REF!</v>
      </c>
      <c r="G176" s="122"/>
      <c r="H176" s="122" t="e">
        <f>+USR!#REF!</f>
        <v>#REF!</v>
      </c>
      <c r="I176" s="122"/>
      <c r="J176" s="146" t="e">
        <f>+USR!#REF!</f>
        <v>#REF!</v>
      </c>
      <c r="K176" s="122"/>
      <c r="L176" s="147" t="e">
        <f>IF(H176=30,HLOOKUP(F176,Limits!#REF!,2),IF(H176=40,HLOOKUP(F176,Limits!#REF!,3),IF(H176=50,HLOOKUP(F176,Limits!#REF!,4),IF(H176=60,HLOOKUP(F176,Limits!#REF!,5),IF(H176=80,HLOOKUP(F176,Limits!#REF!,6))))))</f>
        <v>#REF!</v>
      </c>
      <c r="M176" s="148"/>
      <c r="N176" s="121" t="e">
        <f>+USR!#REF!</f>
        <v>#REF!</v>
      </c>
      <c r="O176" s="122"/>
      <c r="P176" s="122" t="e">
        <f>+USR!#REF!</f>
        <v>#REF!</v>
      </c>
      <c r="Q176" s="122"/>
      <c r="R176" s="122" t="e">
        <f>+USR!#REF!</f>
        <v>#REF!</v>
      </c>
      <c r="S176" s="122"/>
      <c r="T176" s="122" t="e">
        <f>+USR!#REF!</f>
        <v>#REF!</v>
      </c>
      <c r="U176" s="122"/>
      <c r="V176" s="122" t="e">
        <f>IF(N176=0,Limits!$D$8,IF(N176=1,Limits!$E$8,IF(N176=2,Limits!$F$8,IF(N176=3,Limits!$G$8,IF(N176=4,Limits!$H$8,IF(N176=5,Limits!$I$8))))))</f>
        <v>#REF!</v>
      </c>
      <c r="W176" s="122"/>
      <c r="X176" s="122" t="e">
        <f t="shared" si="9"/>
        <v>#REF!</v>
      </c>
      <c r="Y176" s="122"/>
      <c r="Z176" s="76" t="e">
        <f>IF(D176&gt;=Limits!#REF!,"A",IF(D176&lt;=Limits!#REF!,"B",0))</f>
        <v>#REF!</v>
      </c>
      <c r="AA176" s="76" t="e">
        <f>IF(Z176="A",IF(P176=30,HLOOKUP(N176,Limits!#REF!,2),IF(P176=40,HLOOKUP(N176,Limits!#REF!,3),IF(P176=50,HLOOKUP(N176,Limits!#REF!,4),IF(P176=80,HLOOKUP(N176,Limits!#REF!,5))))))</f>
        <v>#REF!</v>
      </c>
      <c r="AB176" s="76" t="e">
        <f>IF(Z176="B",IF(P176=30,HLOOKUP(N176,Limits!#REF!,2),IF(P176=40,HLOOKUP(N176,Limits!#REF!,3),IF(P176=50,HLOOKUP(N176,Limits!#REF!,4),IF(P176=80,HLOOKUP(N176,Limits!#REF!,5))))))</f>
        <v>#REF!</v>
      </c>
      <c r="AC176" s="122"/>
      <c r="AD176" s="123" t="e">
        <f t="shared" si="10"/>
        <v>#REF!</v>
      </c>
      <c r="AE176" s="76" t="e">
        <f>IF(Z176="A",IF(X176&lt;=HLOOKUP(N176,Limits!#REF!,2),30,IF(X176&lt;=HLOOKUP(N176,Limits!#REF!,3),40,IF(X176&lt;=HLOOKUP(N176,Limits!#REF!,4),50,IF(X176&lt;=HLOOKUP(N176,Limits!#REF!,5),80,"Over 80%")))))</f>
        <v>#REF!</v>
      </c>
      <c r="AF176" s="76" t="e">
        <f>IF(Z176="B",IF(X176&lt;=HLOOKUP(N176,Limits!#REF!,2),30,IF(X176&lt;=HLOOKUP(N176,Limits!#REF!,3),40,IF(X176&lt;=HLOOKUP(N176,Limits!#REF!,4),50,IF(X176&lt;=HLOOKUP(N176,Limits!#REF!,5),80,"Over 80%")))))</f>
        <v>#REF!</v>
      </c>
      <c r="AG176" s="122"/>
      <c r="AH176" s="85" t="e">
        <f>IF(J176&lt;=HLOOKUP(F176,Limits!#REF!,2),30,IF(J176&lt;=HLOOKUP(F176,Limits!#REF!,3),40,IF(J176&lt;=HLOOKUP(F176,Limits!#REF!,4),50,IF(J176&lt;=HLOOKUP(F176,Limits!#REF!,5),60,IF(J176&lt;=HLOOKUP(F176,Limits!#REF!,6),80,"Over 80%")))))</f>
        <v>#REF!</v>
      </c>
      <c r="AI176" s="123" t="e">
        <f t="shared" si="8"/>
        <v>#REF!</v>
      </c>
      <c r="AJ176" s="13"/>
      <c r="AK176" s="85" t="e">
        <f t="shared" si="11"/>
        <v>#REF!</v>
      </c>
    </row>
    <row r="177" spans="1:37">
      <c r="A177" s="117" t="e">
        <f>+USR!#REF!</f>
        <v>#REF!</v>
      </c>
      <c r="B177" s="117"/>
      <c r="C177" s="117" t="e">
        <f>+USR!#REF!</f>
        <v>#REF!</v>
      </c>
      <c r="D177" s="151" t="e">
        <f>DATEVALUE(TEXT(USR!#REF!,"mm/dd/yyyy"))</f>
        <v>#REF!</v>
      </c>
      <c r="E177" s="117"/>
      <c r="F177" s="121" t="e">
        <f>+USR!#REF!</f>
        <v>#REF!</v>
      </c>
      <c r="G177" s="122"/>
      <c r="H177" s="122" t="e">
        <f>+USR!#REF!</f>
        <v>#REF!</v>
      </c>
      <c r="I177" s="122"/>
      <c r="J177" s="146" t="e">
        <f>+USR!#REF!</f>
        <v>#REF!</v>
      </c>
      <c r="K177" s="122"/>
      <c r="L177" s="147" t="e">
        <f>IF(H177=30,HLOOKUP(F177,Limits!#REF!,2),IF(H177=40,HLOOKUP(F177,Limits!#REF!,3),IF(H177=50,HLOOKUP(F177,Limits!#REF!,4),IF(H177=60,HLOOKUP(F177,Limits!#REF!,5),IF(H177=80,HLOOKUP(F177,Limits!#REF!,6))))))</f>
        <v>#REF!</v>
      </c>
      <c r="M177" s="148"/>
      <c r="N177" s="121" t="e">
        <f>+USR!#REF!</f>
        <v>#REF!</v>
      </c>
      <c r="O177" s="122"/>
      <c r="P177" s="122" t="e">
        <f>+USR!#REF!</f>
        <v>#REF!</v>
      </c>
      <c r="Q177" s="122"/>
      <c r="R177" s="122" t="e">
        <f>+USR!#REF!</f>
        <v>#REF!</v>
      </c>
      <c r="S177" s="122"/>
      <c r="T177" s="122" t="e">
        <f>+USR!#REF!</f>
        <v>#REF!</v>
      </c>
      <c r="U177" s="122"/>
      <c r="V177" s="122" t="e">
        <f>IF(N177=0,Limits!$D$8,IF(N177=1,Limits!$E$8,IF(N177=2,Limits!$F$8,IF(N177=3,Limits!$G$8,IF(N177=4,Limits!$H$8,IF(N177=5,Limits!$I$8))))))</f>
        <v>#REF!</v>
      </c>
      <c r="W177" s="122"/>
      <c r="X177" s="122" t="e">
        <f t="shared" si="9"/>
        <v>#REF!</v>
      </c>
      <c r="Y177" s="122"/>
      <c r="Z177" s="76" t="e">
        <f>IF(D177&gt;=Limits!#REF!,"A",IF(D177&lt;=Limits!#REF!,"B",0))</f>
        <v>#REF!</v>
      </c>
      <c r="AA177" s="76" t="e">
        <f>IF(Z177="A",IF(P177=30,HLOOKUP(N177,Limits!#REF!,2),IF(P177=40,HLOOKUP(N177,Limits!#REF!,3),IF(P177=50,HLOOKUP(N177,Limits!#REF!,4),IF(P177=80,HLOOKUP(N177,Limits!#REF!,5))))))</f>
        <v>#REF!</v>
      </c>
      <c r="AB177" s="76" t="e">
        <f>IF(Z177="B",IF(P177=30,HLOOKUP(N177,Limits!#REF!,2),IF(P177=40,HLOOKUP(N177,Limits!#REF!,3),IF(P177=50,HLOOKUP(N177,Limits!#REF!,4),IF(P177=80,HLOOKUP(N177,Limits!#REF!,5))))))</f>
        <v>#REF!</v>
      </c>
      <c r="AC177" s="122"/>
      <c r="AD177" s="123" t="e">
        <f t="shared" si="10"/>
        <v>#REF!</v>
      </c>
      <c r="AE177" s="76" t="e">
        <f>IF(Z177="A",IF(X177&lt;=HLOOKUP(N177,Limits!#REF!,2),30,IF(X177&lt;=HLOOKUP(N177,Limits!#REF!,3),40,IF(X177&lt;=HLOOKUP(N177,Limits!#REF!,4),50,IF(X177&lt;=HLOOKUP(N177,Limits!#REF!,5),80,"Over 80%")))))</f>
        <v>#REF!</v>
      </c>
      <c r="AF177" s="76" t="e">
        <f>IF(Z177="B",IF(X177&lt;=HLOOKUP(N177,Limits!#REF!,2),30,IF(X177&lt;=HLOOKUP(N177,Limits!#REF!,3),40,IF(X177&lt;=HLOOKUP(N177,Limits!#REF!,4),50,IF(X177&lt;=HLOOKUP(N177,Limits!#REF!,5),80,"Over 80%")))))</f>
        <v>#REF!</v>
      </c>
      <c r="AG177" s="122"/>
      <c r="AH177" s="85" t="e">
        <f>IF(J177&lt;=HLOOKUP(F177,Limits!#REF!,2),30,IF(J177&lt;=HLOOKUP(F177,Limits!#REF!,3),40,IF(J177&lt;=HLOOKUP(F177,Limits!#REF!,4),50,IF(J177&lt;=HLOOKUP(F177,Limits!#REF!,5),60,IF(J177&lt;=HLOOKUP(F177,Limits!#REF!,6),80,"Over 80%")))))</f>
        <v>#REF!</v>
      </c>
      <c r="AI177" s="123" t="e">
        <f t="shared" si="8"/>
        <v>#REF!</v>
      </c>
      <c r="AJ177" s="13"/>
      <c r="AK177" s="85" t="e">
        <f t="shared" si="11"/>
        <v>#REF!</v>
      </c>
    </row>
    <row r="178" spans="1:37">
      <c r="A178" s="117" t="e">
        <f>+USR!#REF!</f>
        <v>#REF!</v>
      </c>
      <c r="B178" s="117"/>
      <c r="C178" s="117" t="e">
        <f>+USR!#REF!</f>
        <v>#REF!</v>
      </c>
      <c r="D178" s="151" t="e">
        <f>DATEVALUE(TEXT(USR!#REF!,"mm/dd/yyyy"))</f>
        <v>#REF!</v>
      </c>
      <c r="E178" s="117"/>
      <c r="F178" s="121" t="e">
        <f>+USR!#REF!</f>
        <v>#REF!</v>
      </c>
      <c r="G178" s="122"/>
      <c r="H178" s="122" t="e">
        <f>+USR!#REF!</f>
        <v>#REF!</v>
      </c>
      <c r="I178" s="122"/>
      <c r="J178" s="146" t="e">
        <f>+USR!#REF!</f>
        <v>#REF!</v>
      </c>
      <c r="K178" s="122"/>
      <c r="L178" s="147" t="e">
        <f>IF(H178=30,HLOOKUP(F178,Limits!#REF!,2),IF(H178=40,HLOOKUP(F178,Limits!#REF!,3),IF(H178=50,HLOOKUP(F178,Limits!#REF!,4),IF(H178=60,HLOOKUP(F178,Limits!#REF!,5),IF(H178=80,HLOOKUP(F178,Limits!#REF!,6))))))</f>
        <v>#REF!</v>
      </c>
      <c r="M178" s="148"/>
      <c r="N178" s="121" t="e">
        <f>+USR!#REF!</f>
        <v>#REF!</v>
      </c>
      <c r="O178" s="122"/>
      <c r="P178" s="122" t="e">
        <f>+USR!#REF!</f>
        <v>#REF!</v>
      </c>
      <c r="Q178" s="122"/>
      <c r="R178" s="122" t="e">
        <f>+USR!#REF!</f>
        <v>#REF!</v>
      </c>
      <c r="S178" s="122"/>
      <c r="T178" s="122" t="e">
        <f>+USR!#REF!</f>
        <v>#REF!</v>
      </c>
      <c r="U178" s="122"/>
      <c r="V178" s="122" t="e">
        <f>IF(N178=0,Limits!$D$8,IF(N178=1,Limits!$E$8,IF(N178=2,Limits!$F$8,IF(N178=3,Limits!$G$8,IF(N178=4,Limits!$H$8,IF(N178=5,Limits!$I$8))))))</f>
        <v>#REF!</v>
      </c>
      <c r="W178" s="122"/>
      <c r="X178" s="122" t="e">
        <f t="shared" si="9"/>
        <v>#REF!</v>
      </c>
      <c r="Y178" s="122"/>
      <c r="Z178" s="76" t="e">
        <f>IF(D178&gt;=Limits!#REF!,"A",IF(D178&lt;=Limits!#REF!,"B",0))</f>
        <v>#REF!</v>
      </c>
      <c r="AA178" s="76" t="e">
        <f>IF(Z178="A",IF(P178=30,HLOOKUP(N178,Limits!#REF!,2),IF(P178=40,HLOOKUP(N178,Limits!#REF!,3),IF(P178=50,HLOOKUP(N178,Limits!#REF!,4),IF(P178=80,HLOOKUP(N178,Limits!#REF!,5))))))</f>
        <v>#REF!</v>
      </c>
      <c r="AB178" s="76" t="e">
        <f>IF(Z178="B",IF(P178=30,HLOOKUP(N178,Limits!#REF!,2),IF(P178=40,HLOOKUP(N178,Limits!#REF!,3),IF(P178=50,HLOOKUP(N178,Limits!#REF!,4),IF(P178=80,HLOOKUP(N178,Limits!#REF!,5))))))</f>
        <v>#REF!</v>
      </c>
      <c r="AC178" s="122"/>
      <c r="AD178" s="123" t="e">
        <f t="shared" si="10"/>
        <v>#REF!</v>
      </c>
      <c r="AE178" s="76" t="e">
        <f>IF(Z178="A",IF(X178&lt;=HLOOKUP(N178,Limits!#REF!,2),30,IF(X178&lt;=HLOOKUP(N178,Limits!#REF!,3),40,IF(X178&lt;=HLOOKUP(N178,Limits!#REF!,4),50,IF(X178&lt;=HLOOKUP(N178,Limits!#REF!,5),80,"Over 80%")))))</f>
        <v>#REF!</v>
      </c>
      <c r="AF178" s="76" t="e">
        <f>IF(Z178="B",IF(X178&lt;=HLOOKUP(N178,Limits!#REF!,2),30,IF(X178&lt;=HLOOKUP(N178,Limits!#REF!,3),40,IF(X178&lt;=HLOOKUP(N178,Limits!#REF!,4),50,IF(X178&lt;=HLOOKUP(N178,Limits!#REF!,5),80,"Over 80%")))))</f>
        <v>#REF!</v>
      </c>
      <c r="AG178" s="122"/>
      <c r="AH178" s="85" t="e">
        <f>IF(J178&lt;=HLOOKUP(F178,Limits!#REF!,2),30,IF(J178&lt;=HLOOKUP(F178,Limits!#REF!,3),40,IF(J178&lt;=HLOOKUP(F178,Limits!#REF!,4),50,IF(J178&lt;=HLOOKUP(F178,Limits!#REF!,5),60,IF(J178&lt;=HLOOKUP(F178,Limits!#REF!,6),80,"Over 80%")))))</f>
        <v>#REF!</v>
      </c>
      <c r="AI178" s="123" t="e">
        <f t="shared" si="8"/>
        <v>#REF!</v>
      </c>
      <c r="AJ178" s="13"/>
      <c r="AK178" s="85" t="e">
        <f t="shared" si="11"/>
        <v>#REF!</v>
      </c>
    </row>
    <row r="179" spans="1:37">
      <c r="A179" s="117" t="e">
        <f>+USR!#REF!</f>
        <v>#REF!</v>
      </c>
      <c r="B179" s="117"/>
      <c r="C179" s="117" t="e">
        <f>+USR!#REF!</f>
        <v>#REF!</v>
      </c>
      <c r="D179" s="151" t="e">
        <f>DATEVALUE(TEXT(USR!#REF!,"mm/dd/yyyy"))</f>
        <v>#REF!</v>
      </c>
      <c r="E179" s="117"/>
      <c r="F179" s="121" t="e">
        <f>+USR!#REF!</f>
        <v>#REF!</v>
      </c>
      <c r="G179" s="122"/>
      <c r="H179" s="122" t="e">
        <f>+USR!#REF!</f>
        <v>#REF!</v>
      </c>
      <c r="I179" s="122"/>
      <c r="J179" s="146" t="e">
        <f>+USR!#REF!</f>
        <v>#REF!</v>
      </c>
      <c r="K179" s="122"/>
      <c r="L179" s="147" t="e">
        <f>IF(H179=30,HLOOKUP(F179,Limits!#REF!,2),IF(H179=40,HLOOKUP(F179,Limits!#REF!,3),IF(H179=50,HLOOKUP(F179,Limits!#REF!,4),IF(H179=60,HLOOKUP(F179,Limits!#REF!,5),IF(H179=80,HLOOKUP(F179,Limits!#REF!,6))))))</f>
        <v>#REF!</v>
      </c>
      <c r="M179" s="148"/>
      <c r="N179" s="121" t="e">
        <f>+USR!#REF!</f>
        <v>#REF!</v>
      </c>
      <c r="O179" s="122"/>
      <c r="P179" s="122" t="e">
        <f>+USR!#REF!</f>
        <v>#REF!</v>
      </c>
      <c r="Q179" s="122"/>
      <c r="R179" s="122" t="e">
        <f>+USR!#REF!</f>
        <v>#REF!</v>
      </c>
      <c r="S179" s="122"/>
      <c r="T179" s="122" t="e">
        <f>+USR!#REF!</f>
        <v>#REF!</v>
      </c>
      <c r="U179" s="122"/>
      <c r="V179" s="122" t="e">
        <f>IF(N179=0,Limits!$D$8,IF(N179=1,Limits!$E$8,IF(N179=2,Limits!$F$8,IF(N179=3,Limits!$G$8,IF(N179=4,Limits!$H$8,IF(N179=5,Limits!$I$8))))))</f>
        <v>#REF!</v>
      </c>
      <c r="W179" s="122"/>
      <c r="X179" s="122" t="e">
        <f t="shared" si="9"/>
        <v>#REF!</v>
      </c>
      <c r="Y179" s="122"/>
      <c r="Z179" s="76" t="e">
        <f>IF(D179&gt;=Limits!#REF!,"A",IF(D179&lt;=Limits!#REF!,"B",0))</f>
        <v>#REF!</v>
      </c>
      <c r="AA179" s="76" t="e">
        <f>IF(Z179="A",IF(P179=30,HLOOKUP(N179,Limits!#REF!,2),IF(P179=40,HLOOKUP(N179,Limits!#REF!,3),IF(P179=50,HLOOKUP(N179,Limits!#REF!,4),IF(P179=80,HLOOKUP(N179,Limits!#REF!,5))))))</f>
        <v>#REF!</v>
      </c>
      <c r="AB179" s="76" t="e">
        <f>IF(Z179="B",IF(P179=30,HLOOKUP(N179,Limits!#REF!,2),IF(P179=40,HLOOKUP(N179,Limits!#REF!,3),IF(P179=50,HLOOKUP(N179,Limits!#REF!,4),IF(P179=80,HLOOKUP(N179,Limits!#REF!,5))))))</f>
        <v>#REF!</v>
      </c>
      <c r="AC179" s="122"/>
      <c r="AD179" s="123" t="e">
        <f t="shared" si="10"/>
        <v>#REF!</v>
      </c>
      <c r="AE179" s="76" t="e">
        <f>IF(Z179="A",IF(X179&lt;=HLOOKUP(N179,Limits!#REF!,2),30,IF(X179&lt;=HLOOKUP(N179,Limits!#REF!,3),40,IF(X179&lt;=HLOOKUP(N179,Limits!#REF!,4),50,IF(X179&lt;=HLOOKUP(N179,Limits!#REF!,5),80,"Over 80%")))))</f>
        <v>#REF!</v>
      </c>
      <c r="AF179" s="76" t="e">
        <f>IF(Z179="B",IF(X179&lt;=HLOOKUP(N179,Limits!#REF!,2),30,IF(X179&lt;=HLOOKUP(N179,Limits!#REF!,3),40,IF(X179&lt;=HLOOKUP(N179,Limits!#REF!,4),50,IF(X179&lt;=HLOOKUP(N179,Limits!#REF!,5),80,"Over 80%")))))</f>
        <v>#REF!</v>
      </c>
      <c r="AG179" s="122"/>
      <c r="AH179" s="85" t="e">
        <f>IF(J179&lt;=HLOOKUP(F179,Limits!#REF!,2),30,IF(J179&lt;=HLOOKUP(F179,Limits!#REF!,3),40,IF(J179&lt;=HLOOKUP(F179,Limits!#REF!,4),50,IF(J179&lt;=HLOOKUP(F179,Limits!#REF!,5),60,IF(J179&lt;=HLOOKUP(F179,Limits!#REF!,6),80,"Over 80%")))))</f>
        <v>#REF!</v>
      </c>
      <c r="AI179" s="123" t="e">
        <f t="shared" si="8"/>
        <v>#REF!</v>
      </c>
      <c r="AJ179" s="13"/>
      <c r="AK179" s="85" t="e">
        <f t="shared" si="11"/>
        <v>#REF!</v>
      </c>
    </row>
    <row r="180" spans="1:37">
      <c r="A180" s="117" t="e">
        <f>+USR!#REF!</f>
        <v>#REF!</v>
      </c>
      <c r="B180" s="117"/>
      <c r="C180" s="117" t="e">
        <f>+USR!#REF!</f>
        <v>#REF!</v>
      </c>
      <c r="D180" s="151" t="e">
        <f>DATEVALUE(TEXT(USR!#REF!,"mm/dd/yyyy"))</f>
        <v>#REF!</v>
      </c>
      <c r="E180" s="117"/>
      <c r="F180" s="121" t="e">
        <f>+USR!#REF!</f>
        <v>#REF!</v>
      </c>
      <c r="G180" s="122"/>
      <c r="H180" s="122" t="e">
        <f>+USR!#REF!</f>
        <v>#REF!</v>
      </c>
      <c r="I180" s="122"/>
      <c r="J180" s="146" t="e">
        <f>+USR!#REF!</f>
        <v>#REF!</v>
      </c>
      <c r="K180" s="122"/>
      <c r="L180" s="147" t="e">
        <f>IF(H180=30,HLOOKUP(F180,Limits!#REF!,2),IF(H180=40,HLOOKUP(F180,Limits!#REF!,3),IF(H180=50,HLOOKUP(F180,Limits!#REF!,4),IF(H180=60,HLOOKUP(F180,Limits!#REF!,5),IF(H180=80,HLOOKUP(F180,Limits!#REF!,6))))))</f>
        <v>#REF!</v>
      </c>
      <c r="M180" s="148"/>
      <c r="N180" s="121" t="e">
        <f>+USR!#REF!</f>
        <v>#REF!</v>
      </c>
      <c r="O180" s="122"/>
      <c r="P180" s="122" t="e">
        <f>+USR!#REF!</f>
        <v>#REF!</v>
      </c>
      <c r="Q180" s="122"/>
      <c r="R180" s="122" t="e">
        <f>+USR!#REF!</f>
        <v>#REF!</v>
      </c>
      <c r="S180" s="122"/>
      <c r="T180" s="122" t="e">
        <f>+USR!#REF!</f>
        <v>#REF!</v>
      </c>
      <c r="U180" s="122"/>
      <c r="V180" s="122" t="e">
        <f>IF(N180=0,Limits!$D$8,IF(N180=1,Limits!$E$8,IF(N180=2,Limits!$F$8,IF(N180=3,Limits!$G$8,IF(N180=4,Limits!$H$8,IF(N180=5,Limits!$I$8))))))</f>
        <v>#REF!</v>
      </c>
      <c r="W180" s="122"/>
      <c r="X180" s="122" t="e">
        <f t="shared" si="9"/>
        <v>#REF!</v>
      </c>
      <c r="Y180" s="122"/>
      <c r="Z180" s="76" t="e">
        <f>IF(D180&gt;=Limits!#REF!,"A",IF(D180&lt;=Limits!#REF!,"B",0))</f>
        <v>#REF!</v>
      </c>
      <c r="AA180" s="76" t="e">
        <f>IF(Z180="A",IF(P180=30,HLOOKUP(N180,Limits!#REF!,2),IF(P180=40,HLOOKUP(N180,Limits!#REF!,3),IF(P180=50,HLOOKUP(N180,Limits!#REF!,4),IF(P180=80,HLOOKUP(N180,Limits!#REF!,5))))))</f>
        <v>#REF!</v>
      </c>
      <c r="AB180" s="76" t="e">
        <f>IF(Z180="B",IF(P180=30,HLOOKUP(N180,Limits!#REF!,2),IF(P180=40,HLOOKUP(N180,Limits!#REF!,3),IF(P180=50,HLOOKUP(N180,Limits!#REF!,4),IF(P180=80,HLOOKUP(N180,Limits!#REF!,5))))))</f>
        <v>#REF!</v>
      </c>
      <c r="AC180" s="122"/>
      <c r="AD180" s="123" t="e">
        <f t="shared" si="10"/>
        <v>#REF!</v>
      </c>
      <c r="AE180" s="76" t="e">
        <f>IF(Z180="A",IF(X180&lt;=HLOOKUP(N180,Limits!#REF!,2),30,IF(X180&lt;=HLOOKUP(N180,Limits!#REF!,3),40,IF(X180&lt;=HLOOKUP(N180,Limits!#REF!,4),50,IF(X180&lt;=HLOOKUP(N180,Limits!#REF!,5),80,"Over 80%")))))</f>
        <v>#REF!</v>
      </c>
      <c r="AF180" s="76" t="e">
        <f>IF(Z180="B",IF(X180&lt;=HLOOKUP(N180,Limits!#REF!,2),30,IF(X180&lt;=HLOOKUP(N180,Limits!#REF!,3),40,IF(X180&lt;=HLOOKUP(N180,Limits!#REF!,4),50,IF(X180&lt;=HLOOKUP(N180,Limits!#REF!,5),80,"Over 80%")))))</f>
        <v>#REF!</v>
      </c>
      <c r="AG180" s="122"/>
      <c r="AH180" s="85" t="e">
        <f>IF(J180&lt;=HLOOKUP(F180,Limits!#REF!,2),30,IF(J180&lt;=HLOOKUP(F180,Limits!#REF!,3),40,IF(J180&lt;=HLOOKUP(F180,Limits!#REF!,4),50,IF(J180&lt;=HLOOKUP(F180,Limits!#REF!,5),60,IF(J180&lt;=HLOOKUP(F180,Limits!#REF!,6),80,"Over 80%")))))</f>
        <v>#REF!</v>
      </c>
      <c r="AI180" s="123" t="e">
        <f t="shared" si="8"/>
        <v>#REF!</v>
      </c>
      <c r="AJ180" s="13"/>
      <c r="AK180" s="85" t="e">
        <f t="shared" si="11"/>
        <v>#REF!</v>
      </c>
    </row>
    <row r="181" spans="1:37">
      <c r="A181" s="117" t="e">
        <f>+USR!#REF!</f>
        <v>#REF!</v>
      </c>
      <c r="B181" s="117"/>
      <c r="C181" s="117" t="e">
        <f>+USR!#REF!</f>
        <v>#REF!</v>
      </c>
      <c r="D181" s="151" t="e">
        <f>DATEVALUE(TEXT(USR!#REF!,"mm/dd/yyyy"))</f>
        <v>#REF!</v>
      </c>
      <c r="E181" s="117"/>
      <c r="F181" s="121" t="e">
        <f>+USR!#REF!</f>
        <v>#REF!</v>
      </c>
      <c r="G181" s="122"/>
      <c r="H181" s="122" t="e">
        <f>+USR!#REF!</f>
        <v>#REF!</v>
      </c>
      <c r="I181" s="122"/>
      <c r="J181" s="146" t="e">
        <f>+USR!#REF!</f>
        <v>#REF!</v>
      </c>
      <c r="K181" s="122"/>
      <c r="L181" s="147" t="e">
        <f>IF(H181=30,HLOOKUP(F181,Limits!#REF!,2),IF(H181=40,HLOOKUP(F181,Limits!#REF!,3),IF(H181=50,HLOOKUP(F181,Limits!#REF!,4),IF(H181=60,HLOOKUP(F181,Limits!#REF!,5),IF(H181=80,HLOOKUP(F181,Limits!#REF!,6))))))</f>
        <v>#REF!</v>
      </c>
      <c r="M181" s="148"/>
      <c r="N181" s="121" t="e">
        <f>+USR!#REF!</f>
        <v>#REF!</v>
      </c>
      <c r="O181" s="122"/>
      <c r="P181" s="122" t="e">
        <f>+USR!#REF!</f>
        <v>#REF!</v>
      </c>
      <c r="Q181" s="122"/>
      <c r="R181" s="122" t="e">
        <f>+USR!#REF!</f>
        <v>#REF!</v>
      </c>
      <c r="S181" s="122"/>
      <c r="T181" s="122" t="e">
        <f>+USR!#REF!</f>
        <v>#REF!</v>
      </c>
      <c r="U181" s="122"/>
      <c r="V181" s="122" t="e">
        <f>IF(N181=0,Limits!$D$8,IF(N181=1,Limits!$E$8,IF(N181=2,Limits!$F$8,IF(N181=3,Limits!$G$8,IF(N181=4,Limits!$H$8,IF(N181=5,Limits!$I$8))))))</f>
        <v>#REF!</v>
      </c>
      <c r="W181" s="122"/>
      <c r="X181" s="122" t="e">
        <f t="shared" si="9"/>
        <v>#REF!</v>
      </c>
      <c r="Y181" s="122"/>
      <c r="Z181" s="76" t="e">
        <f>IF(D181&gt;=Limits!#REF!,"A",IF(D181&lt;=Limits!#REF!,"B",0))</f>
        <v>#REF!</v>
      </c>
      <c r="AA181" s="76" t="e">
        <f>IF(Z181="A",IF(P181=30,HLOOKUP(N181,Limits!#REF!,2),IF(P181=40,HLOOKUP(N181,Limits!#REF!,3),IF(P181=50,HLOOKUP(N181,Limits!#REF!,4),IF(P181=80,HLOOKUP(N181,Limits!#REF!,5))))))</f>
        <v>#REF!</v>
      </c>
      <c r="AB181" s="76" t="e">
        <f>IF(Z181="B",IF(P181=30,HLOOKUP(N181,Limits!#REF!,2),IF(P181=40,HLOOKUP(N181,Limits!#REF!,3),IF(P181=50,HLOOKUP(N181,Limits!#REF!,4),IF(P181=80,HLOOKUP(N181,Limits!#REF!,5))))))</f>
        <v>#REF!</v>
      </c>
      <c r="AC181" s="122"/>
      <c r="AD181" s="123" t="e">
        <f t="shared" si="10"/>
        <v>#REF!</v>
      </c>
      <c r="AE181" s="76" t="e">
        <f>IF(Z181="A",IF(X181&lt;=HLOOKUP(N181,Limits!#REF!,2),30,IF(X181&lt;=HLOOKUP(N181,Limits!#REF!,3),40,IF(X181&lt;=HLOOKUP(N181,Limits!#REF!,4),50,IF(X181&lt;=HLOOKUP(N181,Limits!#REF!,5),80,"Over 80%")))))</f>
        <v>#REF!</v>
      </c>
      <c r="AF181" s="76" t="e">
        <f>IF(Z181="B",IF(X181&lt;=HLOOKUP(N181,Limits!#REF!,2),30,IF(X181&lt;=HLOOKUP(N181,Limits!#REF!,3),40,IF(X181&lt;=HLOOKUP(N181,Limits!#REF!,4),50,IF(X181&lt;=HLOOKUP(N181,Limits!#REF!,5),80,"Over 80%")))))</f>
        <v>#REF!</v>
      </c>
      <c r="AG181" s="122"/>
      <c r="AH181" s="85" t="e">
        <f>IF(J181&lt;=HLOOKUP(F181,Limits!#REF!,2),30,IF(J181&lt;=HLOOKUP(F181,Limits!#REF!,3),40,IF(J181&lt;=HLOOKUP(F181,Limits!#REF!,4),50,IF(J181&lt;=HLOOKUP(F181,Limits!#REF!,5),60,IF(J181&lt;=HLOOKUP(F181,Limits!#REF!,6),80,"Over 80%")))))</f>
        <v>#REF!</v>
      </c>
      <c r="AI181" s="123" t="e">
        <f t="shared" si="8"/>
        <v>#REF!</v>
      </c>
      <c r="AJ181" s="13"/>
      <c r="AK181" s="85" t="e">
        <f t="shared" si="11"/>
        <v>#REF!</v>
      </c>
    </row>
    <row r="182" spans="1:37">
      <c r="A182" s="117" t="e">
        <f>+USR!#REF!</f>
        <v>#REF!</v>
      </c>
      <c r="B182" s="117"/>
      <c r="C182" s="117" t="e">
        <f>+USR!#REF!</f>
        <v>#REF!</v>
      </c>
      <c r="D182" s="151" t="e">
        <f>DATEVALUE(TEXT(USR!#REF!,"mm/dd/yyyy"))</f>
        <v>#REF!</v>
      </c>
      <c r="E182" s="117"/>
      <c r="F182" s="121" t="e">
        <f>+USR!#REF!</f>
        <v>#REF!</v>
      </c>
      <c r="G182" s="122"/>
      <c r="H182" s="122" t="e">
        <f>+USR!#REF!</f>
        <v>#REF!</v>
      </c>
      <c r="I182" s="122"/>
      <c r="J182" s="146" t="e">
        <f>+USR!#REF!</f>
        <v>#REF!</v>
      </c>
      <c r="K182" s="122"/>
      <c r="L182" s="147" t="e">
        <f>IF(H182=30,HLOOKUP(F182,Limits!#REF!,2),IF(H182=40,HLOOKUP(F182,Limits!#REF!,3),IF(H182=50,HLOOKUP(F182,Limits!#REF!,4),IF(H182=60,HLOOKUP(F182,Limits!#REF!,5),IF(H182=80,HLOOKUP(F182,Limits!#REF!,6))))))</f>
        <v>#REF!</v>
      </c>
      <c r="M182" s="148"/>
      <c r="N182" s="121" t="e">
        <f>+USR!#REF!</f>
        <v>#REF!</v>
      </c>
      <c r="O182" s="122"/>
      <c r="P182" s="122" t="e">
        <f>+USR!#REF!</f>
        <v>#REF!</v>
      </c>
      <c r="Q182" s="122"/>
      <c r="R182" s="122" t="e">
        <f>+USR!#REF!</f>
        <v>#REF!</v>
      </c>
      <c r="S182" s="122"/>
      <c r="T182" s="122" t="e">
        <f>+USR!#REF!</f>
        <v>#REF!</v>
      </c>
      <c r="U182" s="122"/>
      <c r="V182" s="122" t="e">
        <f>IF(N182=0,Limits!$D$8,IF(N182=1,Limits!$E$8,IF(N182=2,Limits!$F$8,IF(N182=3,Limits!$G$8,IF(N182=4,Limits!$H$8,IF(N182=5,Limits!$I$8))))))</f>
        <v>#REF!</v>
      </c>
      <c r="W182" s="122"/>
      <c r="X182" s="122" t="e">
        <f t="shared" si="9"/>
        <v>#REF!</v>
      </c>
      <c r="Y182" s="122"/>
      <c r="Z182" s="76" t="e">
        <f>IF(D182&gt;=Limits!#REF!,"A",IF(D182&lt;=Limits!#REF!,"B",0))</f>
        <v>#REF!</v>
      </c>
      <c r="AA182" s="76" t="e">
        <f>IF(Z182="A",IF(P182=30,HLOOKUP(N182,Limits!#REF!,2),IF(P182=40,HLOOKUP(N182,Limits!#REF!,3),IF(P182=50,HLOOKUP(N182,Limits!#REF!,4),IF(P182=80,HLOOKUP(N182,Limits!#REF!,5))))))</f>
        <v>#REF!</v>
      </c>
      <c r="AB182" s="76" t="e">
        <f>IF(Z182="B",IF(P182=30,HLOOKUP(N182,Limits!#REF!,2),IF(P182=40,HLOOKUP(N182,Limits!#REF!,3),IF(P182=50,HLOOKUP(N182,Limits!#REF!,4),IF(P182=80,HLOOKUP(N182,Limits!#REF!,5))))))</f>
        <v>#REF!</v>
      </c>
      <c r="AC182" s="122"/>
      <c r="AD182" s="123" t="e">
        <f t="shared" si="10"/>
        <v>#REF!</v>
      </c>
      <c r="AE182" s="76" t="e">
        <f>IF(Z182="A",IF(X182&lt;=HLOOKUP(N182,Limits!#REF!,2),30,IF(X182&lt;=HLOOKUP(N182,Limits!#REF!,3),40,IF(X182&lt;=HLOOKUP(N182,Limits!#REF!,4),50,IF(X182&lt;=HLOOKUP(N182,Limits!#REF!,5),80,"Over 80%")))))</f>
        <v>#REF!</v>
      </c>
      <c r="AF182" s="76" t="e">
        <f>IF(Z182="B",IF(X182&lt;=HLOOKUP(N182,Limits!#REF!,2),30,IF(X182&lt;=HLOOKUP(N182,Limits!#REF!,3),40,IF(X182&lt;=HLOOKUP(N182,Limits!#REF!,4),50,IF(X182&lt;=HLOOKUP(N182,Limits!#REF!,5),80,"Over 80%")))))</f>
        <v>#REF!</v>
      </c>
      <c r="AG182" s="122"/>
      <c r="AH182" s="85" t="e">
        <f>IF(J182&lt;=HLOOKUP(F182,Limits!#REF!,2),30,IF(J182&lt;=HLOOKUP(F182,Limits!#REF!,3),40,IF(J182&lt;=HLOOKUP(F182,Limits!#REF!,4),50,IF(J182&lt;=HLOOKUP(F182,Limits!#REF!,5),60,IF(J182&lt;=HLOOKUP(F182,Limits!#REF!,6),80,"Over 80%")))))</f>
        <v>#REF!</v>
      </c>
      <c r="AI182" s="123" t="e">
        <f t="shared" si="8"/>
        <v>#REF!</v>
      </c>
      <c r="AJ182" s="13"/>
      <c r="AK182" s="85" t="e">
        <f t="shared" si="11"/>
        <v>#REF!</v>
      </c>
    </row>
    <row r="183" spans="1:37">
      <c r="A183" s="117" t="e">
        <f>+USR!#REF!</f>
        <v>#REF!</v>
      </c>
      <c r="B183" s="117"/>
      <c r="C183" s="117" t="e">
        <f>+USR!#REF!</f>
        <v>#REF!</v>
      </c>
      <c r="D183" s="151" t="e">
        <f>DATEVALUE(TEXT(USR!#REF!,"mm/dd/yyyy"))</f>
        <v>#REF!</v>
      </c>
      <c r="E183" s="117"/>
      <c r="F183" s="121" t="e">
        <f>+USR!#REF!</f>
        <v>#REF!</v>
      </c>
      <c r="G183" s="122"/>
      <c r="H183" s="122" t="e">
        <f>+USR!#REF!</f>
        <v>#REF!</v>
      </c>
      <c r="I183" s="122"/>
      <c r="J183" s="146" t="e">
        <f>+USR!#REF!</f>
        <v>#REF!</v>
      </c>
      <c r="K183" s="122"/>
      <c r="L183" s="147" t="e">
        <f>IF(H183=30,HLOOKUP(F183,Limits!#REF!,2),IF(H183=40,HLOOKUP(F183,Limits!#REF!,3),IF(H183=50,HLOOKUP(F183,Limits!#REF!,4),IF(H183=60,HLOOKUP(F183,Limits!#REF!,5),IF(H183=80,HLOOKUP(F183,Limits!#REF!,6))))))</f>
        <v>#REF!</v>
      </c>
      <c r="M183" s="148"/>
      <c r="N183" s="121" t="e">
        <f>+USR!#REF!</f>
        <v>#REF!</v>
      </c>
      <c r="O183" s="122"/>
      <c r="P183" s="122" t="e">
        <f>+USR!#REF!</f>
        <v>#REF!</v>
      </c>
      <c r="Q183" s="122"/>
      <c r="R183" s="122" t="e">
        <f>+USR!#REF!</f>
        <v>#REF!</v>
      </c>
      <c r="S183" s="122"/>
      <c r="T183" s="122" t="e">
        <f>+USR!#REF!</f>
        <v>#REF!</v>
      </c>
      <c r="U183" s="122"/>
      <c r="V183" s="122" t="e">
        <f>IF(N183=0,Limits!$D$8,IF(N183=1,Limits!$E$8,IF(N183=2,Limits!$F$8,IF(N183=3,Limits!$G$8,IF(N183=4,Limits!$H$8,IF(N183=5,Limits!$I$8))))))</f>
        <v>#REF!</v>
      </c>
      <c r="W183" s="122"/>
      <c r="X183" s="122" t="e">
        <f t="shared" si="9"/>
        <v>#REF!</v>
      </c>
      <c r="Y183" s="122"/>
      <c r="Z183" s="76" t="e">
        <f>IF(D183&gt;=Limits!#REF!,"A",IF(D183&lt;=Limits!#REF!,"B",0))</f>
        <v>#REF!</v>
      </c>
      <c r="AA183" s="76" t="e">
        <f>IF(Z183="A",IF(P183=30,HLOOKUP(N183,Limits!#REF!,2),IF(P183=40,HLOOKUP(N183,Limits!#REF!,3),IF(P183=50,HLOOKUP(N183,Limits!#REF!,4),IF(P183=80,HLOOKUP(N183,Limits!#REF!,5))))))</f>
        <v>#REF!</v>
      </c>
      <c r="AB183" s="76" t="e">
        <f>IF(Z183="B",IF(P183=30,HLOOKUP(N183,Limits!#REF!,2),IF(P183=40,HLOOKUP(N183,Limits!#REF!,3),IF(P183=50,HLOOKUP(N183,Limits!#REF!,4),IF(P183=80,HLOOKUP(N183,Limits!#REF!,5))))))</f>
        <v>#REF!</v>
      </c>
      <c r="AC183" s="122"/>
      <c r="AD183" s="123" t="e">
        <f t="shared" si="10"/>
        <v>#REF!</v>
      </c>
      <c r="AE183" s="76" t="e">
        <f>IF(Z183="A",IF(X183&lt;=HLOOKUP(N183,Limits!#REF!,2),30,IF(X183&lt;=HLOOKUP(N183,Limits!#REF!,3),40,IF(X183&lt;=HLOOKUP(N183,Limits!#REF!,4),50,IF(X183&lt;=HLOOKUP(N183,Limits!#REF!,5),80,"Over 80%")))))</f>
        <v>#REF!</v>
      </c>
      <c r="AF183" s="76" t="e">
        <f>IF(Z183="B",IF(X183&lt;=HLOOKUP(N183,Limits!#REF!,2),30,IF(X183&lt;=HLOOKUP(N183,Limits!#REF!,3),40,IF(X183&lt;=HLOOKUP(N183,Limits!#REF!,4),50,IF(X183&lt;=HLOOKUP(N183,Limits!#REF!,5),80,"Over 80%")))))</f>
        <v>#REF!</v>
      </c>
      <c r="AG183" s="122"/>
      <c r="AH183" s="85" t="e">
        <f>IF(J183&lt;=HLOOKUP(F183,Limits!#REF!,2),30,IF(J183&lt;=HLOOKUP(F183,Limits!#REF!,3),40,IF(J183&lt;=HLOOKUP(F183,Limits!#REF!,4),50,IF(J183&lt;=HLOOKUP(F183,Limits!#REF!,5),60,IF(J183&lt;=HLOOKUP(F183,Limits!#REF!,6),80,"Over 80%")))))</f>
        <v>#REF!</v>
      </c>
      <c r="AI183" s="123" t="e">
        <f t="shared" si="8"/>
        <v>#REF!</v>
      </c>
      <c r="AJ183" s="13"/>
      <c r="AK183" s="85" t="e">
        <f t="shared" si="11"/>
        <v>#REF!</v>
      </c>
    </row>
    <row r="184" spans="1:37">
      <c r="A184" s="117" t="e">
        <f>+USR!#REF!</f>
        <v>#REF!</v>
      </c>
      <c r="B184" s="117"/>
      <c r="C184" s="117" t="e">
        <f>+USR!#REF!</f>
        <v>#REF!</v>
      </c>
      <c r="D184" s="151" t="e">
        <f>DATEVALUE(TEXT(USR!#REF!,"mm/dd/yyyy"))</f>
        <v>#REF!</v>
      </c>
      <c r="E184" s="117"/>
      <c r="F184" s="121" t="e">
        <f>+USR!#REF!</f>
        <v>#REF!</v>
      </c>
      <c r="G184" s="122"/>
      <c r="H184" s="122" t="e">
        <f>+USR!#REF!</f>
        <v>#REF!</v>
      </c>
      <c r="I184" s="122"/>
      <c r="J184" s="146" t="e">
        <f>+USR!#REF!</f>
        <v>#REF!</v>
      </c>
      <c r="K184" s="122"/>
      <c r="L184" s="147" t="e">
        <f>IF(H184=30,HLOOKUP(F184,Limits!#REF!,2),IF(H184=40,HLOOKUP(F184,Limits!#REF!,3),IF(H184=50,HLOOKUP(F184,Limits!#REF!,4),IF(H184=60,HLOOKUP(F184,Limits!#REF!,5),IF(H184=80,HLOOKUP(F184,Limits!#REF!,6))))))</f>
        <v>#REF!</v>
      </c>
      <c r="M184" s="148"/>
      <c r="N184" s="121" t="e">
        <f>+USR!#REF!</f>
        <v>#REF!</v>
      </c>
      <c r="O184" s="122"/>
      <c r="P184" s="122" t="e">
        <f>+USR!#REF!</f>
        <v>#REF!</v>
      </c>
      <c r="Q184" s="122"/>
      <c r="R184" s="122" t="e">
        <f>+USR!#REF!</f>
        <v>#REF!</v>
      </c>
      <c r="S184" s="122"/>
      <c r="T184" s="122" t="e">
        <f>+USR!#REF!</f>
        <v>#REF!</v>
      </c>
      <c r="U184" s="122"/>
      <c r="V184" s="122" t="e">
        <f>IF(N184=0,Limits!$D$8,IF(N184=1,Limits!$E$8,IF(N184=2,Limits!$F$8,IF(N184=3,Limits!$G$8,IF(N184=4,Limits!$H$8,IF(N184=5,Limits!$I$8))))))</f>
        <v>#REF!</v>
      </c>
      <c r="W184" s="122"/>
      <c r="X184" s="122" t="e">
        <f t="shared" si="9"/>
        <v>#REF!</v>
      </c>
      <c r="Y184" s="122"/>
      <c r="Z184" s="76" t="e">
        <f>IF(D184&gt;=Limits!#REF!,"A",IF(D184&lt;=Limits!#REF!,"B",0))</f>
        <v>#REF!</v>
      </c>
      <c r="AA184" s="76" t="e">
        <f>IF(Z184="A",IF(P184=30,HLOOKUP(N184,Limits!#REF!,2),IF(P184=40,HLOOKUP(N184,Limits!#REF!,3),IF(P184=50,HLOOKUP(N184,Limits!#REF!,4),IF(P184=80,HLOOKUP(N184,Limits!#REF!,5))))))</f>
        <v>#REF!</v>
      </c>
      <c r="AB184" s="76" t="e">
        <f>IF(Z184="B",IF(P184=30,HLOOKUP(N184,Limits!#REF!,2),IF(P184=40,HLOOKUP(N184,Limits!#REF!,3),IF(P184=50,HLOOKUP(N184,Limits!#REF!,4),IF(P184=80,HLOOKUP(N184,Limits!#REF!,5))))))</f>
        <v>#REF!</v>
      </c>
      <c r="AC184" s="122"/>
      <c r="AD184" s="123" t="e">
        <f t="shared" si="10"/>
        <v>#REF!</v>
      </c>
      <c r="AE184" s="76" t="e">
        <f>IF(Z184="A",IF(X184&lt;=HLOOKUP(N184,Limits!#REF!,2),30,IF(X184&lt;=HLOOKUP(N184,Limits!#REF!,3),40,IF(X184&lt;=HLOOKUP(N184,Limits!#REF!,4),50,IF(X184&lt;=HLOOKUP(N184,Limits!#REF!,5),80,"Over 80%")))))</f>
        <v>#REF!</v>
      </c>
      <c r="AF184" s="76" t="e">
        <f>IF(Z184="B",IF(X184&lt;=HLOOKUP(N184,Limits!#REF!,2),30,IF(X184&lt;=HLOOKUP(N184,Limits!#REF!,3),40,IF(X184&lt;=HLOOKUP(N184,Limits!#REF!,4),50,IF(X184&lt;=HLOOKUP(N184,Limits!#REF!,5),80,"Over 80%")))))</f>
        <v>#REF!</v>
      </c>
      <c r="AG184" s="122"/>
      <c r="AH184" s="85" t="e">
        <f>IF(J184&lt;=HLOOKUP(F184,Limits!#REF!,2),30,IF(J184&lt;=HLOOKUP(F184,Limits!#REF!,3),40,IF(J184&lt;=HLOOKUP(F184,Limits!#REF!,4),50,IF(J184&lt;=HLOOKUP(F184,Limits!#REF!,5),60,IF(J184&lt;=HLOOKUP(F184,Limits!#REF!,6),80,"Over 80%")))))</f>
        <v>#REF!</v>
      </c>
      <c r="AI184" s="123" t="e">
        <f t="shared" si="8"/>
        <v>#REF!</v>
      </c>
      <c r="AJ184" s="13"/>
      <c r="AK184" s="85" t="e">
        <f t="shared" si="11"/>
        <v>#REF!</v>
      </c>
    </row>
    <row r="185" spans="1:37">
      <c r="A185" s="117" t="e">
        <f>+USR!#REF!</f>
        <v>#REF!</v>
      </c>
      <c r="B185" s="117"/>
      <c r="C185" s="117" t="e">
        <f>+USR!#REF!</f>
        <v>#REF!</v>
      </c>
      <c r="D185" s="151" t="e">
        <f>DATEVALUE(TEXT(USR!#REF!,"mm/dd/yyyy"))</f>
        <v>#REF!</v>
      </c>
      <c r="E185" s="117"/>
      <c r="F185" s="121" t="e">
        <f>+USR!#REF!</f>
        <v>#REF!</v>
      </c>
      <c r="G185" s="122"/>
      <c r="H185" s="122" t="e">
        <f>+USR!#REF!</f>
        <v>#REF!</v>
      </c>
      <c r="I185" s="122"/>
      <c r="J185" s="146" t="e">
        <f>+USR!#REF!</f>
        <v>#REF!</v>
      </c>
      <c r="K185" s="122"/>
      <c r="L185" s="147" t="e">
        <f>IF(H185=30,HLOOKUP(F185,Limits!#REF!,2),IF(H185=40,HLOOKUP(F185,Limits!#REF!,3),IF(H185=50,HLOOKUP(F185,Limits!#REF!,4),IF(H185=60,HLOOKUP(F185,Limits!#REF!,5),IF(H185=80,HLOOKUP(F185,Limits!#REF!,6))))))</f>
        <v>#REF!</v>
      </c>
      <c r="M185" s="148"/>
      <c r="N185" s="121" t="e">
        <f>+USR!#REF!</f>
        <v>#REF!</v>
      </c>
      <c r="O185" s="122"/>
      <c r="P185" s="122" t="e">
        <f>+USR!#REF!</f>
        <v>#REF!</v>
      </c>
      <c r="Q185" s="122"/>
      <c r="R185" s="122" t="e">
        <f>+USR!#REF!</f>
        <v>#REF!</v>
      </c>
      <c r="S185" s="122"/>
      <c r="T185" s="122" t="e">
        <f>+USR!#REF!</f>
        <v>#REF!</v>
      </c>
      <c r="U185" s="122"/>
      <c r="V185" s="122" t="e">
        <f>IF(N185=0,Limits!$D$8,IF(N185=1,Limits!$E$8,IF(N185=2,Limits!$F$8,IF(N185=3,Limits!$G$8,IF(N185=4,Limits!$H$8,IF(N185=5,Limits!$I$8))))))</f>
        <v>#REF!</v>
      </c>
      <c r="W185" s="122"/>
      <c r="X185" s="122" t="e">
        <f t="shared" si="9"/>
        <v>#REF!</v>
      </c>
      <c r="Y185" s="122"/>
      <c r="Z185" s="76" t="e">
        <f>IF(D185&gt;=Limits!#REF!,"A",IF(D185&lt;=Limits!#REF!,"B",0))</f>
        <v>#REF!</v>
      </c>
      <c r="AA185" s="76" t="e">
        <f>IF(Z185="A",IF(P185=30,HLOOKUP(N185,Limits!#REF!,2),IF(P185=40,HLOOKUP(N185,Limits!#REF!,3),IF(P185=50,HLOOKUP(N185,Limits!#REF!,4),IF(P185=80,HLOOKUP(N185,Limits!#REF!,5))))))</f>
        <v>#REF!</v>
      </c>
      <c r="AB185" s="76" t="e">
        <f>IF(Z185="B",IF(P185=30,HLOOKUP(N185,Limits!#REF!,2),IF(P185=40,HLOOKUP(N185,Limits!#REF!,3),IF(P185=50,HLOOKUP(N185,Limits!#REF!,4),IF(P185=80,HLOOKUP(N185,Limits!#REF!,5))))))</f>
        <v>#REF!</v>
      </c>
      <c r="AC185" s="122"/>
      <c r="AD185" s="123" t="e">
        <f t="shared" si="10"/>
        <v>#REF!</v>
      </c>
      <c r="AE185" s="76" t="e">
        <f>IF(Z185="A",IF(X185&lt;=HLOOKUP(N185,Limits!#REF!,2),30,IF(X185&lt;=HLOOKUP(N185,Limits!#REF!,3),40,IF(X185&lt;=HLOOKUP(N185,Limits!#REF!,4),50,IF(X185&lt;=HLOOKUP(N185,Limits!#REF!,5),80,"Over 80%")))))</f>
        <v>#REF!</v>
      </c>
      <c r="AF185" s="76" t="e">
        <f>IF(Z185="B",IF(X185&lt;=HLOOKUP(N185,Limits!#REF!,2),30,IF(X185&lt;=HLOOKUP(N185,Limits!#REF!,3),40,IF(X185&lt;=HLOOKUP(N185,Limits!#REF!,4),50,IF(X185&lt;=HLOOKUP(N185,Limits!#REF!,5),80,"Over 80%")))))</f>
        <v>#REF!</v>
      </c>
      <c r="AG185" s="122"/>
      <c r="AH185" s="85" t="e">
        <f>IF(J185&lt;=HLOOKUP(F185,Limits!#REF!,2),30,IF(J185&lt;=HLOOKUP(F185,Limits!#REF!,3),40,IF(J185&lt;=HLOOKUP(F185,Limits!#REF!,4),50,IF(J185&lt;=HLOOKUP(F185,Limits!#REF!,5),60,IF(J185&lt;=HLOOKUP(F185,Limits!#REF!,6),80,"Over 80%")))))</f>
        <v>#REF!</v>
      </c>
      <c r="AI185" s="123" t="e">
        <f t="shared" si="8"/>
        <v>#REF!</v>
      </c>
      <c r="AJ185" s="13"/>
      <c r="AK185" s="85" t="e">
        <f t="shared" si="11"/>
        <v>#REF!</v>
      </c>
    </row>
    <row r="186" spans="1:37">
      <c r="A186" s="117" t="e">
        <f>+USR!#REF!</f>
        <v>#REF!</v>
      </c>
      <c r="B186" s="117"/>
      <c r="C186" s="117" t="e">
        <f>+USR!#REF!</f>
        <v>#REF!</v>
      </c>
      <c r="D186" s="151" t="e">
        <f>DATEVALUE(TEXT(USR!#REF!,"mm/dd/yyyy"))</f>
        <v>#REF!</v>
      </c>
      <c r="E186" s="117"/>
      <c r="F186" s="121" t="e">
        <f>+USR!#REF!</f>
        <v>#REF!</v>
      </c>
      <c r="G186" s="122"/>
      <c r="H186" s="122" t="e">
        <f>+USR!#REF!</f>
        <v>#REF!</v>
      </c>
      <c r="I186" s="122"/>
      <c r="J186" s="146" t="e">
        <f>+USR!#REF!</f>
        <v>#REF!</v>
      </c>
      <c r="K186" s="122"/>
      <c r="L186" s="147" t="e">
        <f>IF(H186=30,HLOOKUP(F186,Limits!#REF!,2),IF(H186=40,HLOOKUP(F186,Limits!#REF!,3),IF(H186=50,HLOOKUP(F186,Limits!#REF!,4),IF(H186=60,HLOOKUP(F186,Limits!#REF!,5),IF(H186=80,HLOOKUP(F186,Limits!#REF!,6))))))</f>
        <v>#REF!</v>
      </c>
      <c r="M186" s="148"/>
      <c r="N186" s="121" t="e">
        <f>+USR!#REF!</f>
        <v>#REF!</v>
      </c>
      <c r="O186" s="122"/>
      <c r="P186" s="122" t="e">
        <f>+USR!#REF!</f>
        <v>#REF!</v>
      </c>
      <c r="Q186" s="122"/>
      <c r="R186" s="122" t="e">
        <f>+USR!#REF!</f>
        <v>#REF!</v>
      </c>
      <c r="S186" s="122"/>
      <c r="T186" s="122" t="e">
        <f>+USR!#REF!</f>
        <v>#REF!</v>
      </c>
      <c r="U186" s="122"/>
      <c r="V186" s="122" t="e">
        <f>IF(N186=0,Limits!$D$8,IF(N186=1,Limits!$E$8,IF(N186=2,Limits!$F$8,IF(N186=3,Limits!$G$8,IF(N186=4,Limits!$H$8,IF(N186=5,Limits!$I$8))))))</f>
        <v>#REF!</v>
      </c>
      <c r="W186" s="122"/>
      <c r="X186" s="122" t="e">
        <f t="shared" si="9"/>
        <v>#REF!</v>
      </c>
      <c r="Y186" s="122"/>
      <c r="Z186" s="76" t="e">
        <f>IF(D186&gt;=Limits!#REF!,"A",IF(D186&lt;=Limits!#REF!,"B",0))</f>
        <v>#REF!</v>
      </c>
      <c r="AA186" s="76" t="e">
        <f>IF(Z186="A",IF(P186=30,HLOOKUP(N186,Limits!#REF!,2),IF(P186=40,HLOOKUP(N186,Limits!#REF!,3),IF(P186=50,HLOOKUP(N186,Limits!#REF!,4),IF(P186=80,HLOOKUP(N186,Limits!#REF!,5))))))</f>
        <v>#REF!</v>
      </c>
      <c r="AB186" s="76" t="e">
        <f>IF(Z186="B",IF(P186=30,HLOOKUP(N186,Limits!#REF!,2),IF(P186=40,HLOOKUP(N186,Limits!#REF!,3),IF(P186=50,HLOOKUP(N186,Limits!#REF!,4),IF(P186=80,HLOOKUP(N186,Limits!#REF!,5))))))</f>
        <v>#REF!</v>
      </c>
      <c r="AC186" s="122"/>
      <c r="AD186" s="123" t="e">
        <f t="shared" si="10"/>
        <v>#REF!</v>
      </c>
      <c r="AE186" s="76" t="e">
        <f>IF(Z186="A",IF(X186&lt;=HLOOKUP(N186,Limits!#REF!,2),30,IF(X186&lt;=HLOOKUP(N186,Limits!#REF!,3),40,IF(X186&lt;=HLOOKUP(N186,Limits!#REF!,4),50,IF(X186&lt;=HLOOKUP(N186,Limits!#REF!,5),80,"Over 80%")))))</f>
        <v>#REF!</v>
      </c>
      <c r="AF186" s="76" t="e">
        <f>IF(Z186="B",IF(X186&lt;=HLOOKUP(N186,Limits!#REF!,2),30,IF(X186&lt;=HLOOKUP(N186,Limits!#REF!,3),40,IF(X186&lt;=HLOOKUP(N186,Limits!#REF!,4),50,IF(X186&lt;=HLOOKUP(N186,Limits!#REF!,5),80,"Over 80%")))))</f>
        <v>#REF!</v>
      </c>
      <c r="AG186" s="122"/>
      <c r="AH186" s="85" t="e">
        <f>IF(J186&lt;=HLOOKUP(F186,Limits!#REF!,2),30,IF(J186&lt;=HLOOKUP(F186,Limits!#REF!,3),40,IF(J186&lt;=HLOOKUP(F186,Limits!#REF!,4),50,IF(J186&lt;=HLOOKUP(F186,Limits!#REF!,5),60,IF(J186&lt;=HLOOKUP(F186,Limits!#REF!,6),80,"Over 80%")))))</f>
        <v>#REF!</v>
      </c>
      <c r="AI186" s="123" t="e">
        <f t="shared" si="8"/>
        <v>#REF!</v>
      </c>
      <c r="AJ186" s="13"/>
      <c r="AK186" s="85" t="e">
        <f t="shared" si="11"/>
        <v>#REF!</v>
      </c>
    </row>
    <row r="187" spans="1:37">
      <c r="A187" s="117" t="e">
        <f>+USR!#REF!</f>
        <v>#REF!</v>
      </c>
      <c r="B187" s="117"/>
      <c r="C187" s="117" t="e">
        <f>+USR!#REF!</f>
        <v>#REF!</v>
      </c>
      <c r="D187" s="151" t="e">
        <f>DATEVALUE(TEXT(USR!#REF!,"mm/dd/yyyy"))</f>
        <v>#REF!</v>
      </c>
      <c r="E187" s="117"/>
      <c r="F187" s="121" t="e">
        <f>+USR!#REF!</f>
        <v>#REF!</v>
      </c>
      <c r="G187" s="122"/>
      <c r="H187" s="122" t="e">
        <f>+USR!#REF!</f>
        <v>#REF!</v>
      </c>
      <c r="I187" s="122"/>
      <c r="J187" s="146" t="e">
        <f>+USR!#REF!</f>
        <v>#REF!</v>
      </c>
      <c r="K187" s="122"/>
      <c r="L187" s="147" t="e">
        <f>IF(H187=30,HLOOKUP(F187,Limits!#REF!,2),IF(H187=40,HLOOKUP(F187,Limits!#REF!,3),IF(H187=50,HLOOKUP(F187,Limits!#REF!,4),IF(H187=60,HLOOKUP(F187,Limits!#REF!,5),IF(H187=80,HLOOKUP(F187,Limits!#REF!,6))))))</f>
        <v>#REF!</v>
      </c>
      <c r="M187" s="148"/>
      <c r="N187" s="121" t="e">
        <f>+USR!#REF!</f>
        <v>#REF!</v>
      </c>
      <c r="O187" s="122"/>
      <c r="P187" s="122" t="e">
        <f>+USR!#REF!</f>
        <v>#REF!</v>
      </c>
      <c r="Q187" s="122"/>
      <c r="R187" s="122" t="e">
        <f>+USR!#REF!</f>
        <v>#REF!</v>
      </c>
      <c r="S187" s="122"/>
      <c r="T187" s="122" t="e">
        <f>+USR!#REF!</f>
        <v>#REF!</v>
      </c>
      <c r="U187" s="122"/>
      <c r="V187" s="122" t="e">
        <f>IF(N187=0,Limits!$D$8,IF(N187=1,Limits!$E$8,IF(N187=2,Limits!$F$8,IF(N187=3,Limits!$G$8,IF(N187=4,Limits!$H$8,IF(N187=5,Limits!$I$8))))))</f>
        <v>#REF!</v>
      </c>
      <c r="W187" s="122"/>
      <c r="X187" s="122" t="e">
        <f t="shared" si="9"/>
        <v>#REF!</v>
      </c>
      <c r="Y187" s="122"/>
      <c r="Z187" s="76" t="e">
        <f>IF(D187&gt;=Limits!#REF!,"A",IF(D187&lt;=Limits!#REF!,"B",0))</f>
        <v>#REF!</v>
      </c>
      <c r="AA187" s="76" t="e">
        <f>IF(Z187="A",IF(P187=30,HLOOKUP(N187,Limits!#REF!,2),IF(P187=40,HLOOKUP(N187,Limits!#REF!,3),IF(P187=50,HLOOKUP(N187,Limits!#REF!,4),IF(P187=80,HLOOKUP(N187,Limits!#REF!,5))))))</f>
        <v>#REF!</v>
      </c>
      <c r="AB187" s="76" t="e">
        <f>IF(Z187="B",IF(P187=30,HLOOKUP(N187,Limits!#REF!,2),IF(P187=40,HLOOKUP(N187,Limits!#REF!,3),IF(P187=50,HLOOKUP(N187,Limits!#REF!,4),IF(P187=80,HLOOKUP(N187,Limits!#REF!,5))))))</f>
        <v>#REF!</v>
      </c>
      <c r="AC187" s="122"/>
      <c r="AD187" s="123" t="e">
        <f t="shared" si="10"/>
        <v>#REF!</v>
      </c>
      <c r="AE187" s="76" t="e">
        <f>IF(Z187="A",IF(X187&lt;=HLOOKUP(N187,Limits!#REF!,2),30,IF(X187&lt;=HLOOKUP(N187,Limits!#REF!,3),40,IF(X187&lt;=HLOOKUP(N187,Limits!#REF!,4),50,IF(X187&lt;=HLOOKUP(N187,Limits!#REF!,5),80,"Over 80%")))))</f>
        <v>#REF!</v>
      </c>
      <c r="AF187" s="76" t="e">
        <f>IF(Z187="B",IF(X187&lt;=HLOOKUP(N187,Limits!#REF!,2),30,IF(X187&lt;=HLOOKUP(N187,Limits!#REF!,3),40,IF(X187&lt;=HLOOKUP(N187,Limits!#REF!,4),50,IF(X187&lt;=HLOOKUP(N187,Limits!#REF!,5),80,"Over 80%")))))</f>
        <v>#REF!</v>
      </c>
      <c r="AG187" s="122"/>
      <c r="AH187" s="85" t="e">
        <f>IF(J187&lt;=HLOOKUP(F187,Limits!#REF!,2),30,IF(J187&lt;=HLOOKUP(F187,Limits!#REF!,3),40,IF(J187&lt;=HLOOKUP(F187,Limits!#REF!,4),50,IF(J187&lt;=HLOOKUP(F187,Limits!#REF!,5),60,IF(J187&lt;=HLOOKUP(F187,Limits!#REF!,6),80,"Over 80%")))))</f>
        <v>#REF!</v>
      </c>
      <c r="AI187" s="123" t="e">
        <f t="shared" si="8"/>
        <v>#REF!</v>
      </c>
      <c r="AJ187" s="13"/>
      <c r="AK187" s="85" t="e">
        <f t="shared" si="11"/>
        <v>#REF!</v>
      </c>
    </row>
    <row r="188" spans="1:37">
      <c r="A188" s="117" t="e">
        <f>+USR!#REF!</f>
        <v>#REF!</v>
      </c>
      <c r="B188" s="117"/>
      <c r="C188" s="117" t="e">
        <f>+USR!#REF!</f>
        <v>#REF!</v>
      </c>
      <c r="D188" s="151" t="e">
        <f>DATEVALUE(TEXT(USR!#REF!,"mm/dd/yyyy"))</f>
        <v>#REF!</v>
      </c>
      <c r="E188" s="117"/>
      <c r="F188" s="121" t="e">
        <f>+USR!#REF!</f>
        <v>#REF!</v>
      </c>
      <c r="G188" s="122"/>
      <c r="H188" s="122" t="e">
        <f>+USR!#REF!</f>
        <v>#REF!</v>
      </c>
      <c r="I188" s="122"/>
      <c r="J188" s="146" t="e">
        <f>+USR!#REF!</f>
        <v>#REF!</v>
      </c>
      <c r="K188" s="122"/>
      <c r="L188" s="147" t="e">
        <f>IF(H188=30,HLOOKUP(F188,Limits!#REF!,2),IF(H188=40,HLOOKUP(F188,Limits!#REF!,3),IF(H188=50,HLOOKUP(F188,Limits!#REF!,4),IF(H188=60,HLOOKUP(F188,Limits!#REF!,5),IF(H188=80,HLOOKUP(F188,Limits!#REF!,6))))))</f>
        <v>#REF!</v>
      </c>
      <c r="M188" s="148"/>
      <c r="N188" s="121" t="e">
        <f>+USR!#REF!</f>
        <v>#REF!</v>
      </c>
      <c r="O188" s="122"/>
      <c r="P188" s="122" t="e">
        <f>+USR!#REF!</f>
        <v>#REF!</v>
      </c>
      <c r="Q188" s="122"/>
      <c r="R188" s="122" t="e">
        <f>+USR!#REF!</f>
        <v>#REF!</v>
      </c>
      <c r="S188" s="122"/>
      <c r="T188" s="122" t="e">
        <f>+USR!#REF!</f>
        <v>#REF!</v>
      </c>
      <c r="U188" s="122"/>
      <c r="V188" s="122" t="e">
        <f>IF(N188=0,Limits!$D$8,IF(N188=1,Limits!$E$8,IF(N188=2,Limits!$F$8,IF(N188=3,Limits!$G$8,IF(N188=4,Limits!$H$8,IF(N188=5,Limits!$I$8))))))</f>
        <v>#REF!</v>
      </c>
      <c r="W188" s="122"/>
      <c r="X188" s="122" t="e">
        <f t="shared" si="9"/>
        <v>#REF!</v>
      </c>
      <c r="Y188" s="122"/>
      <c r="Z188" s="76" t="e">
        <f>IF(D188&gt;=Limits!#REF!,"A",IF(D188&lt;=Limits!#REF!,"B",0))</f>
        <v>#REF!</v>
      </c>
      <c r="AA188" s="76" t="e">
        <f>IF(Z188="A",IF(P188=30,HLOOKUP(N188,Limits!#REF!,2),IF(P188=40,HLOOKUP(N188,Limits!#REF!,3),IF(P188=50,HLOOKUP(N188,Limits!#REF!,4),IF(P188=80,HLOOKUP(N188,Limits!#REF!,5))))))</f>
        <v>#REF!</v>
      </c>
      <c r="AB188" s="76" t="e">
        <f>IF(Z188="B",IF(P188=30,HLOOKUP(N188,Limits!#REF!,2),IF(P188=40,HLOOKUP(N188,Limits!#REF!,3),IF(P188=50,HLOOKUP(N188,Limits!#REF!,4),IF(P188=80,HLOOKUP(N188,Limits!#REF!,5))))))</f>
        <v>#REF!</v>
      </c>
      <c r="AC188" s="122"/>
      <c r="AD188" s="123" t="e">
        <f t="shared" si="10"/>
        <v>#REF!</v>
      </c>
      <c r="AE188" s="76" t="e">
        <f>IF(Z188="A",IF(X188&lt;=HLOOKUP(N188,Limits!#REF!,2),30,IF(X188&lt;=HLOOKUP(N188,Limits!#REF!,3),40,IF(X188&lt;=HLOOKUP(N188,Limits!#REF!,4),50,IF(X188&lt;=HLOOKUP(N188,Limits!#REF!,5),80,"Over 80%")))))</f>
        <v>#REF!</v>
      </c>
      <c r="AF188" s="76" t="e">
        <f>IF(Z188="B",IF(X188&lt;=HLOOKUP(N188,Limits!#REF!,2),30,IF(X188&lt;=HLOOKUP(N188,Limits!#REF!,3),40,IF(X188&lt;=HLOOKUP(N188,Limits!#REF!,4),50,IF(X188&lt;=HLOOKUP(N188,Limits!#REF!,5),80,"Over 80%")))))</f>
        <v>#REF!</v>
      </c>
      <c r="AG188" s="122"/>
      <c r="AH188" s="85" t="e">
        <f>IF(J188&lt;=HLOOKUP(F188,Limits!#REF!,2),30,IF(J188&lt;=HLOOKUP(F188,Limits!#REF!,3),40,IF(J188&lt;=HLOOKUP(F188,Limits!#REF!,4),50,IF(J188&lt;=HLOOKUP(F188,Limits!#REF!,5),60,IF(J188&lt;=HLOOKUP(F188,Limits!#REF!,6),80,"Over 80%")))))</f>
        <v>#REF!</v>
      </c>
      <c r="AI188" s="123" t="e">
        <f t="shared" si="8"/>
        <v>#REF!</v>
      </c>
      <c r="AJ188" s="13"/>
      <c r="AK188" s="85" t="e">
        <f t="shared" si="11"/>
        <v>#REF!</v>
      </c>
    </row>
    <row r="189" spans="1:37">
      <c r="A189" s="117" t="e">
        <f>+USR!#REF!</f>
        <v>#REF!</v>
      </c>
      <c r="B189" s="117"/>
      <c r="C189" s="117" t="e">
        <f>+USR!#REF!</f>
        <v>#REF!</v>
      </c>
      <c r="D189" s="151" t="e">
        <f>DATEVALUE(TEXT(USR!#REF!,"mm/dd/yyyy"))</f>
        <v>#REF!</v>
      </c>
      <c r="E189" s="117"/>
      <c r="F189" s="121" t="e">
        <f>+USR!#REF!</f>
        <v>#REF!</v>
      </c>
      <c r="G189" s="122"/>
      <c r="H189" s="122" t="e">
        <f>+USR!#REF!</f>
        <v>#REF!</v>
      </c>
      <c r="I189" s="122"/>
      <c r="J189" s="146" t="e">
        <f>+USR!#REF!</f>
        <v>#REF!</v>
      </c>
      <c r="K189" s="122"/>
      <c r="L189" s="147" t="e">
        <f>IF(H189=30,HLOOKUP(F189,Limits!#REF!,2),IF(H189=40,HLOOKUP(F189,Limits!#REF!,3),IF(H189=50,HLOOKUP(F189,Limits!#REF!,4),IF(H189=60,HLOOKUP(F189,Limits!#REF!,5),IF(H189=80,HLOOKUP(F189,Limits!#REF!,6))))))</f>
        <v>#REF!</v>
      </c>
      <c r="M189" s="148"/>
      <c r="N189" s="121" t="e">
        <f>+USR!#REF!</f>
        <v>#REF!</v>
      </c>
      <c r="O189" s="122"/>
      <c r="P189" s="122" t="e">
        <f>+USR!#REF!</f>
        <v>#REF!</v>
      </c>
      <c r="Q189" s="122"/>
      <c r="R189" s="122" t="e">
        <f>+USR!#REF!</f>
        <v>#REF!</v>
      </c>
      <c r="S189" s="122"/>
      <c r="T189" s="122" t="e">
        <f>+USR!#REF!</f>
        <v>#REF!</v>
      </c>
      <c r="U189" s="122"/>
      <c r="V189" s="122" t="e">
        <f>IF(N189=0,Limits!$D$8,IF(N189=1,Limits!$E$8,IF(N189=2,Limits!$F$8,IF(N189=3,Limits!$G$8,IF(N189=4,Limits!$H$8,IF(N189=5,Limits!$I$8))))))</f>
        <v>#REF!</v>
      </c>
      <c r="W189" s="122"/>
      <c r="X189" s="122" t="e">
        <f t="shared" si="9"/>
        <v>#REF!</v>
      </c>
      <c r="Y189" s="122"/>
      <c r="Z189" s="76" t="e">
        <f>IF(D189&gt;=Limits!#REF!,"A",IF(D189&lt;=Limits!#REF!,"B",0))</f>
        <v>#REF!</v>
      </c>
      <c r="AA189" s="76" t="e">
        <f>IF(Z189="A",IF(P189=30,HLOOKUP(N189,Limits!#REF!,2),IF(P189=40,HLOOKUP(N189,Limits!#REF!,3),IF(P189=50,HLOOKUP(N189,Limits!#REF!,4),IF(P189=80,HLOOKUP(N189,Limits!#REF!,5))))))</f>
        <v>#REF!</v>
      </c>
      <c r="AB189" s="76" t="e">
        <f>IF(Z189="B",IF(P189=30,HLOOKUP(N189,Limits!#REF!,2),IF(P189=40,HLOOKUP(N189,Limits!#REF!,3),IF(P189=50,HLOOKUP(N189,Limits!#REF!,4),IF(P189=80,HLOOKUP(N189,Limits!#REF!,5))))))</f>
        <v>#REF!</v>
      </c>
      <c r="AC189" s="122"/>
      <c r="AD189" s="123" t="e">
        <f t="shared" si="10"/>
        <v>#REF!</v>
      </c>
      <c r="AE189" s="76" t="e">
        <f>IF(Z189="A",IF(X189&lt;=HLOOKUP(N189,Limits!#REF!,2),30,IF(X189&lt;=HLOOKUP(N189,Limits!#REF!,3),40,IF(X189&lt;=HLOOKUP(N189,Limits!#REF!,4),50,IF(X189&lt;=HLOOKUP(N189,Limits!#REF!,5),80,"Over 80%")))))</f>
        <v>#REF!</v>
      </c>
      <c r="AF189" s="76" t="e">
        <f>IF(Z189="B",IF(X189&lt;=HLOOKUP(N189,Limits!#REF!,2),30,IF(X189&lt;=HLOOKUP(N189,Limits!#REF!,3),40,IF(X189&lt;=HLOOKUP(N189,Limits!#REF!,4),50,IF(X189&lt;=HLOOKUP(N189,Limits!#REF!,5),80,"Over 80%")))))</f>
        <v>#REF!</v>
      </c>
      <c r="AG189" s="122"/>
      <c r="AH189" s="85" t="e">
        <f>IF(J189&lt;=HLOOKUP(F189,Limits!#REF!,2),30,IF(J189&lt;=HLOOKUP(F189,Limits!#REF!,3),40,IF(J189&lt;=HLOOKUP(F189,Limits!#REF!,4),50,IF(J189&lt;=HLOOKUP(F189,Limits!#REF!,5),60,IF(J189&lt;=HLOOKUP(F189,Limits!#REF!,6),80,"Over 80%")))))</f>
        <v>#REF!</v>
      </c>
      <c r="AI189" s="123" t="e">
        <f t="shared" si="8"/>
        <v>#REF!</v>
      </c>
      <c r="AJ189" s="13"/>
      <c r="AK189" s="85" t="e">
        <f t="shared" si="11"/>
        <v>#REF!</v>
      </c>
    </row>
    <row r="190" spans="1:37">
      <c r="A190" s="117" t="e">
        <f>+USR!#REF!</f>
        <v>#REF!</v>
      </c>
      <c r="B190" s="117"/>
      <c r="C190" s="117" t="e">
        <f>+USR!#REF!</f>
        <v>#REF!</v>
      </c>
      <c r="D190" s="151" t="e">
        <f>DATEVALUE(TEXT(USR!#REF!,"mm/dd/yyyy"))</f>
        <v>#REF!</v>
      </c>
      <c r="E190" s="117"/>
      <c r="F190" s="121" t="e">
        <f>+USR!#REF!</f>
        <v>#REF!</v>
      </c>
      <c r="G190" s="122"/>
      <c r="H190" s="122" t="e">
        <f>+USR!#REF!</f>
        <v>#REF!</v>
      </c>
      <c r="I190" s="122"/>
      <c r="J190" s="146" t="e">
        <f>+USR!#REF!</f>
        <v>#REF!</v>
      </c>
      <c r="K190" s="122"/>
      <c r="L190" s="147" t="e">
        <f>IF(H190=30,HLOOKUP(F190,Limits!#REF!,2),IF(H190=40,HLOOKUP(F190,Limits!#REF!,3),IF(H190=50,HLOOKUP(F190,Limits!#REF!,4),IF(H190=60,HLOOKUP(F190,Limits!#REF!,5),IF(H190=80,HLOOKUP(F190,Limits!#REF!,6))))))</f>
        <v>#REF!</v>
      </c>
      <c r="M190" s="148"/>
      <c r="N190" s="121" t="e">
        <f>+USR!#REF!</f>
        <v>#REF!</v>
      </c>
      <c r="O190" s="122"/>
      <c r="P190" s="122" t="e">
        <f>+USR!#REF!</f>
        <v>#REF!</v>
      </c>
      <c r="Q190" s="122"/>
      <c r="R190" s="122" t="e">
        <f>+USR!#REF!</f>
        <v>#REF!</v>
      </c>
      <c r="S190" s="122"/>
      <c r="T190" s="122" t="e">
        <f>+USR!#REF!</f>
        <v>#REF!</v>
      </c>
      <c r="U190" s="122"/>
      <c r="V190" s="122" t="e">
        <f>IF(N190=0,Limits!$D$8,IF(N190=1,Limits!$E$8,IF(N190=2,Limits!$F$8,IF(N190=3,Limits!$G$8,IF(N190=4,Limits!$H$8,IF(N190=5,Limits!$I$8))))))</f>
        <v>#REF!</v>
      </c>
      <c r="W190" s="122"/>
      <c r="X190" s="122" t="e">
        <f t="shared" si="9"/>
        <v>#REF!</v>
      </c>
      <c r="Y190" s="122"/>
      <c r="Z190" s="76" t="e">
        <f>IF(D190&gt;=Limits!#REF!,"A",IF(D190&lt;=Limits!#REF!,"B",0))</f>
        <v>#REF!</v>
      </c>
      <c r="AA190" s="76" t="e">
        <f>IF(Z190="A",IF(P190=30,HLOOKUP(N190,Limits!#REF!,2),IF(P190=40,HLOOKUP(N190,Limits!#REF!,3),IF(P190=50,HLOOKUP(N190,Limits!#REF!,4),IF(P190=80,HLOOKUP(N190,Limits!#REF!,5))))))</f>
        <v>#REF!</v>
      </c>
      <c r="AB190" s="76" t="e">
        <f>IF(Z190="B",IF(P190=30,HLOOKUP(N190,Limits!#REF!,2),IF(P190=40,HLOOKUP(N190,Limits!#REF!,3),IF(P190=50,HLOOKUP(N190,Limits!#REF!,4),IF(P190=80,HLOOKUP(N190,Limits!#REF!,5))))))</f>
        <v>#REF!</v>
      </c>
      <c r="AC190" s="122"/>
      <c r="AD190" s="123" t="e">
        <f t="shared" si="10"/>
        <v>#REF!</v>
      </c>
      <c r="AE190" s="76" t="e">
        <f>IF(Z190="A",IF(X190&lt;=HLOOKUP(N190,Limits!#REF!,2),30,IF(X190&lt;=HLOOKUP(N190,Limits!#REF!,3),40,IF(X190&lt;=HLOOKUP(N190,Limits!#REF!,4),50,IF(X190&lt;=HLOOKUP(N190,Limits!#REF!,5),80,"Over 80%")))))</f>
        <v>#REF!</v>
      </c>
      <c r="AF190" s="76" t="e">
        <f>IF(Z190="B",IF(X190&lt;=HLOOKUP(N190,Limits!#REF!,2),30,IF(X190&lt;=HLOOKUP(N190,Limits!#REF!,3),40,IF(X190&lt;=HLOOKUP(N190,Limits!#REF!,4),50,IF(X190&lt;=HLOOKUP(N190,Limits!#REF!,5),80,"Over 80%")))))</f>
        <v>#REF!</v>
      </c>
      <c r="AG190" s="122"/>
      <c r="AH190" s="85" t="e">
        <f>IF(J190&lt;=HLOOKUP(F190,Limits!#REF!,2),30,IF(J190&lt;=HLOOKUP(F190,Limits!#REF!,3),40,IF(J190&lt;=HLOOKUP(F190,Limits!#REF!,4),50,IF(J190&lt;=HLOOKUP(F190,Limits!#REF!,5),60,IF(J190&lt;=HLOOKUP(F190,Limits!#REF!,6),80,"Over 80%")))))</f>
        <v>#REF!</v>
      </c>
      <c r="AI190" s="123" t="e">
        <f t="shared" si="8"/>
        <v>#REF!</v>
      </c>
      <c r="AJ190" s="13"/>
      <c r="AK190" s="85" t="e">
        <f t="shared" si="11"/>
        <v>#REF!</v>
      </c>
    </row>
    <row r="191" spans="1:37">
      <c r="A191" s="117" t="e">
        <f>+USR!#REF!</f>
        <v>#REF!</v>
      </c>
      <c r="B191" s="117"/>
      <c r="C191" s="117" t="e">
        <f>+USR!#REF!</f>
        <v>#REF!</v>
      </c>
      <c r="D191" s="151" t="e">
        <f>DATEVALUE(TEXT(USR!#REF!,"mm/dd/yyyy"))</f>
        <v>#REF!</v>
      </c>
      <c r="E191" s="117"/>
      <c r="F191" s="121" t="e">
        <f>+USR!#REF!</f>
        <v>#REF!</v>
      </c>
      <c r="G191" s="122"/>
      <c r="H191" s="122" t="e">
        <f>+USR!#REF!</f>
        <v>#REF!</v>
      </c>
      <c r="I191" s="122"/>
      <c r="J191" s="146" t="e">
        <f>+USR!#REF!</f>
        <v>#REF!</v>
      </c>
      <c r="K191" s="122"/>
      <c r="L191" s="147" t="e">
        <f>IF(H191=30,HLOOKUP(F191,Limits!#REF!,2),IF(H191=40,HLOOKUP(F191,Limits!#REF!,3),IF(H191=50,HLOOKUP(F191,Limits!#REF!,4),IF(H191=60,HLOOKUP(F191,Limits!#REF!,5),IF(H191=80,HLOOKUP(F191,Limits!#REF!,6))))))</f>
        <v>#REF!</v>
      </c>
      <c r="M191" s="148"/>
      <c r="N191" s="121" t="e">
        <f>+USR!#REF!</f>
        <v>#REF!</v>
      </c>
      <c r="O191" s="122"/>
      <c r="P191" s="122" t="e">
        <f>+USR!#REF!</f>
        <v>#REF!</v>
      </c>
      <c r="Q191" s="122"/>
      <c r="R191" s="122" t="e">
        <f>+USR!#REF!</f>
        <v>#REF!</v>
      </c>
      <c r="S191" s="122"/>
      <c r="T191" s="122" t="e">
        <f>+USR!#REF!</f>
        <v>#REF!</v>
      </c>
      <c r="U191" s="122"/>
      <c r="V191" s="122" t="e">
        <f>IF(N191=0,Limits!$D$8,IF(N191=1,Limits!$E$8,IF(N191=2,Limits!$F$8,IF(N191=3,Limits!$G$8,IF(N191=4,Limits!$H$8,IF(N191=5,Limits!$I$8))))))</f>
        <v>#REF!</v>
      </c>
      <c r="W191" s="122"/>
      <c r="X191" s="122" t="e">
        <f t="shared" si="9"/>
        <v>#REF!</v>
      </c>
      <c r="Y191" s="122"/>
      <c r="Z191" s="76" t="e">
        <f>IF(D191&gt;=Limits!#REF!,"A",IF(D191&lt;=Limits!#REF!,"B",0))</f>
        <v>#REF!</v>
      </c>
      <c r="AA191" s="76" t="e">
        <f>IF(Z191="A",IF(P191=30,HLOOKUP(N191,Limits!#REF!,2),IF(P191=40,HLOOKUP(N191,Limits!#REF!,3),IF(P191=50,HLOOKUP(N191,Limits!#REF!,4),IF(P191=80,HLOOKUP(N191,Limits!#REF!,5))))))</f>
        <v>#REF!</v>
      </c>
      <c r="AB191" s="76" t="e">
        <f>IF(Z191="B",IF(P191=30,HLOOKUP(N191,Limits!#REF!,2),IF(P191=40,HLOOKUP(N191,Limits!#REF!,3),IF(P191=50,HLOOKUP(N191,Limits!#REF!,4),IF(P191=80,HLOOKUP(N191,Limits!#REF!,5))))))</f>
        <v>#REF!</v>
      </c>
      <c r="AC191" s="122"/>
      <c r="AD191" s="123" t="e">
        <f t="shared" si="10"/>
        <v>#REF!</v>
      </c>
      <c r="AE191" s="76" t="e">
        <f>IF(Z191="A",IF(X191&lt;=HLOOKUP(N191,Limits!#REF!,2),30,IF(X191&lt;=HLOOKUP(N191,Limits!#REF!,3),40,IF(X191&lt;=HLOOKUP(N191,Limits!#REF!,4),50,IF(X191&lt;=HLOOKUP(N191,Limits!#REF!,5),80,"Over 80%")))))</f>
        <v>#REF!</v>
      </c>
      <c r="AF191" s="76" t="e">
        <f>IF(Z191="B",IF(X191&lt;=HLOOKUP(N191,Limits!#REF!,2),30,IF(X191&lt;=HLOOKUP(N191,Limits!#REF!,3),40,IF(X191&lt;=HLOOKUP(N191,Limits!#REF!,4),50,IF(X191&lt;=HLOOKUP(N191,Limits!#REF!,5),80,"Over 80%")))))</f>
        <v>#REF!</v>
      </c>
      <c r="AG191" s="122"/>
      <c r="AH191" s="85" t="e">
        <f>IF(J191&lt;=HLOOKUP(F191,Limits!#REF!,2),30,IF(J191&lt;=HLOOKUP(F191,Limits!#REF!,3),40,IF(J191&lt;=HLOOKUP(F191,Limits!#REF!,4),50,IF(J191&lt;=HLOOKUP(F191,Limits!#REF!,5),60,IF(J191&lt;=HLOOKUP(F191,Limits!#REF!,6),80,"Over 80%")))))</f>
        <v>#REF!</v>
      </c>
      <c r="AI191" s="123" t="e">
        <f t="shared" si="8"/>
        <v>#REF!</v>
      </c>
      <c r="AJ191" s="13"/>
      <c r="AK191" s="85" t="e">
        <f t="shared" si="11"/>
        <v>#REF!</v>
      </c>
    </row>
    <row r="192" spans="1:37">
      <c r="A192" s="117" t="e">
        <f>+USR!#REF!</f>
        <v>#REF!</v>
      </c>
      <c r="B192" s="117"/>
      <c r="C192" s="117" t="e">
        <f>+USR!#REF!</f>
        <v>#REF!</v>
      </c>
      <c r="D192" s="151" t="e">
        <f>DATEVALUE(TEXT(USR!#REF!,"mm/dd/yyyy"))</f>
        <v>#REF!</v>
      </c>
      <c r="E192" s="117"/>
      <c r="F192" s="121" t="e">
        <f>+USR!#REF!</f>
        <v>#REF!</v>
      </c>
      <c r="G192" s="122"/>
      <c r="H192" s="122" t="e">
        <f>+USR!#REF!</f>
        <v>#REF!</v>
      </c>
      <c r="I192" s="122"/>
      <c r="J192" s="146" t="e">
        <f>+USR!#REF!</f>
        <v>#REF!</v>
      </c>
      <c r="K192" s="122"/>
      <c r="L192" s="147" t="e">
        <f>IF(H192=30,HLOOKUP(F192,Limits!#REF!,2),IF(H192=40,HLOOKUP(F192,Limits!#REF!,3),IF(H192=50,HLOOKUP(F192,Limits!#REF!,4),IF(H192=60,HLOOKUP(F192,Limits!#REF!,5),IF(H192=80,HLOOKUP(F192,Limits!#REF!,6))))))</f>
        <v>#REF!</v>
      </c>
      <c r="M192" s="148"/>
      <c r="N192" s="121" t="e">
        <f>+USR!#REF!</f>
        <v>#REF!</v>
      </c>
      <c r="O192" s="122"/>
      <c r="P192" s="122" t="e">
        <f>+USR!#REF!</f>
        <v>#REF!</v>
      </c>
      <c r="Q192" s="122"/>
      <c r="R192" s="122" t="e">
        <f>+USR!#REF!</f>
        <v>#REF!</v>
      </c>
      <c r="S192" s="122"/>
      <c r="T192" s="122" t="e">
        <f>+USR!#REF!</f>
        <v>#REF!</v>
      </c>
      <c r="U192" s="122"/>
      <c r="V192" s="122" t="e">
        <f>IF(N192=0,Limits!$D$8,IF(N192=1,Limits!$E$8,IF(N192=2,Limits!$F$8,IF(N192=3,Limits!$G$8,IF(N192=4,Limits!$H$8,IF(N192=5,Limits!$I$8))))))</f>
        <v>#REF!</v>
      </c>
      <c r="W192" s="122"/>
      <c r="X192" s="122" t="e">
        <f t="shared" si="9"/>
        <v>#REF!</v>
      </c>
      <c r="Y192" s="122"/>
      <c r="Z192" s="76" t="e">
        <f>IF(D192&gt;=Limits!#REF!,"A",IF(D192&lt;=Limits!#REF!,"B",0))</f>
        <v>#REF!</v>
      </c>
      <c r="AA192" s="76" t="e">
        <f>IF(Z192="A",IF(P192=30,HLOOKUP(N192,Limits!#REF!,2),IF(P192=40,HLOOKUP(N192,Limits!#REF!,3),IF(P192=50,HLOOKUP(N192,Limits!#REF!,4),IF(P192=80,HLOOKUP(N192,Limits!#REF!,5))))))</f>
        <v>#REF!</v>
      </c>
      <c r="AB192" s="76" t="e">
        <f>IF(Z192="B",IF(P192=30,HLOOKUP(N192,Limits!#REF!,2),IF(P192=40,HLOOKUP(N192,Limits!#REF!,3),IF(P192=50,HLOOKUP(N192,Limits!#REF!,4),IF(P192=80,HLOOKUP(N192,Limits!#REF!,5))))))</f>
        <v>#REF!</v>
      </c>
      <c r="AC192" s="122"/>
      <c r="AD192" s="123" t="e">
        <f t="shared" si="10"/>
        <v>#REF!</v>
      </c>
      <c r="AE192" s="76" t="e">
        <f>IF(Z192="A",IF(X192&lt;=HLOOKUP(N192,Limits!#REF!,2),30,IF(X192&lt;=HLOOKUP(N192,Limits!#REF!,3),40,IF(X192&lt;=HLOOKUP(N192,Limits!#REF!,4),50,IF(X192&lt;=HLOOKUP(N192,Limits!#REF!,5),80,"Over 80%")))))</f>
        <v>#REF!</v>
      </c>
      <c r="AF192" s="76" t="e">
        <f>IF(Z192="B",IF(X192&lt;=HLOOKUP(N192,Limits!#REF!,2),30,IF(X192&lt;=HLOOKUP(N192,Limits!#REF!,3),40,IF(X192&lt;=HLOOKUP(N192,Limits!#REF!,4),50,IF(X192&lt;=HLOOKUP(N192,Limits!#REF!,5),80,"Over 80%")))))</f>
        <v>#REF!</v>
      </c>
      <c r="AG192" s="122"/>
      <c r="AH192" s="85" t="e">
        <f>IF(J192&lt;=HLOOKUP(F192,Limits!#REF!,2),30,IF(J192&lt;=HLOOKUP(F192,Limits!#REF!,3),40,IF(J192&lt;=HLOOKUP(F192,Limits!#REF!,4),50,IF(J192&lt;=HLOOKUP(F192,Limits!#REF!,5),60,IF(J192&lt;=HLOOKUP(F192,Limits!#REF!,6),80,"Over 80%")))))</f>
        <v>#REF!</v>
      </c>
      <c r="AI192" s="123" t="e">
        <f t="shared" si="8"/>
        <v>#REF!</v>
      </c>
      <c r="AJ192" s="13"/>
      <c r="AK192" s="85" t="e">
        <f t="shared" si="11"/>
        <v>#REF!</v>
      </c>
    </row>
    <row r="193" spans="1:37">
      <c r="A193" s="117" t="e">
        <f>+USR!#REF!</f>
        <v>#REF!</v>
      </c>
      <c r="B193" s="117"/>
      <c r="C193" s="117" t="e">
        <f>+USR!#REF!</f>
        <v>#REF!</v>
      </c>
      <c r="D193" s="151" t="e">
        <f>DATEVALUE(TEXT(USR!#REF!,"mm/dd/yyyy"))</f>
        <v>#REF!</v>
      </c>
      <c r="E193" s="117"/>
      <c r="F193" s="121" t="e">
        <f>+USR!#REF!</f>
        <v>#REF!</v>
      </c>
      <c r="G193" s="122"/>
      <c r="H193" s="122" t="e">
        <f>+USR!#REF!</f>
        <v>#REF!</v>
      </c>
      <c r="I193" s="122"/>
      <c r="J193" s="146" t="e">
        <f>+USR!#REF!</f>
        <v>#REF!</v>
      </c>
      <c r="K193" s="122"/>
      <c r="L193" s="147" t="e">
        <f>IF(H193=30,HLOOKUP(F193,Limits!#REF!,2),IF(H193=40,HLOOKUP(F193,Limits!#REF!,3),IF(H193=50,HLOOKUP(F193,Limits!#REF!,4),IF(H193=60,HLOOKUP(F193,Limits!#REF!,5),IF(H193=80,HLOOKUP(F193,Limits!#REF!,6))))))</f>
        <v>#REF!</v>
      </c>
      <c r="M193" s="148"/>
      <c r="N193" s="121" t="e">
        <f>+USR!#REF!</f>
        <v>#REF!</v>
      </c>
      <c r="O193" s="122"/>
      <c r="P193" s="122" t="e">
        <f>+USR!#REF!</f>
        <v>#REF!</v>
      </c>
      <c r="Q193" s="122"/>
      <c r="R193" s="122" t="e">
        <f>+USR!#REF!</f>
        <v>#REF!</v>
      </c>
      <c r="S193" s="122"/>
      <c r="T193" s="122" t="e">
        <f>+USR!#REF!</f>
        <v>#REF!</v>
      </c>
      <c r="U193" s="122"/>
      <c r="V193" s="122" t="e">
        <f>IF(N193=0,Limits!$D$8,IF(N193=1,Limits!$E$8,IF(N193=2,Limits!$F$8,IF(N193=3,Limits!$G$8,IF(N193=4,Limits!$H$8,IF(N193=5,Limits!$I$8))))))</f>
        <v>#REF!</v>
      </c>
      <c r="W193" s="122"/>
      <c r="X193" s="122" t="e">
        <f t="shared" si="9"/>
        <v>#REF!</v>
      </c>
      <c r="Y193" s="122"/>
      <c r="Z193" s="76" t="e">
        <f>IF(D193&gt;=Limits!#REF!,"A",IF(D193&lt;=Limits!#REF!,"B",0))</f>
        <v>#REF!</v>
      </c>
      <c r="AA193" s="76" t="e">
        <f>IF(Z193="A",IF(P193=30,HLOOKUP(N193,Limits!#REF!,2),IF(P193=40,HLOOKUP(N193,Limits!#REF!,3),IF(P193=50,HLOOKUP(N193,Limits!#REF!,4),IF(P193=80,HLOOKUP(N193,Limits!#REF!,5))))))</f>
        <v>#REF!</v>
      </c>
      <c r="AB193" s="76" t="e">
        <f>IF(Z193="B",IF(P193=30,HLOOKUP(N193,Limits!#REF!,2),IF(P193=40,HLOOKUP(N193,Limits!#REF!,3),IF(P193=50,HLOOKUP(N193,Limits!#REF!,4),IF(P193=80,HLOOKUP(N193,Limits!#REF!,5))))))</f>
        <v>#REF!</v>
      </c>
      <c r="AC193" s="122"/>
      <c r="AD193" s="123" t="e">
        <f t="shared" si="10"/>
        <v>#REF!</v>
      </c>
      <c r="AE193" s="76" t="e">
        <f>IF(Z193="A",IF(X193&lt;=HLOOKUP(N193,Limits!#REF!,2),30,IF(X193&lt;=HLOOKUP(N193,Limits!#REF!,3),40,IF(X193&lt;=HLOOKUP(N193,Limits!#REF!,4),50,IF(X193&lt;=HLOOKUP(N193,Limits!#REF!,5),80,"Over 80%")))))</f>
        <v>#REF!</v>
      </c>
      <c r="AF193" s="76" t="e">
        <f>IF(Z193="B",IF(X193&lt;=HLOOKUP(N193,Limits!#REF!,2),30,IF(X193&lt;=HLOOKUP(N193,Limits!#REF!,3),40,IF(X193&lt;=HLOOKUP(N193,Limits!#REF!,4),50,IF(X193&lt;=HLOOKUP(N193,Limits!#REF!,5),80,"Over 80%")))))</f>
        <v>#REF!</v>
      </c>
      <c r="AG193" s="122"/>
      <c r="AH193" s="85" t="e">
        <f>IF(J193&lt;=HLOOKUP(F193,Limits!#REF!,2),30,IF(J193&lt;=HLOOKUP(F193,Limits!#REF!,3),40,IF(J193&lt;=HLOOKUP(F193,Limits!#REF!,4),50,IF(J193&lt;=HLOOKUP(F193,Limits!#REF!,5),60,IF(J193&lt;=HLOOKUP(F193,Limits!#REF!,6),80,"Over 80%")))))</f>
        <v>#REF!</v>
      </c>
      <c r="AI193" s="123" t="e">
        <f t="shared" si="8"/>
        <v>#REF!</v>
      </c>
      <c r="AJ193" s="13"/>
      <c r="AK193" s="85" t="e">
        <f t="shared" si="11"/>
        <v>#REF!</v>
      </c>
    </row>
    <row r="194" spans="1:37">
      <c r="A194" s="117" t="e">
        <f>+USR!#REF!</f>
        <v>#REF!</v>
      </c>
      <c r="B194" s="117"/>
      <c r="C194" s="117" t="e">
        <f>+USR!#REF!</f>
        <v>#REF!</v>
      </c>
      <c r="D194" s="151" t="e">
        <f>DATEVALUE(TEXT(USR!#REF!,"mm/dd/yyyy"))</f>
        <v>#REF!</v>
      </c>
      <c r="E194" s="117"/>
      <c r="F194" s="121" t="e">
        <f>+USR!#REF!</f>
        <v>#REF!</v>
      </c>
      <c r="G194" s="122"/>
      <c r="H194" s="122" t="e">
        <f>+USR!#REF!</f>
        <v>#REF!</v>
      </c>
      <c r="I194" s="122"/>
      <c r="J194" s="146" t="e">
        <f>+USR!#REF!</f>
        <v>#REF!</v>
      </c>
      <c r="K194" s="122"/>
      <c r="L194" s="147" t="e">
        <f>IF(H194=30,HLOOKUP(F194,Limits!#REF!,2),IF(H194=40,HLOOKUP(F194,Limits!#REF!,3),IF(H194=50,HLOOKUP(F194,Limits!#REF!,4),IF(H194=60,HLOOKUP(F194,Limits!#REF!,5),IF(H194=80,HLOOKUP(F194,Limits!#REF!,6))))))</f>
        <v>#REF!</v>
      </c>
      <c r="M194" s="148"/>
      <c r="N194" s="121" t="e">
        <f>+USR!#REF!</f>
        <v>#REF!</v>
      </c>
      <c r="O194" s="122"/>
      <c r="P194" s="122" t="e">
        <f>+USR!#REF!</f>
        <v>#REF!</v>
      </c>
      <c r="Q194" s="122"/>
      <c r="R194" s="122" t="e">
        <f>+USR!#REF!</f>
        <v>#REF!</v>
      </c>
      <c r="S194" s="122"/>
      <c r="T194" s="122" t="e">
        <f>+USR!#REF!</f>
        <v>#REF!</v>
      </c>
      <c r="U194" s="122"/>
      <c r="V194" s="122" t="e">
        <f>IF(N194=0,Limits!$D$8,IF(N194=1,Limits!$E$8,IF(N194=2,Limits!$F$8,IF(N194=3,Limits!$G$8,IF(N194=4,Limits!$H$8,IF(N194=5,Limits!$I$8))))))</f>
        <v>#REF!</v>
      </c>
      <c r="W194" s="122"/>
      <c r="X194" s="122" t="e">
        <f t="shared" si="9"/>
        <v>#REF!</v>
      </c>
      <c r="Y194" s="122"/>
      <c r="Z194" s="76" t="e">
        <f>IF(D194&gt;=Limits!#REF!,"A",IF(D194&lt;=Limits!#REF!,"B",0))</f>
        <v>#REF!</v>
      </c>
      <c r="AA194" s="76" t="e">
        <f>IF(Z194="A",IF(P194=30,HLOOKUP(N194,Limits!#REF!,2),IF(P194=40,HLOOKUP(N194,Limits!#REF!,3),IF(P194=50,HLOOKUP(N194,Limits!#REF!,4),IF(P194=80,HLOOKUP(N194,Limits!#REF!,5))))))</f>
        <v>#REF!</v>
      </c>
      <c r="AB194" s="76" t="e">
        <f>IF(Z194="B",IF(P194=30,HLOOKUP(N194,Limits!#REF!,2),IF(P194=40,HLOOKUP(N194,Limits!#REF!,3),IF(P194=50,HLOOKUP(N194,Limits!#REF!,4),IF(P194=80,HLOOKUP(N194,Limits!#REF!,5))))))</f>
        <v>#REF!</v>
      </c>
      <c r="AC194" s="122"/>
      <c r="AD194" s="123" t="e">
        <f t="shared" si="10"/>
        <v>#REF!</v>
      </c>
      <c r="AE194" s="76" t="e">
        <f>IF(Z194="A",IF(X194&lt;=HLOOKUP(N194,Limits!#REF!,2),30,IF(X194&lt;=HLOOKUP(N194,Limits!#REF!,3),40,IF(X194&lt;=HLOOKUP(N194,Limits!#REF!,4),50,IF(X194&lt;=HLOOKUP(N194,Limits!#REF!,5),80,"Over 80%")))))</f>
        <v>#REF!</v>
      </c>
      <c r="AF194" s="76" t="e">
        <f>IF(Z194="B",IF(X194&lt;=HLOOKUP(N194,Limits!#REF!,2),30,IF(X194&lt;=HLOOKUP(N194,Limits!#REF!,3),40,IF(X194&lt;=HLOOKUP(N194,Limits!#REF!,4),50,IF(X194&lt;=HLOOKUP(N194,Limits!#REF!,5),80,"Over 80%")))))</f>
        <v>#REF!</v>
      </c>
      <c r="AG194" s="122"/>
      <c r="AH194" s="85" t="e">
        <f>IF(J194&lt;=HLOOKUP(F194,Limits!#REF!,2),30,IF(J194&lt;=HLOOKUP(F194,Limits!#REF!,3),40,IF(J194&lt;=HLOOKUP(F194,Limits!#REF!,4),50,IF(J194&lt;=HLOOKUP(F194,Limits!#REF!,5),60,IF(J194&lt;=HLOOKUP(F194,Limits!#REF!,6),80,"Over 80%")))))</f>
        <v>#REF!</v>
      </c>
      <c r="AI194" s="123" t="e">
        <f t="shared" si="8"/>
        <v>#REF!</v>
      </c>
      <c r="AJ194" s="13"/>
      <c r="AK194" s="85" t="e">
        <f t="shared" si="11"/>
        <v>#REF!</v>
      </c>
    </row>
    <row r="195" spans="1:37">
      <c r="A195" s="117" t="e">
        <f>+USR!#REF!</f>
        <v>#REF!</v>
      </c>
      <c r="B195" s="117"/>
      <c r="C195" s="117" t="e">
        <f>+USR!#REF!</f>
        <v>#REF!</v>
      </c>
      <c r="D195" s="151" t="e">
        <f>DATEVALUE(TEXT(USR!#REF!,"mm/dd/yyyy"))</f>
        <v>#REF!</v>
      </c>
      <c r="E195" s="117"/>
      <c r="F195" s="121" t="e">
        <f>+USR!#REF!</f>
        <v>#REF!</v>
      </c>
      <c r="G195" s="122"/>
      <c r="H195" s="122" t="e">
        <f>+USR!#REF!</f>
        <v>#REF!</v>
      </c>
      <c r="I195" s="122"/>
      <c r="J195" s="146" t="e">
        <f>+USR!#REF!</f>
        <v>#REF!</v>
      </c>
      <c r="K195" s="122"/>
      <c r="L195" s="147" t="e">
        <f>IF(H195=30,HLOOKUP(F195,Limits!#REF!,2),IF(H195=40,HLOOKUP(F195,Limits!#REF!,3),IF(H195=50,HLOOKUP(F195,Limits!#REF!,4),IF(H195=60,HLOOKUP(F195,Limits!#REF!,5),IF(H195=80,HLOOKUP(F195,Limits!#REF!,6))))))</f>
        <v>#REF!</v>
      </c>
      <c r="M195" s="148"/>
      <c r="N195" s="121" t="e">
        <f>+USR!#REF!</f>
        <v>#REF!</v>
      </c>
      <c r="O195" s="122"/>
      <c r="P195" s="122" t="e">
        <f>+USR!#REF!</f>
        <v>#REF!</v>
      </c>
      <c r="Q195" s="122"/>
      <c r="R195" s="122" t="e">
        <f>+USR!#REF!</f>
        <v>#REF!</v>
      </c>
      <c r="S195" s="122"/>
      <c r="T195" s="122" t="e">
        <f>+USR!#REF!</f>
        <v>#REF!</v>
      </c>
      <c r="U195" s="122"/>
      <c r="V195" s="122" t="e">
        <f>IF(N195=0,Limits!$D$8,IF(N195=1,Limits!$E$8,IF(N195=2,Limits!$F$8,IF(N195=3,Limits!$G$8,IF(N195=4,Limits!$H$8,IF(N195=5,Limits!$I$8))))))</f>
        <v>#REF!</v>
      </c>
      <c r="W195" s="122"/>
      <c r="X195" s="122" t="e">
        <f t="shared" si="9"/>
        <v>#REF!</v>
      </c>
      <c r="Y195" s="122"/>
      <c r="Z195" s="76" t="e">
        <f>IF(D195&gt;=Limits!#REF!,"A",IF(D195&lt;=Limits!#REF!,"B",0))</f>
        <v>#REF!</v>
      </c>
      <c r="AA195" s="76" t="e">
        <f>IF(Z195="A",IF(P195=30,HLOOKUP(N195,Limits!#REF!,2),IF(P195=40,HLOOKUP(N195,Limits!#REF!,3),IF(P195=50,HLOOKUP(N195,Limits!#REF!,4),IF(P195=80,HLOOKUP(N195,Limits!#REF!,5))))))</f>
        <v>#REF!</v>
      </c>
      <c r="AB195" s="76" t="e">
        <f>IF(Z195="B",IF(P195=30,HLOOKUP(N195,Limits!#REF!,2),IF(P195=40,HLOOKUP(N195,Limits!#REF!,3),IF(P195=50,HLOOKUP(N195,Limits!#REF!,4),IF(P195=80,HLOOKUP(N195,Limits!#REF!,5))))))</f>
        <v>#REF!</v>
      </c>
      <c r="AC195" s="122"/>
      <c r="AD195" s="123" t="e">
        <f t="shared" si="10"/>
        <v>#REF!</v>
      </c>
      <c r="AE195" s="76" t="e">
        <f>IF(Z195="A",IF(X195&lt;=HLOOKUP(N195,Limits!#REF!,2),30,IF(X195&lt;=HLOOKUP(N195,Limits!#REF!,3),40,IF(X195&lt;=HLOOKUP(N195,Limits!#REF!,4),50,IF(X195&lt;=HLOOKUP(N195,Limits!#REF!,5),80,"Over 80%")))))</f>
        <v>#REF!</v>
      </c>
      <c r="AF195" s="76" t="e">
        <f>IF(Z195="B",IF(X195&lt;=HLOOKUP(N195,Limits!#REF!,2),30,IF(X195&lt;=HLOOKUP(N195,Limits!#REF!,3),40,IF(X195&lt;=HLOOKUP(N195,Limits!#REF!,4),50,IF(X195&lt;=HLOOKUP(N195,Limits!#REF!,5),80,"Over 80%")))))</f>
        <v>#REF!</v>
      </c>
      <c r="AG195" s="122"/>
      <c r="AH195" s="85" t="e">
        <f>IF(J195&lt;=HLOOKUP(F195,Limits!#REF!,2),30,IF(J195&lt;=HLOOKUP(F195,Limits!#REF!,3),40,IF(J195&lt;=HLOOKUP(F195,Limits!#REF!,4),50,IF(J195&lt;=HLOOKUP(F195,Limits!#REF!,5),60,IF(J195&lt;=HLOOKUP(F195,Limits!#REF!,6),80,"Over 80%")))))</f>
        <v>#REF!</v>
      </c>
      <c r="AI195" s="123" t="e">
        <f t="shared" si="8"/>
        <v>#REF!</v>
      </c>
      <c r="AJ195" s="13"/>
      <c r="AK195" s="85" t="e">
        <f t="shared" si="11"/>
        <v>#REF!</v>
      </c>
    </row>
    <row r="196" spans="1:37">
      <c r="A196" s="117" t="e">
        <f>+USR!#REF!</f>
        <v>#REF!</v>
      </c>
      <c r="B196" s="117"/>
      <c r="C196" s="117" t="e">
        <f>+USR!#REF!</f>
        <v>#REF!</v>
      </c>
      <c r="D196" s="151" t="e">
        <f>DATEVALUE(TEXT(USR!#REF!,"mm/dd/yyyy"))</f>
        <v>#REF!</v>
      </c>
      <c r="E196" s="117"/>
      <c r="F196" s="121" t="e">
        <f>+USR!#REF!</f>
        <v>#REF!</v>
      </c>
      <c r="G196" s="122"/>
      <c r="H196" s="122" t="e">
        <f>+USR!#REF!</f>
        <v>#REF!</v>
      </c>
      <c r="I196" s="122"/>
      <c r="J196" s="146" t="e">
        <f>+USR!#REF!</f>
        <v>#REF!</v>
      </c>
      <c r="K196" s="122"/>
      <c r="L196" s="147" t="e">
        <f>IF(H196=30,HLOOKUP(F196,Limits!#REF!,2),IF(H196=40,HLOOKUP(F196,Limits!#REF!,3),IF(H196=50,HLOOKUP(F196,Limits!#REF!,4),IF(H196=60,HLOOKUP(F196,Limits!#REF!,5),IF(H196=80,HLOOKUP(F196,Limits!#REF!,6))))))</f>
        <v>#REF!</v>
      </c>
      <c r="M196" s="148"/>
      <c r="N196" s="121" t="e">
        <f>+USR!#REF!</f>
        <v>#REF!</v>
      </c>
      <c r="O196" s="122"/>
      <c r="P196" s="122" t="e">
        <f>+USR!#REF!</f>
        <v>#REF!</v>
      </c>
      <c r="Q196" s="122"/>
      <c r="R196" s="122" t="e">
        <f>+USR!#REF!</f>
        <v>#REF!</v>
      </c>
      <c r="S196" s="122"/>
      <c r="T196" s="122" t="e">
        <f>+USR!#REF!</f>
        <v>#REF!</v>
      </c>
      <c r="U196" s="122"/>
      <c r="V196" s="122" t="e">
        <f>IF(N196=0,Limits!$D$8,IF(N196=1,Limits!$E$8,IF(N196=2,Limits!$F$8,IF(N196=3,Limits!$G$8,IF(N196=4,Limits!$H$8,IF(N196=5,Limits!$I$8))))))</f>
        <v>#REF!</v>
      </c>
      <c r="W196" s="122"/>
      <c r="X196" s="122" t="e">
        <f t="shared" si="9"/>
        <v>#REF!</v>
      </c>
      <c r="Y196" s="122"/>
      <c r="Z196" s="76" t="e">
        <f>IF(D196&gt;=Limits!#REF!,"A",IF(D196&lt;=Limits!#REF!,"B",0))</f>
        <v>#REF!</v>
      </c>
      <c r="AA196" s="76" t="e">
        <f>IF(Z196="A",IF(P196=30,HLOOKUP(N196,Limits!#REF!,2),IF(P196=40,HLOOKUP(N196,Limits!#REF!,3),IF(P196=50,HLOOKUP(N196,Limits!#REF!,4),IF(P196=80,HLOOKUP(N196,Limits!#REF!,5))))))</f>
        <v>#REF!</v>
      </c>
      <c r="AB196" s="76" t="e">
        <f>IF(Z196="B",IF(P196=30,HLOOKUP(N196,Limits!#REF!,2),IF(P196=40,HLOOKUP(N196,Limits!#REF!,3),IF(P196=50,HLOOKUP(N196,Limits!#REF!,4),IF(P196=80,HLOOKUP(N196,Limits!#REF!,5))))))</f>
        <v>#REF!</v>
      </c>
      <c r="AC196" s="122"/>
      <c r="AD196" s="123" t="e">
        <f t="shared" si="10"/>
        <v>#REF!</v>
      </c>
      <c r="AE196" s="76" t="e">
        <f>IF(Z196="A",IF(X196&lt;=HLOOKUP(N196,Limits!#REF!,2),30,IF(X196&lt;=HLOOKUP(N196,Limits!#REF!,3),40,IF(X196&lt;=HLOOKUP(N196,Limits!#REF!,4),50,IF(X196&lt;=HLOOKUP(N196,Limits!#REF!,5),80,"Over 80%")))))</f>
        <v>#REF!</v>
      </c>
      <c r="AF196" s="76" t="e">
        <f>IF(Z196="B",IF(X196&lt;=HLOOKUP(N196,Limits!#REF!,2),30,IF(X196&lt;=HLOOKUP(N196,Limits!#REF!,3),40,IF(X196&lt;=HLOOKUP(N196,Limits!#REF!,4),50,IF(X196&lt;=HLOOKUP(N196,Limits!#REF!,5),80,"Over 80%")))))</f>
        <v>#REF!</v>
      </c>
      <c r="AG196" s="122"/>
      <c r="AH196" s="85" t="e">
        <f>IF(J196&lt;=HLOOKUP(F196,Limits!#REF!,2),30,IF(J196&lt;=HLOOKUP(F196,Limits!#REF!,3),40,IF(J196&lt;=HLOOKUP(F196,Limits!#REF!,4),50,IF(J196&lt;=HLOOKUP(F196,Limits!#REF!,5),60,IF(J196&lt;=HLOOKUP(F196,Limits!#REF!,6),80,"Over 80%")))))</f>
        <v>#REF!</v>
      </c>
      <c r="AI196" s="123" t="e">
        <f t="shared" si="8"/>
        <v>#REF!</v>
      </c>
      <c r="AJ196" s="13"/>
      <c r="AK196" s="85" t="e">
        <f t="shared" si="11"/>
        <v>#REF!</v>
      </c>
    </row>
    <row r="197" spans="1:37">
      <c r="A197" s="117" t="e">
        <f>+USR!#REF!</f>
        <v>#REF!</v>
      </c>
      <c r="B197" s="117"/>
      <c r="C197" s="117" t="e">
        <f>+USR!#REF!</f>
        <v>#REF!</v>
      </c>
      <c r="D197" s="151" t="e">
        <f>DATEVALUE(TEXT(USR!#REF!,"mm/dd/yyyy"))</f>
        <v>#REF!</v>
      </c>
      <c r="E197" s="117"/>
      <c r="F197" s="121" t="e">
        <f>+USR!#REF!</f>
        <v>#REF!</v>
      </c>
      <c r="G197" s="122"/>
      <c r="H197" s="122" t="e">
        <f>+USR!#REF!</f>
        <v>#REF!</v>
      </c>
      <c r="I197" s="122"/>
      <c r="J197" s="146" t="e">
        <f>+USR!#REF!</f>
        <v>#REF!</v>
      </c>
      <c r="K197" s="122"/>
      <c r="L197" s="147" t="e">
        <f>IF(H197=30,HLOOKUP(F197,Limits!#REF!,2),IF(H197=40,HLOOKUP(F197,Limits!#REF!,3),IF(H197=50,HLOOKUP(F197,Limits!#REF!,4),IF(H197=60,HLOOKUP(F197,Limits!#REF!,5),IF(H197=80,HLOOKUP(F197,Limits!#REF!,6))))))</f>
        <v>#REF!</v>
      </c>
      <c r="M197" s="148"/>
      <c r="N197" s="121" t="e">
        <f>+USR!#REF!</f>
        <v>#REF!</v>
      </c>
      <c r="O197" s="122"/>
      <c r="P197" s="122" t="e">
        <f>+USR!#REF!</f>
        <v>#REF!</v>
      </c>
      <c r="Q197" s="122"/>
      <c r="R197" s="122" t="e">
        <f>+USR!#REF!</f>
        <v>#REF!</v>
      </c>
      <c r="S197" s="122"/>
      <c r="T197" s="122" t="e">
        <f>+USR!#REF!</f>
        <v>#REF!</v>
      </c>
      <c r="U197" s="122"/>
      <c r="V197" s="122" t="e">
        <f>IF(N197=0,Limits!$D$8,IF(N197=1,Limits!$E$8,IF(N197=2,Limits!$F$8,IF(N197=3,Limits!$G$8,IF(N197=4,Limits!$H$8,IF(N197=5,Limits!$I$8))))))</f>
        <v>#REF!</v>
      </c>
      <c r="W197" s="122"/>
      <c r="X197" s="122" t="e">
        <f t="shared" si="9"/>
        <v>#REF!</v>
      </c>
      <c r="Y197" s="122"/>
      <c r="Z197" s="76" t="e">
        <f>IF(D197&gt;=Limits!#REF!,"A",IF(D197&lt;=Limits!#REF!,"B",0))</f>
        <v>#REF!</v>
      </c>
      <c r="AA197" s="76" t="e">
        <f>IF(Z197="A",IF(P197=30,HLOOKUP(N197,Limits!#REF!,2),IF(P197=40,HLOOKUP(N197,Limits!#REF!,3),IF(P197=50,HLOOKUP(N197,Limits!#REF!,4),IF(P197=80,HLOOKUP(N197,Limits!#REF!,5))))))</f>
        <v>#REF!</v>
      </c>
      <c r="AB197" s="76" t="e">
        <f>IF(Z197="B",IF(P197=30,HLOOKUP(N197,Limits!#REF!,2),IF(P197=40,HLOOKUP(N197,Limits!#REF!,3),IF(P197=50,HLOOKUP(N197,Limits!#REF!,4),IF(P197=80,HLOOKUP(N197,Limits!#REF!,5))))))</f>
        <v>#REF!</v>
      </c>
      <c r="AC197" s="122"/>
      <c r="AD197" s="123" t="e">
        <f t="shared" si="10"/>
        <v>#REF!</v>
      </c>
      <c r="AE197" s="76" t="e">
        <f>IF(Z197="A",IF(X197&lt;=HLOOKUP(N197,Limits!#REF!,2),30,IF(X197&lt;=HLOOKUP(N197,Limits!#REF!,3),40,IF(X197&lt;=HLOOKUP(N197,Limits!#REF!,4),50,IF(X197&lt;=HLOOKUP(N197,Limits!#REF!,5),80,"Over 80%")))))</f>
        <v>#REF!</v>
      </c>
      <c r="AF197" s="76" t="e">
        <f>IF(Z197="B",IF(X197&lt;=HLOOKUP(N197,Limits!#REF!,2),30,IF(X197&lt;=HLOOKUP(N197,Limits!#REF!,3),40,IF(X197&lt;=HLOOKUP(N197,Limits!#REF!,4),50,IF(X197&lt;=HLOOKUP(N197,Limits!#REF!,5),80,"Over 80%")))))</f>
        <v>#REF!</v>
      </c>
      <c r="AG197" s="122"/>
      <c r="AH197" s="85" t="e">
        <f>IF(J197&lt;=HLOOKUP(F197,Limits!#REF!,2),30,IF(J197&lt;=HLOOKUP(F197,Limits!#REF!,3),40,IF(J197&lt;=HLOOKUP(F197,Limits!#REF!,4),50,IF(J197&lt;=HLOOKUP(F197,Limits!#REF!,5),60,IF(J197&lt;=HLOOKUP(F197,Limits!#REF!,6),80,"Over 80%")))))</f>
        <v>#REF!</v>
      </c>
      <c r="AI197" s="123" t="e">
        <f t="shared" si="8"/>
        <v>#REF!</v>
      </c>
      <c r="AJ197" s="13"/>
      <c r="AK197" s="85" t="e">
        <f t="shared" si="11"/>
        <v>#REF!</v>
      </c>
    </row>
    <row r="198" spans="1:37">
      <c r="A198" s="117" t="e">
        <f>+USR!#REF!</f>
        <v>#REF!</v>
      </c>
      <c r="B198" s="117"/>
      <c r="C198" s="117" t="e">
        <f>+USR!#REF!</f>
        <v>#REF!</v>
      </c>
      <c r="D198" s="151" t="e">
        <f>DATEVALUE(TEXT(USR!#REF!,"mm/dd/yyyy"))</f>
        <v>#REF!</v>
      </c>
      <c r="E198" s="117"/>
      <c r="F198" s="121" t="e">
        <f>+USR!#REF!</f>
        <v>#REF!</v>
      </c>
      <c r="G198" s="122"/>
      <c r="H198" s="122" t="e">
        <f>+USR!#REF!</f>
        <v>#REF!</v>
      </c>
      <c r="I198" s="122"/>
      <c r="J198" s="146" t="e">
        <f>+USR!#REF!</f>
        <v>#REF!</v>
      </c>
      <c r="K198" s="122"/>
      <c r="L198" s="147" t="e">
        <f>IF(H198=30,HLOOKUP(F198,Limits!#REF!,2),IF(H198=40,HLOOKUP(F198,Limits!#REF!,3),IF(H198=50,HLOOKUP(F198,Limits!#REF!,4),IF(H198=60,HLOOKUP(F198,Limits!#REF!,5),IF(H198=80,HLOOKUP(F198,Limits!#REF!,6))))))</f>
        <v>#REF!</v>
      </c>
      <c r="M198" s="148"/>
      <c r="N198" s="121" t="e">
        <f>+USR!#REF!</f>
        <v>#REF!</v>
      </c>
      <c r="O198" s="122"/>
      <c r="P198" s="122" t="e">
        <f>+USR!#REF!</f>
        <v>#REF!</v>
      </c>
      <c r="Q198" s="122"/>
      <c r="R198" s="122" t="e">
        <f>+USR!#REF!</f>
        <v>#REF!</v>
      </c>
      <c r="S198" s="122"/>
      <c r="T198" s="122" t="e">
        <f>+USR!#REF!</f>
        <v>#REF!</v>
      </c>
      <c r="U198" s="122"/>
      <c r="V198" s="122" t="e">
        <f>IF(N198=0,Limits!$D$8,IF(N198=1,Limits!$E$8,IF(N198=2,Limits!$F$8,IF(N198=3,Limits!$G$8,IF(N198=4,Limits!$H$8,IF(N198=5,Limits!$I$8))))))</f>
        <v>#REF!</v>
      </c>
      <c r="W198" s="122"/>
      <c r="X198" s="122" t="e">
        <f t="shared" si="9"/>
        <v>#REF!</v>
      </c>
      <c r="Y198" s="122"/>
      <c r="Z198" s="76" t="e">
        <f>IF(D198&gt;=Limits!#REF!,"A",IF(D198&lt;=Limits!#REF!,"B",0))</f>
        <v>#REF!</v>
      </c>
      <c r="AA198" s="76" t="e">
        <f>IF(Z198="A",IF(P198=30,HLOOKUP(N198,Limits!#REF!,2),IF(P198=40,HLOOKUP(N198,Limits!#REF!,3),IF(P198=50,HLOOKUP(N198,Limits!#REF!,4),IF(P198=80,HLOOKUP(N198,Limits!#REF!,5))))))</f>
        <v>#REF!</v>
      </c>
      <c r="AB198" s="76" t="e">
        <f>IF(Z198="B",IF(P198=30,HLOOKUP(N198,Limits!#REF!,2),IF(P198=40,HLOOKUP(N198,Limits!#REF!,3),IF(P198=50,HLOOKUP(N198,Limits!#REF!,4),IF(P198=80,HLOOKUP(N198,Limits!#REF!,5))))))</f>
        <v>#REF!</v>
      </c>
      <c r="AC198" s="122"/>
      <c r="AD198" s="123" t="e">
        <f t="shared" si="10"/>
        <v>#REF!</v>
      </c>
      <c r="AE198" s="76" t="e">
        <f>IF(Z198="A",IF(X198&lt;=HLOOKUP(N198,Limits!#REF!,2),30,IF(X198&lt;=HLOOKUP(N198,Limits!#REF!,3),40,IF(X198&lt;=HLOOKUP(N198,Limits!#REF!,4),50,IF(X198&lt;=HLOOKUP(N198,Limits!#REF!,5),80,"Over 80%")))))</f>
        <v>#REF!</v>
      </c>
      <c r="AF198" s="76" t="e">
        <f>IF(Z198="B",IF(X198&lt;=HLOOKUP(N198,Limits!#REF!,2),30,IF(X198&lt;=HLOOKUP(N198,Limits!#REF!,3),40,IF(X198&lt;=HLOOKUP(N198,Limits!#REF!,4),50,IF(X198&lt;=HLOOKUP(N198,Limits!#REF!,5),80,"Over 80%")))))</f>
        <v>#REF!</v>
      </c>
      <c r="AG198" s="122"/>
      <c r="AH198" s="85" t="e">
        <f>IF(J198&lt;=HLOOKUP(F198,Limits!#REF!,2),30,IF(J198&lt;=HLOOKUP(F198,Limits!#REF!,3),40,IF(J198&lt;=HLOOKUP(F198,Limits!#REF!,4),50,IF(J198&lt;=HLOOKUP(F198,Limits!#REF!,5),60,IF(J198&lt;=HLOOKUP(F198,Limits!#REF!,6),80,"Over 80%")))))</f>
        <v>#REF!</v>
      </c>
      <c r="AI198" s="123" t="e">
        <f t="shared" si="8"/>
        <v>#REF!</v>
      </c>
      <c r="AJ198" s="13"/>
      <c r="AK198" s="85" t="e">
        <f t="shared" si="11"/>
        <v>#REF!</v>
      </c>
    </row>
    <row r="199" spans="1:37">
      <c r="A199" s="117" t="e">
        <f>+USR!#REF!</f>
        <v>#REF!</v>
      </c>
      <c r="B199" s="117"/>
      <c r="C199" s="117" t="e">
        <f>+USR!#REF!</f>
        <v>#REF!</v>
      </c>
      <c r="D199" s="151" t="e">
        <f>DATEVALUE(TEXT(USR!#REF!,"mm/dd/yyyy"))</f>
        <v>#REF!</v>
      </c>
      <c r="E199" s="117"/>
      <c r="F199" s="121" t="e">
        <f>+USR!#REF!</f>
        <v>#REF!</v>
      </c>
      <c r="G199" s="122"/>
      <c r="H199" s="122" t="e">
        <f>+USR!#REF!</f>
        <v>#REF!</v>
      </c>
      <c r="I199" s="122"/>
      <c r="J199" s="146" t="e">
        <f>+USR!#REF!</f>
        <v>#REF!</v>
      </c>
      <c r="K199" s="122"/>
      <c r="L199" s="147" t="e">
        <f>IF(H199=30,HLOOKUP(F199,Limits!#REF!,2),IF(H199=40,HLOOKUP(F199,Limits!#REF!,3),IF(H199=50,HLOOKUP(F199,Limits!#REF!,4),IF(H199=60,HLOOKUP(F199,Limits!#REF!,5),IF(H199=80,HLOOKUP(F199,Limits!#REF!,6))))))</f>
        <v>#REF!</v>
      </c>
      <c r="M199" s="148"/>
      <c r="N199" s="121" t="e">
        <f>+USR!#REF!</f>
        <v>#REF!</v>
      </c>
      <c r="O199" s="122"/>
      <c r="P199" s="122" t="e">
        <f>+USR!#REF!</f>
        <v>#REF!</v>
      </c>
      <c r="Q199" s="122"/>
      <c r="R199" s="122" t="e">
        <f>+USR!#REF!</f>
        <v>#REF!</v>
      </c>
      <c r="S199" s="122"/>
      <c r="T199" s="122" t="e">
        <f>+USR!#REF!</f>
        <v>#REF!</v>
      </c>
      <c r="U199" s="122"/>
      <c r="V199" s="122" t="e">
        <f>IF(N199=0,Limits!$D$8,IF(N199=1,Limits!$E$8,IF(N199=2,Limits!$F$8,IF(N199=3,Limits!$G$8,IF(N199=4,Limits!$H$8,IF(N199=5,Limits!$I$8))))))</f>
        <v>#REF!</v>
      </c>
      <c r="W199" s="122"/>
      <c r="X199" s="122" t="e">
        <f t="shared" si="9"/>
        <v>#REF!</v>
      </c>
      <c r="Y199" s="122"/>
      <c r="Z199" s="76" t="e">
        <f>IF(D199&gt;=Limits!#REF!,"A",IF(D199&lt;=Limits!#REF!,"B",0))</f>
        <v>#REF!</v>
      </c>
      <c r="AA199" s="76" t="e">
        <f>IF(Z199="A",IF(P199=30,HLOOKUP(N199,Limits!#REF!,2),IF(P199=40,HLOOKUP(N199,Limits!#REF!,3),IF(P199=50,HLOOKUP(N199,Limits!#REF!,4),IF(P199=80,HLOOKUP(N199,Limits!#REF!,5))))))</f>
        <v>#REF!</v>
      </c>
      <c r="AB199" s="76" t="e">
        <f>IF(Z199="B",IF(P199=30,HLOOKUP(N199,Limits!#REF!,2),IF(P199=40,HLOOKUP(N199,Limits!#REF!,3),IF(P199=50,HLOOKUP(N199,Limits!#REF!,4),IF(P199=80,HLOOKUP(N199,Limits!#REF!,5))))))</f>
        <v>#REF!</v>
      </c>
      <c r="AC199" s="122"/>
      <c r="AD199" s="123" t="e">
        <f t="shared" si="10"/>
        <v>#REF!</v>
      </c>
      <c r="AE199" s="76" t="e">
        <f>IF(Z199="A",IF(X199&lt;=HLOOKUP(N199,Limits!#REF!,2),30,IF(X199&lt;=HLOOKUP(N199,Limits!#REF!,3),40,IF(X199&lt;=HLOOKUP(N199,Limits!#REF!,4),50,IF(X199&lt;=HLOOKUP(N199,Limits!#REF!,5),80,"Over 80%")))))</f>
        <v>#REF!</v>
      </c>
      <c r="AF199" s="76" t="e">
        <f>IF(Z199="B",IF(X199&lt;=HLOOKUP(N199,Limits!#REF!,2),30,IF(X199&lt;=HLOOKUP(N199,Limits!#REF!,3),40,IF(X199&lt;=HLOOKUP(N199,Limits!#REF!,4),50,IF(X199&lt;=HLOOKUP(N199,Limits!#REF!,5),80,"Over 80%")))))</f>
        <v>#REF!</v>
      </c>
      <c r="AG199" s="122"/>
      <c r="AH199" s="85" t="e">
        <f>IF(J199&lt;=HLOOKUP(F199,Limits!#REF!,2),30,IF(J199&lt;=HLOOKUP(F199,Limits!#REF!,3),40,IF(J199&lt;=HLOOKUP(F199,Limits!#REF!,4),50,IF(J199&lt;=HLOOKUP(F199,Limits!#REF!,5),60,IF(J199&lt;=HLOOKUP(F199,Limits!#REF!,6),80,"Over 80%")))))</f>
        <v>#REF!</v>
      </c>
      <c r="AI199" s="123" t="e">
        <f t="shared" si="8"/>
        <v>#REF!</v>
      </c>
      <c r="AJ199" s="13"/>
      <c r="AK199" s="85" t="e">
        <f t="shared" si="11"/>
        <v>#REF!</v>
      </c>
    </row>
    <row r="200" spans="1:37">
      <c r="A200" s="117" t="e">
        <f>+USR!#REF!</f>
        <v>#REF!</v>
      </c>
      <c r="B200" s="117"/>
      <c r="C200" s="117" t="e">
        <f>+USR!#REF!</f>
        <v>#REF!</v>
      </c>
      <c r="D200" s="151" t="e">
        <f>DATEVALUE(TEXT(USR!#REF!,"mm/dd/yyyy"))</f>
        <v>#REF!</v>
      </c>
      <c r="E200" s="117"/>
      <c r="F200" s="121" t="e">
        <f>+USR!#REF!</f>
        <v>#REF!</v>
      </c>
      <c r="G200" s="122"/>
      <c r="H200" s="122" t="e">
        <f>+USR!#REF!</f>
        <v>#REF!</v>
      </c>
      <c r="I200" s="122"/>
      <c r="J200" s="146" t="e">
        <f>+USR!#REF!</f>
        <v>#REF!</v>
      </c>
      <c r="K200" s="122"/>
      <c r="L200" s="147" t="e">
        <f>IF(H200=30,HLOOKUP(F200,Limits!#REF!,2),IF(H200=40,HLOOKUP(F200,Limits!#REF!,3),IF(H200=50,HLOOKUP(F200,Limits!#REF!,4),IF(H200=60,HLOOKUP(F200,Limits!#REF!,5),IF(H200=80,HLOOKUP(F200,Limits!#REF!,6))))))</f>
        <v>#REF!</v>
      </c>
      <c r="M200" s="148"/>
      <c r="N200" s="121" t="e">
        <f>+USR!#REF!</f>
        <v>#REF!</v>
      </c>
      <c r="O200" s="122"/>
      <c r="P200" s="122" t="e">
        <f>+USR!#REF!</f>
        <v>#REF!</v>
      </c>
      <c r="Q200" s="122"/>
      <c r="R200" s="122" t="e">
        <f>+USR!#REF!</f>
        <v>#REF!</v>
      </c>
      <c r="S200" s="122"/>
      <c r="T200" s="122" t="e">
        <f>+USR!#REF!</f>
        <v>#REF!</v>
      </c>
      <c r="U200" s="122"/>
      <c r="V200" s="122" t="e">
        <f>IF(N200=0,Limits!$D$8,IF(N200=1,Limits!$E$8,IF(N200=2,Limits!$F$8,IF(N200=3,Limits!$G$8,IF(N200=4,Limits!$H$8,IF(N200=5,Limits!$I$8))))))</f>
        <v>#REF!</v>
      </c>
      <c r="W200" s="122"/>
      <c r="X200" s="122" t="e">
        <f t="shared" si="9"/>
        <v>#REF!</v>
      </c>
      <c r="Y200" s="122"/>
      <c r="Z200" s="76" t="e">
        <f>IF(D200&gt;=Limits!#REF!,"A",IF(D200&lt;=Limits!#REF!,"B",0))</f>
        <v>#REF!</v>
      </c>
      <c r="AA200" s="76" t="e">
        <f>IF(Z200="A",IF(P200=30,HLOOKUP(N200,Limits!#REF!,2),IF(P200=40,HLOOKUP(N200,Limits!#REF!,3),IF(P200=50,HLOOKUP(N200,Limits!#REF!,4),IF(P200=80,HLOOKUP(N200,Limits!#REF!,5))))))</f>
        <v>#REF!</v>
      </c>
      <c r="AB200" s="76" t="e">
        <f>IF(Z200="B",IF(P200=30,HLOOKUP(N200,Limits!#REF!,2),IF(P200=40,HLOOKUP(N200,Limits!#REF!,3),IF(P200=50,HLOOKUP(N200,Limits!#REF!,4),IF(P200=80,HLOOKUP(N200,Limits!#REF!,5))))))</f>
        <v>#REF!</v>
      </c>
      <c r="AC200" s="122"/>
      <c r="AD200" s="123" t="e">
        <f t="shared" si="10"/>
        <v>#REF!</v>
      </c>
      <c r="AE200" s="76" t="e">
        <f>IF(Z200="A",IF(X200&lt;=HLOOKUP(N200,Limits!#REF!,2),30,IF(X200&lt;=HLOOKUP(N200,Limits!#REF!,3),40,IF(X200&lt;=HLOOKUP(N200,Limits!#REF!,4),50,IF(X200&lt;=HLOOKUP(N200,Limits!#REF!,5),80,"Over 80%")))))</f>
        <v>#REF!</v>
      </c>
      <c r="AF200" s="76" t="e">
        <f>IF(Z200="B",IF(X200&lt;=HLOOKUP(N200,Limits!#REF!,2),30,IF(X200&lt;=HLOOKUP(N200,Limits!#REF!,3),40,IF(X200&lt;=HLOOKUP(N200,Limits!#REF!,4),50,IF(X200&lt;=HLOOKUP(N200,Limits!#REF!,5),80,"Over 80%")))))</f>
        <v>#REF!</v>
      </c>
      <c r="AG200" s="122"/>
      <c r="AH200" s="85" t="e">
        <f>IF(J200&lt;=HLOOKUP(F200,Limits!#REF!,2),30,IF(J200&lt;=HLOOKUP(F200,Limits!#REF!,3),40,IF(J200&lt;=HLOOKUP(F200,Limits!#REF!,4),50,IF(J200&lt;=HLOOKUP(F200,Limits!#REF!,5),60,IF(J200&lt;=HLOOKUP(F200,Limits!#REF!,6),80,"Over 80%")))))</f>
        <v>#REF!</v>
      </c>
      <c r="AI200" s="123" t="e">
        <f t="shared" ref="AI200:AI263" si="12">IF(Z200="A",AE200,IF(Z200="B",AF200,0))</f>
        <v>#REF!</v>
      </c>
      <c r="AJ200" s="13"/>
      <c r="AK200" s="85" t="e">
        <f t="shared" si="11"/>
        <v>#REF!</v>
      </c>
    </row>
    <row r="201" spans="1:37">
      <c r="A201" s="117" t="e">
        <f>+USR!#REF!</f>
        <v>#REF!</v>
      </c>
      <c r="B201" s="117"/>
      <c r="C201" s="117" t="e">
        <f>+USR!#REF!</f>
        <v>#REF!</v>
      </c>
      <c r="D201" s="151" t="e">
        <f>DATEVALUE(TEXT(USR!#REF!,"mm/dd/yyyy"))</f>
        <v>#REF!</v>
      </c>
      <c r="E201" s="117"/>
      <c r="F201" s="121" t="e">
        <f>+USR!#REF!</f>
        <v>#REF!</v>
      </c>
      <c r="G201" s="122"/>
      <c r="H201" s="122" t="e">
        <f>+USR!#REF!</f>
        <v>#REF!</v>
      </c>
      <c r="I201" s="122"/>
      <c r="J201" s="146" t="e">
        <f>+USR!#REF!</f>
        <v>#REF!</v>
      </c>
      <c r="K201" s="122"/>
      <c r="L201" s="147" t="e">
        <f>IF(H201=30,HLOOKUP(F201,Limits!#REF!,2),IF(H201=40,HLOOKUP(F201,Limits!#REF!,3),IF(H201=50,HLOOKUP(F201,Limits!#REF!,4),IF(H201=60,HLOOKUP(F201,Limits!#REF!,5),IF(H201=80,HLOOKUP(F201,Limits!#REF!,6))))))</f>
        <v>#REF!</v>
      </c>
      <c r="M201" s="148"/>
      <c r="N201" s="121" t="e">
        <f>+USR!#REF!</f>
        <v>#REF!</v>
      </c>
      <c r="O201" s="122"/>
      <c r="P201" s="122" t="e">
        <f>+USR!#REF!</f>
        <v>#REF!</v>
      </c>
      <c r="Q201" s="122"/>
      <c r="R201" s="122" t="e">
        <f>+USR!#REF!</f>
        <v>#REF!</v>
      </c>
      <c r="S201" s="122"/>
      <c r="T201" s="122" t="e">
        <f>+USR!#REF!</f>
        <v>#REF!</v>
      </c>
      <c r="U201" s="122"/>
      <c r="V201" s="122" t="e">
        <f>IF(N201=0,Limits!$D$8,IF(N201=1,Limits!$E$8,IF(N201=2,Limits!$F$8,IF(N201=3,Limits!$G$8,IF(N201=4,Limits!$H$8,IF(N201=5,Limits!$I$8))))))</f>
        <v>#REF!</v>
      </c>
      <c r="W201" s="122"/>
      <c r="X201" s="122" t="e">
        <f t="shared" ref="X201:X253" si="13">SUM(R201:W201)</f>
        <v>#REF!</v>
      </c>
      <c r="Y201" s="122"/>
      <c r="Z201" s="76" t="e">
        <f>IF(D201&gt;=Limits!#REF!,"A",IF(D201&lt;=Limits!#REF!,"B",0))</f>
        <v>#REF!</v>
      </c>
      <c r="AA201" s="76" t="e">
        <f>IF(Z201="A",IF(P201=30,HLOOKUP(N201,Limits!#REF!,2),IF(P201=40,HLOOKUP(N201,Limits!#REF!,3),IF(P201=50,HLOOKUP(N201,Limits!#REF!,4),IF(P201=80,HLOOKUP(N201,Limits!#REF!,5))))))</f>
        <v>#REF!</v>
      </c>
      <c r="AB201" s="76" t="e">
        <f>IF(Z201="B",IF(P201=30,HLOOKUP(N201,Limits!#REF!,2),IF(P201=40,HLOOKUP(N201,Limits!#REF!,3),IF(P201=50,HLOOKUP(N201,Limits!#REF!,4),IF(P201=80,HLOOKUP(N201,Limits!#REF!,5))))))</f>
        <v>#REF!</v>
      </c>
      <c r="AC201" s="122"/>
      <c r="AD201" s="123" t="e">
        <f t="shared" ref="AD201:AD264" si="14">IF(Z201="A",AA201,IF(Z201="B",AB201,0))</f>
        <v>#REF!</v>
      </c>
      <c r="AE201" s="76" t="e">
        <f>IF(Z201="A",IF(X201&lt;=HLOOKUP(N201,Limits!#REF!,2),30,IF(X201&lt;=HLOOKUP(N201,Limits!#REF!,3),40,IF(X201&lt;=HLOOKUP(N201,Limits!#REF!,4),50,IF(X201&lt;=HLOOKUP(N201,Limits!#REF!,5),80,"Over 80%")))))</f>
        <v>#REF!</v>
      </c>
      <c r="AF201" s="76" t="e">
        <f>IF(Z201="B",IF(X201&lt;=HLOOKUP(N201,Limits!#REF!,2),30,IF(X201&lt;=HLOOKUP(N201,Limits!#REF!,3),40,IF(X201&lt;=HLOOKUP(N201,Limits!#REF!,4),50,IF(X201&lt;=HLOOKUP(N201,Limits!#REF!,5),80,"Over 80%")))))</f>
        <v>#REF!</v>
      </c>
      <c r="AG201" s="122"/>
      <c r="AH201" s="85" t="e">
        <f>IF(J201&lt;=HLOOKUP(F201,Limits!#REF!,2),30,IF(J201&lt;=HLOOKUP(F201,Limits!#REF!,3),40,IF(J201&lt;=HLOOKUP(F201,Limits!#REF!,4),50,IF(J201&lt;=HLOOKUP(F201,Limits!#REF!,5),60,IF(J201&lt;=HLOOKUP(F201,Limits!#REF!,6),80,"Over 80%")))))</f>
        <v>#REF!</v>
      </c>
      <c r="AI201" s="123" t="e">
        <f t="shared" si="12"/>
        <v>#REF!</v>
      </c>
      <c r="AJ201" s="13"/>
      <c r="AK201" s="85" t="e">
        <f t="shared" ref="AK201:AK264" si="15">IF(AH201&gt;AI201,AH201,AI201)</f>
        <v>#REF!</v>
      </c>
    </row>
    <row r="202" spans="1:37">
      <c r="A202" s="117" t="e">
        <f>+USR!#REF!</f>
        <v>#REF!</v>
      </c>
      <c r="B202" s="117"/>
      <c r="C202" s="117" t="e">
        <f>+USR!#REF!</f>
        <v>#REF!</v>
      </c>
      <c r="D202" s="151" t="e">
        <f>DATEVALUE(TEXT(USR!#REF!,"mm/dd/yyyy"))</f>
        <v>#REF!</v>
      </c>
      <c r="E202" s="117"/>
      <c r="F202" s="121" t="e">
        <f>+USR!#REF!</f>
        <v>#REF!</v>
      </c>
      <c r="G202" s="122"/>
      <c r="H202" s="122" t="e">
        <f>+USR!#REF!</f>
        <v>#REF!</v>
      </c>
      <c r="I202" s="122"/>
      <c r="J202" s="146" t="e">
        <f>+USR!#REF!</f>
        <v>#REF!</v>
      </c>
      <c r="K202" s="122"/>
      <c r="L202" s="147" t="e">
        <f>IF(H202=30,HLOOKUP(F202,Limits!#REF!,2),IF(H202=40,HLOOKUP(F202,Limits!#REF!,3),IF(H202=50,HLOOKUP(F202,Limits!#REF!,4),IF(H202=60,HLOOKUP(F202,Limits!#REF!,5),IF(H202=80,HLOOKUP(F202,Limits!#REF!,6))))))</f>
        <v>#REF!</v>
      </c>
      <c r="M202" s="148"/>
      <c r="N202" s="121" t="e">
        <f>+USR!#REF!</f>
        <v>#REF!</v>
      </c>
      <c r="O202" s="122"/>
      <c r="P202" s="122" t="e">
        <f>+USR!#REF!</f>
        <v>#REF!</v>
      </c>
      <c r="Q202" s="122"/>
      <c r="R202" s="122" t="e">
        <f>+USR!#REF!</f>
        <v>#REF!</v>
      </c>
      <c r="S202" s="122"/>
      <c r="T202" s="122" t="e">
        <f>+USR!#REF!</f>
        <v>#REF!</v>
      </c>
      <c r="U202" s="122"/>
      <c r="V202" s="122" t="e">
        <f>IF(N202=0,Limits!$D$8,IF(N202=1,Limits!$E$8,IF(N202=2,Limits!$F$8,IF(N202=3,Limits!$G$8,IF(N202=4,Limits!$H$8,IF(N202=5,Limits!$I$8))))))</f>
        <v>#REF!</v>
      </c>
      <c r="W202" s="122"/>
      <c r="X202" s="122" t="e">
        <f t="shared" si="13"/>
        <v>#REF!</v>
      </c>
      <c r="Y202" s="122"/>
      <c r="Z202" s="76" t="e">
        <f>IF(D202&gt;=Limits!#REF!,"A",IF(D202&lt;=Limits!#REF!,"B",0))</f>
        <v>#REF!</v>
      </c>
      <c r="AA202" s="76" t="e">
        <f>IF(Z202="A",IF(P202=30,HLOOKUP(N202,Limits!#REF!,2),IF(P202=40,HLOOKUP(N202,Limits!#REF!,3),IF(P202=50,HLOOKUP(N202,Limits!#REF!,4),IF(P202=80,HLOOKUP(N202,Limits!#REF!,5))))))</f>
        <v>#REF!</v>
      </c>
      <c r="AB202" s="76" t="e">
        <f>IF(Z202="B",IF(P202=30,HLOOKUP(N202,Limits!#REF!,2),IF(P202=40,HLOOKUP(N202,Limits!#REF!,3),IF(P202=50,HLOOKUP(N202,Limits!#REF!,4),IF(P202=80,HLOOKUP(N202,Limits!#REF!,5))))))</f>
        <v>#REF!</v>
      </c>
      <c r="AC202" s="122"/>
      <c r="AD202" s="123" t="e">
        <f t="shared" si="14"/>
        <v>#REF!</v>
      </c>
      <c r="AE202" s="76" t="e">
        <f>IF(Z202="A",IF(X202&lt;=HLOOKUP(N202,Limits!#REF!,2),30,IF(X202&lt;=HLOOKUP(N202,Limits!#REF!,3),40,IF(X202&lt;=HLOOKUP(N202,Limits!#REF!,4),50,IF(X202&lt;=HLOOKUP(N202,Limits!#REF!,5),80,"Over 80%")))))</f>
        <v>#REF!</v>
      </c>
      <c r="AF202" s="76" t="e">
        <f>IF(Z202="B",IF(X202&lt;=HLOOKUP(N202,Limits!#REF!,2),30,IF(X202&lt;=HLOOKUP(N202,Limits!#REF!,3),40,IF(X202&lt;=HLOOKUP(N202,Limits!#REF!,4),50,IF(X202&lt;=HLOOKUP(N202,Limits!#REF!,5),80,"Over 80%")))))</f>
        <v>#REF!</v>
      </c>
      <c r="AG202" s="122"/>
      <c r="AH202" s="85" t="e">
        <f>IF(J202&lt;=HLOOKUP(F202,Limits!#REF!,2),30,IF(J202&lt;=HLOOKUP(F202,Limits!#REF!,3),40,IF(J202&lt;=HLOOKUP(F202,Limits!#REF!,4),50,IF(J202&lt;=HLOOKUP(F202,Limits!#REF!,5),60,IF(J202&lt;=HLOOKUP(F202,Limits!#REF!,6),80,"Over 80%")))))</f>
        <v>#REF!</v>
      </c>
      <c r="AI202" s="123" t="e">
        <f t="shared" si="12"/>
        <v>#REF!</v>
      </c>
      <c r="AJ202" s="13"/>
      <c r="AK202" s="85" t="e">
        <f t="shared" si="15"/>
        <v>#REF!</v>
      </c>
    </row>
    <row r="203" spans="1:37">
      <c r="A203" s="117" t="e">
        <f>+USR!#REF!</f>
        <v>#REF!</v>
      </c>
      <c r="B203" s="117"/>
      <c r="C203" s="117" t="e">
        <f>+USR!#REF!</f>
        <v>#REF!</v>
      </c>
      <c r="D203" s="151" t="e">
        <f>DATEVALUE(TEXT(USR!#REF!,"mm/dd/yyyy"))</f>
        <v>#REF!</v>
      </c>
      <c r="E203" s="117"/>
      <c r="F203" s="121" t="e">
        <f>+USR!#REF!</f>
        <v>#REF!</v>
      </c>
      <c r="G203" s="122"/>
      <c r="H203" s="122" t="e">
        <f>+USR!#REF!</f>
        <v>#REF!</v>
      </c>
      <c r="I203" s="122"/>
      <c r="J203" s="146" t="e">
        <f>+USR!#REF!</f>
        <v>#REF!</v>
      </c>
      <c r="K203" s="122"/>
      <c r="L203" s="147" t="e">
        <f>IF(H203=30,HLOOKUP(F203,Limits!#REF!,2),IF(H203=40,HLOOKUP(F203,Limits!#REF!,3),IF(H203=50,HLOOKUP(F203,Limits!#REF!,4),IF(H203=60,HLOOKUP(F203,Limits!#REF!,5),IF(H203=80,HLOOKUP(F203,Limits!#REF!,6))))))</f>
        <v>#REF!</v>
      </c>
      <c r="M203" s="148"/>
      <c r="N203" s="121" t="e">
        <f>+USR!#REF!</f>
        <v>#REF!</v>
      </c>
      <c r="O203" s="122"/>
      <c r="P203" s="122" t="e">
        <f>+USR!#REF!</f>
        <v>#REF!</v>
      </c>
      <c r="Q203" s="122"/>
      <c r="R203" s="122" t="e">
        <f>+USR!#REF!</f>
        <v>#REF!</v>
      </c>
      <c r="S203" s="122"/>
      <c r="T203" s="122" t="e">
        <f>+USR!#REF!</f>
        <v>#REF!</v>
      </c>
      <c r="U203" s="122"/>
      <c r="V203" s="122" t="e">
        <f>IF(N203=0,Limits!$D$8,IF(N203=1,Limits!$E$8,IF(N203=2,Limits!$F$8,IF(N203=3,Limits!$G$8,IF(N203=4,Limits!$H$8,IF(N203=5,Limits!$I$8))))))</f>
        <v>#REF!</v>
      </c>
      <c r="W203" s="122"/>
      <c r="X203" s="122" t="e">
        <f t="shared" si="13"/>
        <v>#REF!</v>
      </c>
      <c r="Y203" s="122"/>
      <c r="Z203" s="76" t="e">
        <f>IF(D203&gt;=Limits!#REF!,"A",IF(D203&lt;=Limits!#REF!,"B",0))</f>
        <v>#REF!</v>
      </c>
      <c r="AA203" s="76" t="e">
        <f>IF(Z203="A",IF(P203=30,HLOOKUP(N203,Limits!#REF!,2),IF(P203=40,HLOOKUP(N203,Limits!#REF!,3),IF(P203=50,HLOOKUP(N203,Limits!#REF!,4),IF(P203=80,HLOOKUP(N203,Limits!#REF!,5))))))</f>
        <v>#REF!</v>
      </c>
      <c r="AB203" s="76" t="e">
        <f>IF(Z203="B",IF(P203=30,HLOOKUP(N203,Limits!#REF!,2),IF(P203=40,HLOOKUP(N203,Limits!#REF!,3),IF(P203=50,HLOOKUP(N203,Limits!#REF!,4),IF(P203=80,HLOOKUP(N203,Limits!#REF!,5))))))</f>
        <v>#REF!</v>
      </c>
      <c r="AC203" s="122"/>
      <c r="AD203" s="123" t="e">
        <f t="shared" si="14"/>
        <v>#REF!</v>
      </c>
      <c r="AE203" s="76" t="e">
        <f>IF(Z203="A",IF(X203&lt;=HLOOKUP(N203,Limits!#REF!,2),30,IF(X203&lt;=HLOOKUP(N203,Limits!#REF!,3),40,IF(X203&lt;=HLOOKUP(N203,Limits!#REF!,4),50,IF(X203&lt;=HLOOKUP(N203,Limits!#REF!,5),80,"Over 80%")))))</f>
        <v>#REF!</v>
      </c>
      <c r="AF203" s="76" t="e">
        <f>IF(Z203="B",IF(X203&lt;=HLOOKUP(N203,Limits!#REF!,2),30,IF(X203&lt;=HLOOKUP(N203,Limits!#REF!,3),40,IF(X203&lt;=HLOOKUP(N203,Limits!#REF!,4),50,IF(X203&lt;=HLOOKUP(N203,Limits!#REF!,5),80,"Over 80%")))))</f>
        <v>#REF!</v>
      </c>
      <c r="AG203" s="122"/>
      <c r="AH203" s="85" t="e">
        <f>IF(J203&lt;=HLOOKUP(F203,Limits!#REF!,2),30,IF(J203&lt;=HLOOKUP(F203,Limits!#REF!,3),40,IF(J203&lt;=HLOOKUP(F203,Limits!#REF!,4),50,IF(J203&lt;=HLOOKUP(F203,Limits!#REF!,5),60,IF(J203&lt;=HLOOKUP(F203,Limits!#REF!,6),80,"Over 80%")))))</f>
        <v>#REF!</v>
      </c>
      <c r="AI203" s="123" t="e">
        <f t="shared" si="12"/>
        <v>#REF!</v>
      </c>
      <c r="AJ203" s="13"/>
      <c r="AK203" s="85" t="e">
        <f t="shared" si="15"/>
        <v>#REF!</v>
      </c>
    </row>
    <row r="204" spans="1:37">
      <c r="A204" s="117" t="e">
        <f>+USR!#REF!</f>
        <v>#REF!</v>
      </c>
      <c r="B204" s="117"/>
      <c r="C204" s="117" t="e">
        <f>+USR!#REF!</f>
        <v>#REF!</v>
      </c>
      <c r="D204" s="151" t="e">
        <f>DATEVALUE(TEXT(USR!#REF!,"mm/dd/yyyy"))</f>
        <v>#REF!</v>
      </c>
      <c r="E204" s="117"/>
      <c r="F204" s="121" t="e">
        <f>+USR!#REF!</f>
        <v>#REF!</v>
      </c>
      <c r="G204" s="122"/>
      <c r="H204" s="122" t="e">
        <f>+USR!#REF!</f>
        <v>#REF!</v>
      </c>
      <c r="I204" s="122"/>
      <c r="J204" s="146" t="e">
        <f>+USR!#REF!</f>
        <v>#REF!</v>
      </c>
      <c r="K204" s="122"/>
      <c r="L204" s="147" t="e">
        <f>IF(H204=30,HLOOKUP(F204,Limits!#REF!,2),IF(H204=40,HLOOKUP(F204,Limits!#REF!,3),IF(H204=50,HLOOKUP(F204,Limits!#REF!,4),IF(H204=60,HLOOKUP(F204,Limits!#REF!,5),IF(H204=80,HLOOKUP(F204,Limits!#REF!,6))))))</f>
        <v>#REF!</v>
      </c>
      <c r="M204" s="148"/>
      <c r="N204" s="121" t="e">
        <f>+USR!#REF!</f>
        <v>#REF!</v>
      </c>
      <c r="O204" s="122"/>
      <c r="P204" s="122" t="e">
        <f>+USR!#REF!</f>
        <v>#REF!</v>
      </c>
      <c r="Q204" s="122"/>
      <c r="R204" s="122" t="e">
        <f>+USR!#REF!</f>
        <v>#REF!</v>
      </c>
      <c r="S204" s="122"/>
      <c r="T204" s="122" t="e">
        <f>+USR!#REF!</f>
        <v>#REF!</v>
      </c>
      <c r="U204" s="122"/>
      <c r="V204" s="122" t="e">
        <f>IF(N204=0,Limits!$D$8,IF(N204=1,Limits!$E$8,IF(N204=2,Limits!$F$8,IF(N204=3,Limits!$G$8,IF(N204=4,Limits!$H$8,IF(N204=5,Limits!$I$8))))))</f>
        <v>#REF!</v>
      </c>
      <c r="W204" s="122"/>
      <c r="X204" s="122" t="e">
        <f t="shared" si="13"/>
        <v>#REF!</v>
      </c>
      <c r="Y204" s="122"/>
      <c r="Z204" s="76" t="e">
        <f>IF(D204&gt;=Limits!#REF!,"A",IF(D204&lt;=Limits!#REF!,"B",0))</f>
        <v>#REF!</v>
      </c>
      <c r="AA204" s="76" t="e">
        <f>IF(Z204="A",IF(P204=30,HLOOKUP(N204,Limits!#REF!,2),IF(P204=40,HLOOKUP(N204,Limits!#REF!,3),IF(P204=50,HLOOKUP(N204,Limits!#REF!,4),IF(P204=80,HLOOKUP(N204,Limits!#REF!,5))))))</f>
        <v>#REF!</v>
      </c>
      <c r="AB204" s="76" t="e">
        <f>IF(Z204="B",IF(P204=30,HLOOKUP(N204,Limits!#REF!,2),IF(P204=40,HLOOKUP(N204,Limits!#REF!,3),IF(P204=50,HLOOKUP(N204,Limits!#REF!,4),IF(P204=80,HLOOKUP(N204,Limits!#REF!,5))))))</f>
        <v>#REF!</v>
      </c>
      <c r="AC204" s="122"/>
      <c r="AD204" s="123" t="e">
        <f t="shared" si="14"/>
        <v>#REF!</v>
      </c>
      <c r="AE204" s="76" t="e">
        <f>IF(Z204="A",IF(X204&lt;=HLOOKUP(N204,Limits!#REF!,2),30,IF(X204&lt;=HLOOKUP(N204,Limits!#REF!,3),40,IF(X204&lt;=HLOOKUP(N204,Limits!#REF!,4),50,IF(X204&lt;=HLOOKUP(N204,Limits!#REF!,5),80,"Over 80%")))))</f>
        <v>#REF!</v>
      </c>
      <c r="AF204" s="76" t="e">
        <f>IF(Z204="B",IF(X204&lt;=HLOOKUP(N204,Limits!#REF!,2),30,IF(X204&lt;=HLOOKUP(N204,Limits!#REF!,3),40,IF(X204&lt;=HLOOKUP(N204,Limits!#REF!,4),50,IF(X204&lt;=HLOOKUP(N204,Limits!#REF!,5),80,"Over 80%")))))</f>
        <v>#REF!</v>
      </c>
      <c r="AG204" s="122"/>
      <c r="AH204" s="85" t="e">
        <f>IF(J204&lt;=HLOOKUP(F204,Limits!#REF!,2),30,IF(J204&lt;=HLOOKUP(F204,Limits!#REF!,3),40,IF(J204&lt;=HLOOKUP(F204,Limits!#REF!,4),50,IF(J204&lt;=HLOOKUP(F204,Limits!#REF!,5),60,IF(J204&lt;=HLOOKUP(F204,Limits!#REF!,6),80,"Over 80%")))))</f>
        <v>#REF!</v>
      </c>
      <c r="AI204" s="123" t="e">
        <f t="shared" si="12"/>
        <v>#REF!</v>
      </c>
      <c r="AJ204" s="13"/>
      <c r="AK204" s="85" t="e">
        <f t="shared" si="15"/>
        <v>#REF!</v>
      </c>
    </row>
    <row r="205" spans="1:37">
      <c r="A205" s="117" t="e">
        <f>+USR!#REF!</f>
        <v>#REF!</v>
      </c>
      <c r="B205" s="117"/>
      <c r="C205" s="117" t="e">
        <f>+USR!#REF!</f>
        <v>#REF!</v>
      </c>
      <c r="D205" s="151" t="e">
        <f>DATEVALUE(TEXT(USR!#REF!,"mm/dd/yyyy"))</f>
        <v>#REF!</v>
      </c>
      <c r="E205" s="117"/>
      <c r="F205" s="121" t="e">
        <f>+USR!#REF!</f>
        <v>#REF!</v>
      </c>
      <c r="G205" s="122"/>
      <c r="H205" s="122" t="e">
        <f>+USR!#REF!</f>
        <v>#REF!</v>
      </c>
      <c r="I205" s="122"/>
      <c r="J205" s="146" t="e">
        <f>+USR!#REF!</f>
        <v>#REF!</v>
      </c>
      <c r="K205" s="122"/>
      <c r="L205" s="147" t="e">
        <f>IF(H205=30,HLOOKUP(F205,Limits!#REF!,2),IF(H205=40,HLOOKUP(F205,Limits!#REF!,3),IF(H205=50,HLOOKUP(F205,Limits!#REF!,4),IF(H205=60,HLOOKUP(F205,Limits!#REF!,5),IF(H205=80,HLOOKUP(F205,Limits!#REF!,6))))))</f>
        <v>#REF!</v>
      </c>
      <c r="M205" s="148"/>
      <c r="N205" s="121" t="e">
        <f>+USR!#REF!</f>
        <v>#REF!</v>
      </c>
      <c r="O205" s="122"/>
      <c r="P205" s="122" t="e">
        <f>+USR!#REF!</f>
        <v>#REF!</v>
      </c>
      <c r="Q205" s="122"/>
      <c r="R205" s="122" t="e">
        <f>+USR!#REF!</f>
        <v>#REF!</v>
      </c>
      <c r="S205" s="122"/>
      <c r="T205" s="122" t="e">
        <f>+USR!#REF!</f>
        <v>#REF!</v>
      </c>
      <c r="U205" s="122"/>
      <c r="V205" s="122" t="e">
        <f>IF(N205=0,Limits!$D$8,IF(N205=1,Limits!$E$8,IF(N205=2,Limits!$F$8,IF(N205=3,Limits!$G$8,IF(N205=4,Limits!$H$8,IF(N205=5,Limits!$I$8))))))</f>
        <v>#REF!</v>
      </c>
      <c r="W205" s="122"/>
      <c r="X205" s="122" t="e">
        <f t="shared" si="13"/>
        <v>#REF!</v>
      </c>
      <c r="Y205" s="122"/>
      <c r="Z205" s="76" t="e">
        <f>IF(D205&gt;=Limits!#REF!,"A",IF(D205&lt;=Limits!#REF!,"B",0))</f>
        <v>#REF!</v>
      </c>
      <c r="AA205" s="76" t="e">
        <f>IF(Z205="A",IF(P205=30,HLOOKUP(N205,Limits!#REF!,2),IF(P205=40,HLOOKUP(N205,Limits!#REF!,3),IF(P205=50,HLOOKUP(N205,Limits!#REF!,4),IF(P205=80,HLOOKUP(N205,Limits!#REF!,5))))))</f>
        <v>#REF!</v>
      </c>
      <c r="AB205" s="76" t="e">
        <f>IF(Z205="B",IF(P205=30,HLOOKUP(N205,Limits!#REF!,2),IF(P205=40,HLOOKUP(N205,Limits!#REF!,3),IF(P205=50,HLOOKUP(N205,Limits!#REF!,4),IF(P205=80,HLOOKUP(N205,Limits!#REF!,5))))))</f>
        <v>#REF!</v>
      </c>
      <c r="AC205" s="122"/>
      <c r="AD205" s="123" t="e">
        <f t="shared" si="14"/>
        <v>#REF!</v>
      </c>
      <c r="AE205" s="76" t="e">
        <f>IF(Z205="A",IF(X205&lt;=HLOOKUP(N205,Limits!#REF!,2),30,IF(X205&lt;=HLOOKUP(N205,Limits!#REF!,3),40,IF(X205&lt;=HLOOKUP(N205,Limits!#REF!,4),50,IF(X205&lt;=HLOOKUP(N205,Limits!#REF!,5),80,"Over 80%")))))</f>
        <v>#REF!</v>
      </c>
      <c r="AF205" s="76" t="e">
        <f>IF(Z205="B",IF(X205&lt;=HLOOKUP(N205,Limits!#REF!,2),30,IF(X205&lt;=HLOOKUP(N205,Limits!#REF!,3),40,IF(X205&lt;=HLOOKUP(N205,Limits!#REF!,4),50,IF(X205&lt;=HLOOKUP(N205,Limits!#REF!,5),80,"Over 80%")))))</f>
        <v>#REF!</v>
      </c>
      <c r="AG205" s="122"/>
      <c r="AH205" s="85" t="e">
        <f>IF(J205&lt;=HLOOKUP(F205,Limits!#REF!,2),30,IF(J205&lt;=HLOOKUP(F205,Limits!#REF!,3),40,IF(J205&lt;=HLOOKUP(F205,Limits!#REF!,4),50,IF(J205&lt;=HLOOKUP(F205,Limits!#REF!,5),60,IF(J205&lt;=HLOOKUP(F205,Limits!#REF!,6),80,"Over 80%")))))</f>
        <v>#REF!</v>
      </c>
      <c r="AI205" s="123" t="e">
        <f t="shared" si="12"/>
        <v>#REF!</v>
      </c>
      <c r="AJ205" s="13"/>
      <c r="AK205" s="85" t="e">
        <f t="shared" si="15"/>
        <v>#REF!</v>
      </c>
    </row>
    <row r="206" spans="1:37">
      <c r="A206" s="117" t="e">
        <f>+USR!#REF!</f>
        <v>#REF!</v>
      </c>
      <c r="B206" s="117"/>
      <c r="C206" s="117" t="e">
        <f>+USR!#REF!</f>
        <v>#REF!</v>
      </c>
      <c r="D206" s="151" t="e">
        <f>DATEVALUE(TEXT(USR!#REF!,"mm/dd/yyyy"))</f>
        <v>#REF!</v>
      </c>
      <c r="E206" s="117"/>
      <c r="F206" s="121" t="e">
        <f>+USR!#REF!</f>
        <v>#REF!</v>
      </c>
      <c r="G206" s="122"/>
      <c r="H206" s="122" t="e">
        <f>+USR!#REF!</f>
        <v>#REF!</v>
      </c>
      <c r="I206" s="122"/>
      <c r="J206" s="146" t="e">
        <f>+USR!#REF!</f>
        <v>#REF!</v>
      </c>
      <c r="K206" s="122"/>
      <c r="L206" s="147" t="e">
        <f>IF(H206=30,HLOOKUP(F206,Limits!#REF!,2),IF(H206=40,HLOOKUP(F206,Limits!#REF!,3),IF(H206=50,HLOOKUP(F206,Limits!#REF!,4),IF(H206=60,HLOOKUP(F206,Limits!#REF!,5),IF(H206=80,HLOOKUP(F206,Limits!#REF!,6))))))</f>
        <v>#REF!</v>
      </c>
      <c r="M206" s="148"/>
      <c r="N206" s="121" t="e">
        <f>+USR!#REF!</f>
        <v>#REF!</v>
      </c>
      <c r="O206" s="122"/>
      <c r="P206" s="122" t="e">
        <f>+USR!#REF!</f>
        <v>#REF!</v>
      </c>
      <c r="Q206" s="122"/>
      <c r="R206" s="122" t="e">
        <f>+USR!#REF!</f>
        <v>#REF!</v>
      </c>
      <c r="S206" s="122"/>
      <c r="T206" s="122" t="e">
        <f>+USR!#REF!</f>
        <v>#REF!</v>
      </c>
      <c r="U206" s="122"/>
      <c r="V206" s="122" t="e">
        <f>IF(N206=0,Limits!$D$8,IF(N206=1,Limits!$E$8,IF(N206=2,Limits!$F$8,IF(N206=3,Limits!$G$8,IF(N206=4,Limits!$H$8,IF(N206=5,Limits!$I$8))))))</f>
        <v>#REF!</v>
      </c>
      <c r="W206" s="122"/>
      <c r="X206" s="122" t="e">
        <f t="shared" si="13"/>
        <v>#REF!</v>
      </c>
      <c r="Y206" s="122"/>
      <c r="Z206" s="76" t="e">
        <f>IF(D206&gt;=Limits!#REF!,"A",IF(D206&lt;=Limits!#REF!,"B",0))</f>
        <v>#REF!</v>
      </c>
      <c r="AA206" s="76" t="e">
        <f>IF(Z206="A",IF(P206=30,HLOOKUP(N206,Limits!#REF!,2),IF(P206=40,HLOOKUP(N206,Limits!#REF!,3),IF(P206=50,HLOOKUP(N206,Limits!#REF!,4),IF(P206=80,HLOOKUP(N206,Limits!#REF!,5))))))</f>
        <v>#REF!</v>
      </c>
      <c r="AB206" s="76" t="e">
        <f>IF(Z206="B",IF(P206=30,HLOOKUP(N206,Limits!#REF!,2),IF(P206=40,HLOOKUP(N206,Limits!#REF!,3),IF(P206=50,HLOOKUP(N206,Limits!#REF!,4),IF(P206=80,HLOOKUP(N206,Limits!#REF!,5))))))</f>
        <v>#REF!</v>
      </c>
      <c r="AC206" s="122"/>
      <c r="AD206" s="123" t="e">
        <f t="shared" si="14"/>
        <v>#REF!</v>
      </c>
      <c r="AE206" s="76" t="e">
        <f>IF(Z206="A",IF(X206&lt;=HLOOKUP(N206,Limits!#REF!,2),30,IF(X206&lt;=HLOOKUP(N206,Limits!#REF!,3),40,IF(X206&lt;=HLOOKUP(N206,Limits!#REF!,4),50,IF(X206&lt;=HLOOKUP(N206,Limits!#REF!,5),80,"Over 80%")))))</f>
        <v>#REF!</v>
      </c>
      <c r="AF206" s="76" t="e">
        <f>IF(Z206="B",IF(X206&lt;=HLOOKUP(N206,Limits!#REF!,2),30,IF(X206&lt;=HLOOKUP(N206,Limits!#REF!,3),40,IF(X206&lt;=HLOOKUP(N206,Limits!#REF!,4),50,IF(X206&lt;=HLOOKUP(N206,Limits!#REF!,5),80,"Over 80%")))))</f>
        <v>#REF!</v>
      </c>
      <c r="AG206" s="122"/>
      <c r="AH206" s="85" t="e">
        <f>IF(J206&lt;=HLOOKUP(F206,Limits!#REF!,2),30,IF(J206&lt;=HLOOKUP(F206,Limits!#REF!,3),40,IF(J206&lt;=HLOOKUP(F206,Limits!#REF!,4),50,IF(J206&lt;=HLOOKUP(F206,Limits!#REF!,5),60,IF(J206&lt;=HLOOKUP(F206,Limits!#REF!,6),80,"Over 80%")))))</f>
        <v>#REF!</v>
      </c>
      <c r="AI206" s="123" t="e">
        <f t="shared" si="12"/>
        <v>#REF!</v>
      </c>
      <c r="AJ206" s="13"/>
      <c r="AK206" s="85" t="e">
        <f t="shared" si="15"/>
        <v>#REF!</v>
      </c>
    </row>
    <row r="207" spans="1:37">
      <c r="A207" s="117" t="e">
        <f>+USR!#REF!</f>
        <v>#REF!</v>
      </c>
      <c r="B207" s="117"/>
      <c r="C207" s="117" t="e">
        <f>+USR!#REF!</f>
        <v>#REF!</v>
      </c>
      <c r="D207" s="151" t="e">
        <f>DATEVALUE(TEXT(USR!#REF!,"mm/dd/yyyy"))</f>
        <v>#REF!</v>
      </c>
      <c r="E207" s="117"/>
      <c r="F207" s="121" t="e">
        <f>+USR!#REF!</f>
        <v>#REF!</v>
      </c>
      <c r="G207" s="122"/>
      <c r="H207" s="122" t="e">
        <f>+USR!#REF!</f>
        <v>#REF!</v>
      </c>
      <c r="I207" s="122"/>
      <c r="J207" s="146" t="e">
        <f>+USR!#REF!</f>
        <v>#REF!</v>
      </c>
      <c r="K207" s="122"/>
      <c r="L207" s="147" t="e">
        <f>IF(H207=30,HLOOKUP(F207,Limits!#REF!,2),IF(H207=40,HLOOKUP(F207,Limits!#REF!,3),IF(H207=50,HLOOKUP(F207,Limits!#REF!,4),IF(H207=60,HLOOKUP(F207,Limits!#REF!,5),IF(H207=80,HLOOKUP(F207,Limits!#REF!,6))))))</f>
        <v>#REF!</v>
      </c>
      <c r="M207" s="148"/>
      <c r="N207" s="121" t="e">
        <f>+USR!#REF!</f>
        <v>#REF!</v>
      </c>
      <c r="O207" s="122"/>
      <c r="P207" s="122" t="e">
        <f>+USR!#REF!</f>
        <v>#REF!</v>
      </c>
      <c r="Q207" s="122"/>
      <c r="R207" s="122" t="e">
        <f>+USR!#REF!</f>
        <v>#REF!</v>
      </c>
      <c r="S207" s="122"/>
      <c r="T207" s="122" t="e">
        <f>+USR!#REF!</f>
        <v>#REF!</v>
      </c>
      <c r="U207" s="122"/>
      <c r="V207" s="122" t="e">
        <f>IF(N207=0,Limits!$D$8,IF(N207=1,Limits!$E$8,IF(N207=2,Limits!$F$8,IF(N207=3,Limits!$G$8,IF(N207=4,Limits!$H$8,IF(N207=5,Limits!$I$8))))))</f>
        <v>#REF!</v>
      </c>
      <c r="W207" s="122"/>
      <c r="X207" s="122" t="e">
        <f t="shared" si="13"/>
        <v>#REF!</v>
      </c>
      <c r="Y207" s="122"/>
      <c r="Z207" s="76" t="e">
        <f>IF(D207&gt;=Limits!#REF!,"A",IF(D207&lt;=Limits!#REF!,"B",0))</f>
        <v>#REF!</v>
      </c>
      <c r="AA207" s="76" t="e">
        <f>IF(Z207="A",IF(P207=30,HLOOKUP(N207,Limits!#REF!,2),IF(P207=40,HLOOKUP(N207,Limits!#REF!,3),IF(P207=50,HLOOKUP(N207,Limits!#REF!,4),IF(P207=80,HLOOKUP(N207,Limits!#REF!,5))))))</f>
        <v>#REF!</v>
      </c>
      <c r="AB207" s="76" t="e">
        <f>IF(Z207="B",IF(P207=30,HLOOKUP(N207,Limits!#REF!,2),IF(P207=40,HLOOKUP(N207,Limits!#REF!,3),IF(P207=50,HLOOKUP(N207,Limits!#REF!,4),IF(P207=80,HLOOKUP(N207,Limits!#REF!,5))))))</f>
        <v>#REF!</v>
      </c>
      <c r="AC207" s="122"/>
      <c r="AD207" s="123" t="e">
        <f t="shared" si="14"/>
        <v>#REF!</v>
      </c>
      <c r="AE207" s="76" t="e">
        <f>IF(Z207="A",IF(X207&lt;=HLOOKUP(N207,Limits!#REF!,2),30,IF(X207&lt;=HLOOKUP(N207,Limits!#REF!,3),40,IF(X207&lt;=HLOOKUP(N207,Limits!#REF!,4),50,IF(X207&lt;=HLOOKUP(N207,Limits!#REF!,5),80,"Over 80%")))))</f>
        <v>#REF!</v>
      </c>
      <c r="AF207" s="76" t="e">
        <f>IF(Z207="B",IF(X207&lt;=HLOOKUP(N207,Limits!#REF!,2),30,IF(X207&lt;=HLOOKUP(N207,Limits!#REF!,3),40,IF(X207&lt;=HLOOKUP(N207,Limits!#REF!,4),50,IF(X207&lt;=HLOOKUP(N207,Limits!#REF!,5),80,"Over 80%")))))</f>
        <v>#REF!</v>
      </c>
      <c r="AG207" s="122"/>
      <c r="AH207" s="85" t="e">
        <f>IF(J207&lt;=HLOOKUP(F207,Limits!#REF!,2),30,IF(J207&lt;=HLOOKUP(F207,Limits!#REF!,3),40,IF(J207&lt;=HLOOKUP(F207,Limits!#REF!,4),50,IF(J207&lt;=HLOOKUP(F207,Limits!#REF!,5),60,IF(J207&lt;=HLOOKUP(F207,Limits!#REF!,6),80,"Over 80%")))))</f>
        <v>#REF!</v>
      </c>
      <c r="AI207" s="123" t="e">
        <f t="shared" si="12"/>
        <v>#REF!</v>
      </c>
      <c r="AJ207" s="13"/>
      <c r="AK207" s="85" t="e">
        <f t="shared" si="15"/>
        <v>#REF!</v>
      </c>
    </row>
    <row r="208" spans="1:37">
      <c r="A208" s="117" t="e">
        <f>+USR!#REF!</f>
        <v>#REF!</v>
      </c>
      <c r="B208" s="117"/>
      <c r="C208" s="117" t="e">
        <f>+USR!#REF!</f>
        <v>#REF!</v>
      </c>
      <c r="D208" s="151" t="e">
        <f>DATEVALUE(TEXT(USR!#REF!,"mm/dd/yyyy"))</f>
        <v>#REF!</v>
      </c>
      <c r="E208" s="117"/>
      <c r="F208" s="121" t="e">
        <f>+USR!#REF!</f>
        <v>#REF!</v>
      </c>
      <c r="G208" s="122"/>
      <c r="H208" s="122" t="e">
        <f>+USR!#REF!</f>
        <v>#REF!</v>
      </c>
      <c r="I208" s="122"/>
      <c r="J208" s="146" t="e">
        <f>+USR!#REF!</f>
        <v>#REF!</v>
      </c>
      <c r="K208" s="122"/>
      <c r="L208" s="147" t="e">
        <f>IF(H208=30,HLOOKUP(F208,Limits!#REF!,2),IF(H208=40,HLOOKUP(F208,Limits!#REF!,3),IF(H208=50,HLOOKUP(F208,Limits!#REF!,4),IF(H208=60,HLOOKUP(F208,Limits!#REF!,5),IF(H208=80,HLOOKUP(F208,Limits!#REF!,6))))))</f>
        <v>#REF!</v>
      </c>
      <c r="M208" s="148"/>
      <c r="N208" s="121" t="e">
        <f>+USR!#REF!</f>
        <v>#REF!</v>
      </c>
      <c r="O208" s="122"/>
      <c r="P208" s="122" t="e">
        <f>+USR!#REF!</f>
        <v>#REF!</v>
      </c>
      <c r="Q208" s="122"/>
      <c r="R208" s="122" t="e">
        <f>+USR!#REF!</f>
        <v>#REF!</v>
      </c>
      <c r="S208" s="122"/>
      <c r="T208" s="122" t="e">
        <f>+USR!#REF!</f>
        <v>#REF!</v>
      </c>
      <c r="U208" s="122"/>
      <c r="V208" s="122" t="e">
        <f>IF(N208=0,Limits!$D$8,IF(N208=1,Limits!$E$8,IF(N208=2,Limits!$F$8,IF(N208=3,Limits!$G$8,IF(N208=4,Limits!$H$8,IF(N208=5,Limits!$I$8))))))</f>
        <v>#REF!</v>
      </c>
      <c r="W208" s="122"/>
      <c r="X208" s="122" t="e">
        <f t="shared" si="13"/>
        <v>#REF!</v>
      </c>
      <c r="Y208" s="122"/>
      <c r="Z208" s="76" t="e">
        <f>IF(D208&gt;=Limits!#REF!,"A",IF(D208&lt;=Limits!#REF!,"B",0))</f>
        <v>#REF!</v>
      </c>
      <c r="AA208" s="76" t="e">
        <f>IF(Z208="A",IF(P208=30,HLOOKUP(N208,Limits!#REF!,2),IF(P208=40,HLOOKUP(N208,Limits!#REF!,3),IF(P208=50,HLOOKUP(N208,Limits!#REF!,4),IF(P208=80,HLOOKUP(N208,Limits!#REF!,5))))))</f>
        <v>#REF!</v>
      </c>
      <c r="AB208" s="76" t="e">
        <f>IF(Z208="B",IF(P208=30,HLOOKUP(N208,Limits!#REF!,2),IF(P208=40,HLOOKUP(N208,Limits!#REF!,3),IF(P208=50,HLOOKUP(N208,Limits!#REF!,4),IF(P208=80,HLOOKUP(N208,Limits!#REF!,5))))))</f>
        <v>#REF!</v>
      </c>
      <c r="AC208" s="122"/>
      <c r="AD208" s="123" t="e">
        <f t="shared" si="14"/>
        <v>#REF!</v>
      </c>
      <c r="AE208" s="76" t="e">
        <f>IF(Z208="A",IF(X208&lt;=HLOOKUP(N208,Limits!#REF!,2),30,IF(X208&lt;=HLOOKUP(N208,Limits!#REF!,3),40,IF(X208&lt;=HLOOKUP(N208,Limits!#REF!,4),50,IF(X208&lt;=HLOOKUP(N208,Limits!#REF!,5),80,"Over 80%")))))</f>
        <v>#REF!</v>
      </c>
      <c r="AF208" s="76" t="e">
        <f>IF(Z208="B",IF(X208&lt;=HLOOKUP(N208,Limits!#REF!,2),30,IF(X208&lt;=HLOOKUP(N208,Limits!#REF!,3),40,IF(X208&lt;=HLOOKUP(N208,Limits!#REF!,4),50,IF(X208&lt;=HLOOKUP(N208,Limits!#REF!,5),80,"Over 80%")))))</f>
        <v>#REF!</v>
      </c>
      <c r="AG208" s="122"/>
      <c r="AH208" s="85" t="e">
        <f>IF(J208&lt;=HLOOKUP(F208,Limits!#REF!,2),30,IF(J208&lt;=HLOOKUP(F208,Limits!#REF!,3),40,IF(J208&lt;=HLOOKUP(F208,Limits!#REF!,4),50,IF(J208&lt;=HLOOKUP(F208,Limits!#REF!,5),60,IF(J208&lt;=HLOOKUP(F208,Limits!#REF!,6),80,"Over 80%")))))</f>
        <v>#REF!</v>
      </c>
      <c r="AI208" s="123" t="e">
        <f t="shared" si="12"/>
        <v>#REF!</v>
      </c>
      <c r="AJ208" s="13"/>
      <c r="AK208" s="85" t="e">
        <f t="shared" si="15"/>
        <v>#REF!</v>
      </c>
    </row>
    <row r="209" spans="1:37">
      <c r="A209" s="117" t="e">
        <f>+USR!#REF!</f>
        <v>#REF!</v>
      </c>
      <c r="B209" s="117"/>
      <c r="C209" s="117" t="e">
        <f>+USR!#REF!</f>
        <v>#REF!</v>
      </c>
      <c r="D209" s="151" t="e">
        <f>DATEVALUE(TEXT(USR!#REF!,"mm/dd/yyyy"))</f>
        <v>#REF!</v>
      </c>
      <c r="E209" s="117"/>
      <c r="F209" s="121" t="e">
        <f>+USR!#REF!</f>
        <v>#REF!</v>
      </c>
      <c r="G209" s="122"/>
      <c r="H209" s="122" t="e">
        <f>+USR!#REF!</f>
        <v>#REF!</v>
      </c>
      <c r="I209" s="122"/>
      <c r="J209" s="146" t="e">
        <f>+USR!#REF!</f>
        <v>#REF!</v>
      </c>
      <c r="K209" s="122"/>
      <c r="L209" s="147" t="e">
        <f>IF(H209=30,HLOOKUP(F209,Limits!#REF!,2),IF(H209=40,HLOOKUP(F209,Limits!#REF!,3),IF(H209=50,HLOOKUP(F209,Limits!#REF!,4),IF(H209=60,HLOOKUP(F209,Limits!#REF!,5),IF(H209=80,HLOOKUP(F209,Limits!#REF!,6))))))</f>
        <v>#REF!</v>
      </c>
      <c r="M209" s="148"/>
      <c r="N209" s="121" t="e">
        <f>+USR!#REF!</f>
        <v>#REF!</v>
      </c>
      <c r="O209" s="122"/>
      <c r="P209" s="122" t="e">
        <f>+USR!#REF!</f>
        <v>#REF!</v>
      </c>
      <c r="Q209" s="122"/>
      <c r="R209" s="122" t="e">
        <f>+USR!#REF!</f>
        <v>#REF!</v>
      </c>
      <c r="S209" s="122"/>
      <c r="T209" s="122" t="e">
        <f>+USR!#REF!</f>
        <v>#REF!</v>
      </c>
      <c r="U209" s="122"/>
      <c r="V209" s="122" t="e">
        <f>IF(N209=0,Limits!$D$8,IF(N209=1,Limits!$E$8,IF(N209=2,Limits!$F$8,IF(N209=3,Limits!$G$8,IF(N209=4,Limits!$H$8,IF(N209=5,Limits!$I$8))))))</f>
        <v>#REF!</v>
      </c>
      <c r="W209" s="122"/>
      <c r="X209" s="122" t="e">
        <f t="shared" si="13"/>
        <v>#REF!</v>
      </c>
      <c r="Y209" s="122"/>
      <c r="Z209" s="76" t="e">
        <f>IF(D209&gt;=Limits!#REF!,"A",IF(D209&lt;=Limits!#REF!,"B",0))</f>
        <v>#REF!</v>
      </c>
      <c r="AA209" s="76" t="e">
        <f>IF(Z209="A",IF(P209=30,HLOOKUP(N209,Limits!#REF!,2),IF(P209=40,HLOOKUP(N209,Limits!#REF!,3),IF(P209=50,HLOOKUP(N209,Limits!#REF!,4),IF(P209=80,HLOOKUP(N209,Limits!#REF!,5))))))</f>
        <v>#REF!</v>
      </c>
      <c r="AB209" s="76" t="e">
        <f>IF(Z209="B",IF(P209=30,HLOOKUP(N209,Limits!#REF!,2),IF(P209=40,HLOOKUP(N209,Limits!#REF!,3),IF(P209=50,HLOOKUP(N209,Limits!#REF!,4),IF(P209=80,HLOOKUP(N209,Limits!#REF!,5))))))</f>
        <v>#REF!</v>
      </c>
      <c r="AC209" s="122"/>
      <c r="AD209" s="123" t="e">
        <f t="shared" si="14"/>
        <v>#REF!</v>
      </c>
      <c r="AE209" s="76" t="e">
        <f>IF(Z209="A",IF(X209&lt;=HLOOKUP(N209,Limits!#REF!,2),30,IF(X209&lt;=HLOOKUP(N209,Limits!#REF!,3),40,IF(X209&lt;=HLOOKUP(N209,Limits!#REF!,4),50,IF(X209&lt;=HLOOKUP(N209,Limits!#REF!,5),80,"Over 80%")))))</f>
        <v>#REF!</v>
      </c>
      <c r="AF209" s="76" t="e">
        <f>IF(Z209="B",IF(X209&lt;=HLOOKUP(N209,Limits!#REF!,2),30,IF(X209&lt;=HLOOKUP(N209,Limits!#REF!,3),40,IF(X209&lt;=HLOOKUP(N209,Limits!#REF!,4),50,IF(X209&lt;=HLOOKUP(N209,Limits!#REF!,5),80,"Over 80%")))))</f>
        <v>#REF!</v>
      </c>
      <c r="AG209" s="122"/>
      <c r="AH209" s="85" t="e">
        <f>IF(J209&lt;=HLOOKUP(F209,Limits!#REF!,2),30,IF(J209&lt;=HLOOKUP(F209,Limits!#REF!,3),40,IF(J209&lt;=HLOOKUP(F209,Limits!#REF!,4),50,IF(J209&lt;=HLOOKUP(F209,Limits!#REF!,5),60,IF(J209&lt;=HLOOKUP(F209,Limits!#REF!,6),80,"Over 80%")))))</f>
        <v>#REF!</v>
      </c>
      <c r="AI209" s="123" t="e">
        <f t="shared" si="12"/>
        <v>#REF!</v>
      </c>
      <c r="AJ209" s="13"/>
      <c r="AK209" s="85" t="e">
        <f t="shared" si="15"/>
        <v>#REF!</v>
      </c>
    </row>
    <row r="210" spans="1:37">
      <c r="A210" s="117" t="e">
        <f>+USR!#REF!</f>
        <v>#REF!</v>
      </c>
      <c r="B210" s="117"/>
      <c r="C210" s="117" t="e">
        <f>+USR!#REF!</f>
        <v>#REF!</v>
      </c>
      <c r="D210" s="151" t="e">
        <f>DATEVALUE(TEXT(USR!#REF!,"mm/dd/yyyy"))</f>
        <v>#REF!</v>
      </c>
      <c r="E210" s="117"/>
      <c r="F210" s="121" t="e">
        <f>+USR!#REF!</f>
        <v>#REF!</v>
      </c>
      <c r="G210" s="122"/>
      <c r="H210" s="122" t="e">
        <f>+USR!#REF!</f>
        <v>#REF!</v>
      </c>
      <c r="I210" s="122"/>
      <c r="J210" s="146" t="e">
        <f>+USR!#REF!</f>
        <v>#REF!</v>
      </c>
      <c r="K210" s="122"/>
      <c r="L210" s="147" t="e">
        <f>IF(H210=30,HLOOKUP(F210,Limits!#REF!,2),IF(H210=40,HLOOKUP(F210,Limits!#REF!,3),IF(H210=50,HLOOKUP(F210,Limits!#REF!,4),IF(H210=60,HLOOKUP(F210,Limits!#REF!,5),IF(H210=80,HLOOKUP(F210,Limits!#REF!,6))))))</f>
        <v>#REF!</v>
      </c>
      <c r="M210" s="148"/>
      <c r="N210" s="121" t="e">
        <f>+USR!#REF!</f>
        <v>#REF!</v>
      </c>
      <c r="O210" s="122"/>
      <c r="P210" s="122" t="e">
        <f>+USR!#REF!</f>
        <v>#REF!</v>
      </c>
      <c r="Q210" s="122"/>
      <c r="R210" s="122" t="e">
        <f>+USR!#REF!</f>
        <v>#REF!</v>
      </c>
      <c r="S210" s="122"/>
      <c r="T210" s="122" t="e">
        <f>+USR!#REF!</f>
        <v>#REF!</v>
      </c>
      <c r="U210" s="122"/>
      <c r="V210" s="122" t="e">
        <f>IF(N210=0,Limits!$D$8,IF(N210=1,Limits!$E$8,IF(N210=2,Limits!$F$8,IF(N210=3,Limits!$G$8,IF(N210=4,Limits!$H$8,IF(N210=5,Limits!$I$8))))))</f>
        <v>#REF!</v>
      </c>
      <c r="W210" s="122"/>
      <c r="X210" s="122" t="e">
        <f t="shared" si="13"/>
        <v>#REF!</v>
      </c>
      <c r="Y210" s="122"/>
      <c r="Z210" s="76" t="e">
        <f>IF(D210&gt;=Limits!#REF!,"A",IF(D210&lt;=Limits!#REF!,"B",0))</f>
        <v>#REF!</v>
      </c>
      <c r="AA210" s="76" t="e">
        <f>IF(Z210="A",IF(P210=30,HLOOKUP(N210,Limits!#REF!,2),IF(P210=40,HLOOKUP(N210,Limits!#REF!,3),IF(P210=50,HLOOKUP(N210,Limits!#REF!,4),IF(P210=80,HLOOKUP(N210,Limits!#REF!,5))))))</f>
        <v>#REF!</v>
      </c>
      <c r="AB210" s="76" t="e">
        <f>IF(Z210="B",IF(P210=30,HLOOKUP(N210,Limits!#REF!,2),IF(P210=40,HLOOKUP(N210,Limits!#REF!,3),IF(P210=50,HLOOKUP(N210,Limits!#REF!,4),IF(P210=80,HLOOKUP(N210,Limits!#REF!,5))))))</f>
        <v>#REF!</v>
      </c>
      <c r="AC210" s="122"/>
      <c r="AD210" s="123" t="e">
        <f t="shared" si="14"/>
        <v>#REF!</v>
      </c>
      <c r="AE210" s="76" t="e">
        <f>IF(Z210="A",IF(X210&lt;=HLOOKUP(N210,Limits!#REF!,2),30,IF(X210&lt;=HLOOKUP(N210,Limits!#REF!,3),40,IF(X210&lt;=HLOOKUP(N210,Limits!#REF!,4),50,IF(X210&lt;=HLOOKUP(N210,Limits!#REF!,5),80,"Over 80%")))))</f>
        <v>#REF!</v>
      </c>
      <c r="AF210" s="76" t="e">
        <f>IF(Z210="B",IF(X210&lt;=HLOOKUP(N210,Limits!#REF!,2),30,IF(X210&lt;=HLOOKUP(N210,Limits!#REF!,3),40,IF(X210&lt;=HLOOKUP(N210,Limits!#REF!,4),50,IF(X210&lt;=HLOOKUP(N210,Limits!#REF!,5),80,"Over 80%")))))</f>
        <v>#REF!</v>
      </c>
      <c r="AG210" s="122"/>
      <c r="AH210" s="85" t="e">
        <f>IF(J210&lt;=HLOOKUP(F210,Limits!#REF!,2),30,IF(J210&lt;=HLOOKUP(F210,Limits!#REF!,3),40,IF(J210&lt;=HLOOKUP(F210,Limits!#REF!,4),50,IF(J210&lt;=HLOOKUP(F210,Limits!#REF!,5),60,IF(J210&lt;=HLOOKUP(F210,Limits!#REF!,6),80,"Over 80%")))))</f>
        <v>#REF!</v>
      </c>
      <c r="AI210" s="123" t="e">
        <f t="shared" si="12"/>
        <v>#REF!</v>
      </c>
      <c r="AJ210" s="13"/>
      <c r="AK210" s="85" t="e">
        <f t="shared" si="15"/>
        <v>#REF!</v>
      </c>
    </row>
    <row r="211" spans="1:37">
      <c r="A211" s="117" t="e">
        <f>+USR!#REF!</f>
        <v>#REF!</v>
      </c>
      <c r="B211" s="117"/>
      <c r="C211" s="117" t="e">
        <f>+USR!#REF!</f>
        <v>#REF!</v>
      </c>
      <c r="D211" s="151" t="e">
        <f>DATEVALUE(TEXT(USR!#REF!,"mm/dd/yyyy"))</f>
        <v>#REF!</v>
      </c>
      <c r="E211" s="117"/>
      <c r="F211" s="121" t="e">
        <f>+USR!#REF!</f>
        <v>#REF!</v>
      </c>
      <c r="G211" s="122"/>
      <c r="H211" s="122" t="e">
        <f>+USR!#REF!</f>
        <v>#REF!</v>
      </c>
      <c r="I211" s="122"/>
      <c r="J211" s="146" t="e">
        <f>+USR!#REF!</f>
        <v>#REF!</v>
      </c>
      <c r="K211" s="122"/>
      <c r="L211" s="147" t="e">
        <f>IF(H211=30,HLOOKUP(F211,Limits!#REF!,2),IF(H211=40,HLOOKUP(F211,Limits!#REF!,3),IF(H211=50,HLOOKUP(F211,Limits!#REF!,4),IF(H211=60,HLOOKUP(F211,Limits!#REF!,5),IF(H211=80,HLOOKUP(F211,Limits!#REF!,6))))))</f>
        <v>#REF!</v>
      </c>
      <c r="M211" s="148"/>
      <c r="N211" s="121" t="e">
        <f>+USR!#REF!</f>
        <v>#REF!</v>
      </c>
      <c r="O211" s="122"/>
      <c r="P211" s="122" t="e">
        <f>+USR!#REF!</f>
        <v>#REF!</v>
      </c>
      <c r="Q211" s="122"/>
      <c r="R211" s="122" t="e">
        <f>+USR!#REF!</f>
        <v>#REF!</v>
      </c>
      <c r="S211" s="122"/>
      <c r="T211" s="122" t="e">
        <f>+USR!#REF!</f>
        <v>#REF!</v>
      </c>
      <c r="U211" s="122"/>
      <c r="V211" s="122" t="e">
        <f>IF(N211=0,Limits!$D$8,IF(N211=1,Limits!$E$8,IF(N211=2,Limits!$F$8,IF(N211=3,Limits!$G$8,IF(N211=4,Limits!$H$8,IF(N211=5,Limits!$I$8))))))</f>
        <v>#REF!</v>
      </c>
      <c r="W211" s="122"/>
      <c r="X211" s="122" t="e">
        <f t="shared" si="13"/>
        <v>#REF!</v>
      </c>
      <c r="Y211" s="122"/>
      <c r="Z211" s="76" t="e">
        <f>IF(D211&gt;=Limits!#REF!,"A",IF(D211&lt;=Limits!#REF!,"B",0))</f>
        <v>#REF!</v>
      </c>
      <c r="AA211" s="76" t="e">
        <f>IF(Z211="A",IF(P211=30,HLOOKUP(N211,Limits!#REF!,2),IF(P211=40,HLOOKUP(N211,Limits!#REF!,3),IF(P211=50,HLOOKUP(N211,Limits!#REF!,4),IF(P211=80,HLOOKUP(N211,Limits!#REF!,5))))))</f>
        <v>#REF!</v>
      </c>
      <c r="AB211" s="76" t="e">
        <f>IF(Z211="B",IF(P211=30,HLOOKUP(N211,Limits!#REF!,2),IF(P211=40,HLOOKUP(N211,Limits!#REF!,3),IF(P211=50,HLOOKUP(N211,Limits!#REF!,4),IF(P211=80,HLOOKUP(N211,Limits!#REF!,5))))))</f>
        <v>#REF!</v>
      </c>
      <c r="AC211" s="122"/>
      <c r="AD211" s="123" t="e">
        <f t="shared" si="14"/>
        <v>#REF!</v>
      </c>
      <c r="AE211" s="76" t="e">
        <f>IF(Z211="A",IF(X211&lt;=HLOOKUP(N211,Limits!#REF!,2),30,IF(X211&lt;=HLOOKUP(N211,Limits!#REF!,3),40,IF(X211&lt;=HLOOKUP(N211,Limits!#REF!,4),50,IF(X211&lt;=HLOOKUP(N211,Limits!#REF!,5),80,"Over 80%")))))</f>
        <v>#REF!</v>
      </c>
      <c r="AF211" s="76" t="e">
        <f>IF(Z211="B",IF(X211&lt;=HLOOKUP(N211,Limits!#REF!,2),30,IF(X211&lt;=HLOOKUP(N211,Limits!#REF!,3),40,IF(X211&lt;=HLOOKUP(N211,Limits!#REF!,4),50,IF(X211&lt;=HLOOKUP(N211,Limits!#REF!,5),80,"Over 80%")))))</f>
        <v>#REF!</v>
      </c>
      <c r="AG211" s="122"/>
      <c r="AH211" s="85" t="e">
        <f>IF(J211&lt;=HLOOKUP(F211,Limits!#REF!,2),30,IF(J211&lt;=HLOOKUP(F211,Limits!#REF!,3),40,IF(J211&lt;=HLOOKUP(F211,Limits!#REF!,4),50,IF(J211&lt;=HLOOKUP(F211,Limits!#REF!,5),60,IF(J211&lt;=HLOOKUP(F211,Limits!#REF!,6),80,"Over 80%")))))</f>
        <v>#REF!</v>
      </c>
      <c r="AI211" s="123" t="e">
        <f t="shared" si="12"/>
        <v>#REF!</v>
      </c>
      <c r="AJ211" s="13"/>
      <c r="AK211" s="85" t="e">
        <f t="shared" si="15"/>
        <v>#REF!</v>
      </c>
    </row>
    <row r="212" spans="1:37">
      <c r="A212" s="117" t="e">
        <f>+USR!#REF!</f>
        <v>#REF!</v>
      </c>
      <c r="B212" s="117"/>
      <c r="C212" s="117" t="e">
        <f>+USR!#REF!</f>
        <v>#REF!</v>
      </c>
      <c r="D212" s="151" t="e">
        <f>DATEVALUE(TEXT(USR!#REF!,"mm/dd/yyyy"))</f>
        <v>#REF!</v>
      </c>
      <c r="E212" s="117"/>
      <c r="F212" s="121" t="e">
        <f>+USR!#REF!</f>
        <v>#REF!</v>
      </c>
      <c r="G212" s="122"/>
      <c r="H212" s="122" t="e">
        <f>+USR!#REF!</f>
        <v>#REF!</v>
      </c>
      <c r="I212" s="122"/>
      <c r="J212" s="146" t="e">
        <f>+USR!#REF!</f>
        <v>#REF!</v>
      </c>
      <c r="K212" s="122"/>
      <c r="L212" s="147" t="e">
        <f>IF(H212=30,HLOOKUP(F212,Limits!#REF!,2),IF(H212=40,HLOOKUP(F212,Limits!#REF!,3),IF(H212=50,HLOOKUP(F212,Limits!#REF!,4),IF(H212=60,HLOOKUP(F212,Limits!#REF!,5),IF(H212=80,HLOOKUP(F212,Limits!#REF!,6))))))</f>
        <v>#REF!</v>
      </c>
      <c r="M212" s="148"/>
      <c r="N212" s="121" t="e">
        <f>+USR!#REF!</f>
        <v>#REF!</v>
      </c>
      <c r="O212" s="122"/>
      <c r="P212" s="122" t="e">
        <f>+USR!#REF!</f>
        <v>#REF!</v>
      </c>
      <c r="Q212" s="122"/>
      <c r="R212" s="122" t="e">
        <f>+USR!#REF!</f>
        <v>#REF!</v>
      </c>
      <c r="S212" s="122"/>
      <c r="T212" s="122" t="e">
        <f>+USR!#REF!</f>
        <v>#REF!</v>
      </c>
      <c r="U212" s="122"/>
      <c r="V212" s="122" t="e">
        <f>IF(N212=0,Limits!$D$8,IF(N212=1,Limits!$E$8,IF(N212=2,Limits!$F$8,IF(N212=3,Limits!$G$8,IF(N212=4,Limits!$H$8,IF(N212=5,Limits!$I$8))))))</f>
        <v>#REF!</v>
      </c>
      <c r="W212" s="122"/>
      <c r="X212" s="122" t="e">
        <f t="shared" si="13"/>
        <v>#REF!</v>
      </c>
      <c r="Y212" s="122"/>
      <c r="Z212" s="76" t="e">
        <f>IF(D212&gt;=Limits!#REF!,"A",IF(D212&lt;=Limits!#REF!,"B",0))</f>
        <v>#REF!</v>
      </c>
      <c r="AA212" s="76" t="e">
        <f>IF(Z212="A",IF(P212=30,HLOOKUP(N212,Limits!#REF!,2),IF(P212=40,HLOOKUP(N212,Limits!#REF!,3),IF(P212=50,HLOOKUP(N212,Limits!#REF!,4),IF(P212=80,HLOOKUP(N212,Limits!#REF!,5))))))</f>
        <v>#REF!</v>
      </c>
      <c r="AB212" s="76" t="e">
        <f>IF(Z212="B",IF(P212=30,HLOOKUP(N212,Limits!#REF!,2),IF(P212=40,HLOOKUP(N212,Limits!#REF!,3),IF(P212=50,HLOOKUP(N212,Limits!#REF!,4),IF(P212=80,HLOOKUP(N212,Limits!#REF!,5))))))</f>
        <v>#REF!</v>
      </c>
      <c r="AC212" s="122"/>
      <c r="AD212" s="123" t="e">
        <f t="shared" si="14"/>
        <v>#REF!</v>
      </c>
      <c r="AE212" s="76" t="e">
        <f>IF(Z212="A",IF(X212&lt;=HLOOKUP(N212,Limits!#REF!,2),30,IF(X212&lt;=HLOOKUP(N212,Limits!#REF!,3),40,IF(X212&lt;=HLOOKUP(N212,Limits!#REF!,4),50,IF(X212&lt;=HLOOKUP(N212,Limits!#REF!,5),80,"Over 80%")))))</f>
        <v>#REF!</v>
      </c>
      <c r="AF212" s="76" t="e">
        <f>IF(Z212="B",IF(X212&lt;=HLOOKUP(N212,Limits!#REF!,2),30,IF(X212&lt;=HLOOKUP(N212,Limits!#REF!,3),40,IF(X212&lt;=HLOOKUP(N212,Limits!#REF!,4),50,IF(X212&lt;=HLOOKUP(N212,Limits!#REF!,5),80,"Over 80%")))))</f>
        <v>#REF!</v>
      </c>
      <c r="AG212" s="122"/>
      <c r="AH212" s="85" t="e">
        <f>IF(J212&lt;=HLOOKUP(F212,Limits!#REF!,2),30,IF(J212&lt;=HLOOKUP(F212,Limits!#REF!,3),40,IF(J212&lt;=HLOOKUP(F212,Limits!#REF!,4),50,IF(J212&lt;=HLOOKUP(F212,Limits!#REF!,5),60,IF(J212&lt;=HLOOKUP(F212,Limits!#REF!,6),80,"Over 80%")))))</f>
        <v>#REF!</v>
      </c>
      <c r="AI212" s="123" t="e">
        <f t="shared" si="12"/>
        <v>#REF!</v>
      </c>
      <c r="AJ212" s="13"/>
      <c r="AK212" s="85" t="e">
        <f t="shared" si="15"/>
        <v>#REF!</v>
      </c>
    </row>
    <row r="213" spans="1:37">
      <c r="A213" s="117" t="e">
        <f>+USR!#REF!</f>
        <v>#REF!</v>
      </c>
      <c r="B213" s="117"/>
      <c r="C213" s="117" t="e">
        <f>+USR!#REF!</f>
        <v>#REF!</v>
      </c>
      <c r="D213" s="151" t="e">
        <f>DATEVALUE(TEXT(USR!#REF!,"mm/dd/yyyy"))</f>
        <v>#REF!</v>
      </c>
      <c r="E213" s="117"/>
      <c r="F213" s="121" t="e">
        <f>+USR!#REF!</f>
        <v>#REF!</v>
      </c>
      <c r="G213" s="122"/>
      <c r="H213" s="122" t="e">
        <f>+USR!#REF!</f>
        <v>#REF!</v>
      </c>
      <c r="I213" s="122"/>
      <c r="J213" s="146" t="e">
        <f>+USR!#REF!</f>
        <v>#REF!</v>
      </c>
      <c r="K213" s="122"/>
      <c r="L213" s="147" t="e">
        <f>IF(H213=30,HLOOKUP(F213,Limits!#REF!,2),IF(H213=40,HLOOKUP(F213,Limits!#REF!,3),IF(H213=50,HLOOKUP(F213,Limits!#REF!,4),IF(H213=60,HLOOKUP(F213,Limits!#REF!,5),IF(H213=80,HLOOKUP(F213,Limits!#REF!,6))))))</f>
        <v>#REF!</v>
      </c>
      <c r="M213" s="148"/>
      <c r="N213" s="121" t="e">
        <f>+USR!#REF!</f>
        <v>#REF!</v>
      </c>
      <c r="O213" s="122"/>
      <c r="P213" s="122" t="e">
        <f>+USR!#REF!</f>
        <v>#REF!</v>
      </c>
      <c r="Q213" s="122"/>
      <c r="R213" s="122" t="e">
        <f>+USR!#REF!</f>
        <v>#REF!</v>
      </c>
      <c r="S213" s="122"/>
      <c r="T213" s="122" t="e">
        <f>+USR!#REF!</f>
        <v>#REF!</v>
      </c>
      <c r="U213" s="122"/>
      <c r="V213" s="122" t="e">
        <f>IF(N213=0,Limits!$D$8,IF(N213=1,Limits!$E$8,IF(N213=2,Limits!$F$8,IF(N213=3,Limits!$G$8,IF(N213=4,Limits!$H$8,IF(N213=5,Limits!$I$8))))))</f>
        <v>#REF!</v>
      </c>
      <c r="W213" s="122"/>
      <c r="X213" s="122" t="e">
        <f t="shared" si="13"/>
        <v>#REF!</v>
      </c>
      <c r="Y213" s="122"/>
      <c r="Z213" s="76" t="e">
        <f>IF(D213&gt;=Limits!#REF!,"A",IF(D213&lt;=Limits!#REF!,"B",0))</f>
        <v>#REF!</v>
      </c>
      <c r="AA213" s="76" t="e">
        <f>IF(Z213="A",IF(P213=30,HLOOKUP(N213,Limits!#REF!,2),IF(P213=40,HLOOKUP(N213,Limits!#REF!,3),IF(P213=50,HLOOKUP(N213,Limits!#REF!,4),IF(P213=80,HLOOKUP(N213,Limits!#REF!,5))))))</f>
        <v>#REF!</v>
      </c>
      <c r="AB213" s="76" t="e">
        <f>IF(Z213="B",IF(P213=30,HLOOKUP(N213,Limits!#REF!,2),IF(P213=40,HLOOKUP(N213,Limits!#REF!,3),IF(P213=50,HLOOKUP(N213,Limits!#REF!,4),IF(P213=80,HLOOKUP(N213,Limits!#REF!,5))))))</f>
        <v>#REF!</v>
      </c>
      <c r="AC213" s="122"/>
      <c r="AD213" s="123" t="e">
        <f t="shared" si="14"/>
        <v>#REF!</v>
      </c>
      <c r="AE213" s="76" t="e">
        <f>IF(Z213="A",IF(X213&lt;=HLOOKUP(N213,Limits!#REF!,2),30,IF(X213&lt;=HLOOKUP(N213,Limits!#REF!,3),40,IF(X213&lt;=HLOOKUP(N213,Limits!#REF!,4),50,IF(X213&lt;=HLOOKUP(N213,Limits!#REF!,5),80,"Over 80%")))))</f>
        <v>#REF!</v>
      </c>
      <c r="AF213" s="76" t="e">
        <f>IF(Z213="B",IF(X213&lt;=HLOOKUP(N213,Limits!#REF!,2),30,IF(X213&lt;=HLOOKUP(N213,Limits!#REF!,3),40,IF(X213&lt;=HLOOKUP(N213,Limits!#REF!,4),50,IF(X213&lt;=HLOOKUP(N213,Limits!#REF!,5),80,"Over 80%")))))</f>
        <v>#REF!</v>
      </c>
      <c r="AG213" s="122"/>
      <c r="AH213" s="85" t="e">
        <f>IF(J213&lt;=HLOOKUP(F213,Limits!#REF!,2),30,IF(J213&lt;=HLOOKUP(F213,Limits!#REF!,3),40,IF(J213&lt;=HLOOKUP(F213,Limits!#REF!,4),50,IF(J213&lt;=HLOOKUP(F213,Limits!#REF!,5),60,IF(J213&lt;=HLOOKUP(F213,Limits!#REF!,6),80,"Over 80%")))))</f>
        <v>#REF!</v>
      </c>
      <c r="AI213" s="123" t="e">
        <f t="shared" si="12"/>
        <v>#REF!</v>
      </c>
      <c r="AJ213" s="13"/>
      <c r="AK213" s="85" t="e">
        <f t="shared" si="15"/>
        <v>#REF!</v>
      </c>
    </row>
    <row r="214" spans="1:37">
      <c r="A214" s="117" t="e">
        <f>+USR!#REF!</f>
        <v>#REF!</v>
      </c>
      <c r="B214" s="117"/>
      <c r="C214" s="117" t="e">
        <f>+USR!#REF!</f>
        <v>#REF!</v>
      </c>
      <c r="D214" s="151" t="e">
        <f>DATEVALUE(TEXT(USR!#REF!,"mm/dd/yyyy"))</f>
        <v>#REF!</v>
      </c>
      <c r="E214" s="117"/>
      <c r="F214" s="121" t="e">
        <f>+USR!#REF!</f>
        <v>#REF!</v>
      </c>
      <c r="G214" s="122"/>
      <c r="H214" s="122" t="e">
        <f>+USR!#REF!</f>
        <v>#REF!</v>
      </c>
      <c r="I214" s="122"/>
      <c r="J214" s="146" t="e">
        <f>+USR!#REF!</f>
        <v>#REF!</v>
      </c>
      <c r="K214" s="122"/>
      <c r="L214" s="147" t="e">
        <f>IF(H214=30,HLOOKUP(F214,Limits!#REF!,2),IF(H214=40,HLOOKUP(F214,Limits!#REF!,3),IF(H214=50,HLOOKUP(F214,Limits!#REF!,4),IF(H214=60,HLOOKUP(F214,Limits!#REF!,5),IF(H214=80,HLOOKUP(F214,Limits!#REF!,6))))))</f>
        <v>#REF!</v>
      </c>
      <c r="M214" s="148"/>
      <c r="N214" s="121" t="e">
        <f>+USR!#REF!</f>
        <v>#REF!</v>
      </c>
      <c r="O214" s="122"/>
      <c r="P214" s="122" t="e">
        <f>+USR!#REF!</f>
        <v>#REF!</v>
      </c>
      <c r="Q214" s="122"/>
      <c r="R214" s="122" t="e">
        <f>+USR!#REF!</f>
        <v>#REF!</v>
      </c>
      <c r="S214" s="122"/>
      <c r="T214" s="122" t="e">
        <f>+USR!#REF!</f>
        <v>#REF!</v>
      </c>
      <c r="U214" s="122"/>
      <c r="V214" s="122" t="e">
        <f>IF(N214=0,Limits!$D$8,IF(N214=1,Limits!$E$8,IF(N214=2,Limits!$F$8,IF(N214=3,Limits!$G$8,IF(N214=4,Limits!$H$8,IF(N214=5,Limits!$I$8))))))</f>
        <v>#REF!</v>
      </c>
      <c r="W214" s="122"/>
      <c r="X214" s="122" t="e">
        <f t="shared" si="13"/>
        <v>#REF!</v>
      </c>
      <c r="Y214" s="122"/>
      <c r="Z214" s="76" t="e">
        <f>IF(D214&gt;=Limits!#REF!,"A",IF(D214&lt;=Limits!#REF!,"B",0))</f>
        <v>#REF!</v>
      </c>
      <c r="AA214" s="76" t="e">
        <f>IF(Z214="A",IF(P214=30,HLOOKUP(N214,Limits!#REF!,2),IF(P214=40,HLOOKUP(N214,Limits!#REF!,3),IF(P214=50,HLOOKUP(N214,Limits!#REF!,4),IF(P214=80,HLOOKUP(N214,Limits!#REF!,5))))))</f>
        <v>#REF!</v>
      </c>
      <c r="AB214" s="76" t="e">
        <f>IF(Z214="B",IF(P214=30,HLOOKUP(N214,Limits!#REF!,2),IF(P214=40,HLOOKUP(N214,Limits!#REF!,3),IF(P214=50,HLOOKUP(N214,Limits!#REF!,4),IF(P214=80,HLOOKUP(N214,Limits!#REF!,5))))))</f>
        <v>#REF!</v>
      </c>
      <c r="AC214" s="122"/>
      <c r="AD214" s="123" t="e">
        <f t="shared" si="14"/>
        <v>#REF!</v>
      </c>
      <c r="AE214" s="76" t="e">
        <f>IF(Z214="A",IF(X214&lt;=HLOOKUP(N214,Limits!#REF!,2),30,IF(X214&lt;=HLOOKUP(N214,Limits!#REF!,3),40,IF(X214&lt;=HLOOKUP(N214,Limits!#REF!,4),50,IF(X214&lt;=HLOOKUP(N214,Limits!#REF!,5),80,"Over 80%")))))</f>
        <v>#REF!</v>
      </c>
      <c r="AF214" s="76" t="e">
        <f>IF(Z214="B",IF(X214&lt;=HLOOKUP(N214,Limits!#REF!,2),30,IF(X214&lt;=HLOOKUP(N214,Limits!#REF!,3),40,IF(X214&lt;=HLOOKUP(N214,Limits!#REF!,4),50,IF(X214&lt;=HLOOKUP(N214,Limits!#REF!,5),80,"Over 80%")))))</f>
        <v>#REF!</v>
      </c>
      <c r="AG214" s="122"/>
      <c r="AH214" s="85" t="e">
        <f>IF(J214&lt;=HLOOKUP(F214,Limits!#REF!,2),30,IF(J214&lt;=HLOOKUP(F214,Limits!#REF!,3),40,IF(J214&lt;=HLOOKUP(F214,Limits!#REF!,4),50,IF(J214&lt;=HLOOKUP(F214,Limits!#REF!,5),60,IF(J214&lt;=HLOOKUP(F214,Limits!#REF!,6),80,"Over 80%")))))</f>
        <v>#REF!</v>
      </c>
      <c r="AI214" s="123" t="e">
        <f t="shared" si="12"/>
        <v>#REF!</v>
      </c>
      <c r="AJ214" s="13"/>
      <c r="AK214" s="85" t="e">
        <f t="shared" si="15"/>
        <v>#REF!</v>
      </c>
    </row>
    <row r="215" spans="1:37">
      <c r="A215" s="117" t="e">
        <f>+USR!#REF!</f>
        <v>#REF!</v>
      </c>
      <c r="B215" s="117"/>
      <c r="C215" s="117" t="e">
        <f>+USR!#REF!</f>
        <v>#REF!</v>
      </c>
      <c r="D215" s="151" t="e">
        <f>DATEVALUE(TEXT(USR!#REF!,"mm/dd/yyyy"))</f>
        <v>#REF!</v>
      </c>
      <c r="E215" s="117"/>
      <c r="F215" s="121" t="e">
        <f>+USR!#REF!</f>
        <v>#REF!</v>
      </c>
      <c r="G215" s="122"/>
      <c r="H215" s="122" t="e">
        <f>+USR!#REF!</f>
        <v>#REF!</v>
      </c>
      <c r="I215" s="122"/>
      <c r="J215" s="146" t="e">
        <f>+USR!#REF!</f>
        <v>#REF!</v>
      </c>
      <c r="K215" s="122"/>
      <c r="L215" s="147" t="e">
        <f>IF(H215=30,HLOOKUP(F215,Limits!#REF!,2),IF(H215=40,HLOOKUP(F215,Limits!#REF!,3),IF(H215=50,HLOOKUP(F215,Limits!#REF!,4),IF(H215=60,HLOOKUP(F215,Limits!#REF!,5),IF(H215=80,HLOOKUP(F215,Limits!#REF!,6))))))</f>
        <v>#REF!</v>
      </c>
      <c r="M215" s="148"/>
      <c r="N215" s="121" t="e">
        <f>+USR!#REF!</f>
        <v>#REF!</v>
      </c>
      <c r="O215" s="122"/>
      <c r="P215" s="122" t="e">
        <f>+USR!#REF!</f>
        <v>#REF!</v>
      </c>
      <c r="Q215" s="122"/>
      <c r="R215" s="122" t="e">
        <f>+USR!#REF!</f>
        <v>#REF!</v>
      </c>
      <c r="S215" s="122"/>
      <c r="T215" s="122" t="e">
        <f>+USR!#REF!</f>
        <v>#REF!</v>
      </c>
      <c r="U215" s="122"/>
      <c r="V215" s="122" t="e">
        <f>IF(N215=0,Limits!$D$8,IF(N215=1,Limits!$E$8,IF(N215=2,Limits!$F$8,IF(N215=3,Limits!$G$8,IF(N215=4,Limits!$H$8,IF(N215=5,Limits!$I$8))))))</f>
        <v>#REF!</v>
      </c>
      <c r="W215" s="122"/>
      <c r="X215" s="122" t="e">
        <f t="shared" si="13"/>
        <v>#REF!</v>
      </c>
      <c r="Y215" s="122"/>
      <c r="Z215" s="76" t="e">
        <f>IF(D215&gt;=Limits!#REF!,"A",IF(D215&lt;=Limits!#REF!,"B",0))</f>
        <v>#REF!</v>
      </c>
      <c r="AA215" s="76" t="e">
        <f>IF(Z215="A",IF(P215=30,HLOOKUP(N215,Limits!#REF!,2),IF(P215=40,HLOOKUP(N215,Limits!#REF!,3),IF(P215=50,HLOOKUP(N215,Limits!#REF!,4),IF(P215=80,HLOOKUP(N215,Limits!#REF!,5))))))</f>
        <v>#REF!</v>
      </c>
      <c r="AB215" s="76" t="e">
        <f>IF(Z215="B",IF(P215=30,HLOOKUP(N215,Limits!#REF!,2),IF(P215=40,HLOOKUP(N215,Limits!#REF!,3),IF(P215=50,HLOOKUP(N215,Limits!#REF!,4),IF(P215=80,HLOOKUP(N215,Limits!#REF!,5))))))</f>
        <v>#REF!</v>
      </c>
      <c r="AC215" s="122"/>
      <c r="AD215" s="123" t="e">
        <f t="shared" si="14"/>
        <v>#REF!</v>
      </c>
      <c r="AE215" s="76" t="e">
        <f>IF(Z215="A",IF(X215&lt;=HLOOKUP(N215,Limits!#REF!,2),30,IF(X215&lt;=HLOOKUP(N215,Limits!#REF!,3),40,IF(X215&lt;=HLOOKUP(N215,Limits!#REF!,4),50,IF(X215&lt;=HLOOKUP(N215,Limits!#REF!,5),80,"Over 80%")))))</f>
        <v>#REF!</v>
      </c>
      <c r="AF215" s="76" t="e">
        <f>IF(Z215="B",IF(X215&lt;=HLOOKUP(N215,Limits!#REF!,2),30,IF(X215&lt;=HLOOKUP(N215,Limits!#REF!,3),40,IF(X215&lt;=HLOOKUP(N215,Limits!#REF!,4),50,IF(X215&lt;=HLOOKUP(N215,Limits!#REF!,5),80,"Over 80%")))))</f>
        <v>#REF!</v>
      </c>
      <c r="AG215" s="122"/>
      <c r="AH215" s="85" t="e">
        <f>IF(J215&lt;=HLOOKUP(F215,Limits!#REF!,2),30,IF(J215&lt;=HLOOKUP(F215,Limits!#REF!,3),40,IF(J215&lt;=HLOOKUP(F215,Limits!#REF!,4),50,IF(J215&lt;=HLOOKUP(F215,Limits!#REF!,5),60,IF(J215&lt;=HLOOKUP(F215,Limits!#REF!,6),80,"Over 80%")))))</f>
        <v>#REF!</v>
      </c>
      <c r="AI215" s="123" t="e">
        <f t="shared" si="12"/>
        <v>#REF!</v>
      </c>
      <c r="AJ215" s="13"/>
      <c r="AK215" s="85" t="e">
        <f t="shared" si="15"/>
        <v>#REF!</v>
      </c>
    </row>
    <row r="216" spans="1:37">
      <c r="A216" s="117" t="e">
        <f>+USR!#REF!</f>
        <v>#REF!</v>
      </c>
      <c r="B216" s="117"/>
      <c r="C216" s="117" t="e">
        <f>+USR!#REF!</f>
        <v>#REF!</v>
      </c>
      <c r="D216" s="151" t="e">
        <f>DATEVALUE(TEXT(USR!#REF!,"mm/dd/yyyy"))</f>
        <v>#REF!</v>
      </c>
      <c r="E216" s="117"/>
      <c r="F216" s="121" t="e">
        <f>+USR!#REF!</f>
        <v>#REF!</v>
      </c>
      <c r="G216" s="122"/>
      <c r="H216" s="122" t="e">
        <f>+USR!#REF!</f>
        <v>#REF!</v>
      </c>
      <c r="I216" s="122"/>
      <c r="J216" s="146" t="e">
        <f>+USR!#REF!</f>
        <v>#REF!</v>
      </c>
      <c r="K216" s="122"/>
      <c r="L216" s="147" t="e">
        <f>IF(H216=30,HLOOKUP(F216,Limits!#REF!,2),IF(H216=40,HLOOKUP(F216,Limits!#REF!,3),IF(H216=50,HLOOKUP(F216,Limits!#REF!,4),IF(H216=60,HLOOKUP(F216,Limits!#REF!,5),IF(H216=80,HLOOKUP(F216,Limits!#REF!,6))))))</f>
        <v>#REF!</v>
      </c>
      <c r="M216" s="148"/>
      <c r="N216" s="121" t="e">
        <f>+USR!#REF!</f>
        <v>#REF!</v>
      </c>
      <c r="O216" s="122"/>
      <c r="P216" s="122" t="e">
        <f>+USR!#REF!</f>
        <v>#REF!</v>
      </c>
      <c r="Q216" s="122"/>
      <c r="R216" s="122" t="e">
        <f>+USR!#REF!</f>
        <v>#REF!</v>
      </c>
      <c r="S216" s="122"/>
      <c r="T216" s="122" t="e">
        <f>+USR!#REF!</f>
        <v>#REF!</v>
      </c>
      <c r="U216" s="122"/>
      <c r="V216" s="122" t="e">
        <f>IF(N216=0,Limits!$D$8,IF(N216=1,Limits!$E$8,IF(N216=2,Limits!$F$8,IF(N216=3,Limits!$G$8,IF(N216=4,Limits!$H$8,IF(N216=5,Limits!$I$8))))))</f>
        <v>#REF!</v>
      </c>
      <c r="W216" s="122"/>
      <c r="X216" s="122" t="e">
        <f t="shared" si="13"/>
        <v>#REF!</v>
      </c>
      <c r="Y216" s="122"/>
      <c r="Z216" s="76" t="e">
        <f>IF(D216&gt;=Limits!#REF!,"A",IF(D216&lt;=Limits!#REF!,"B",0))</f>
        <v>#REF!</v>
      </c>
      <c r="AA216" s="76" t="e">
        <f>IF(Z216="A",IF(P216=30,HLOOKUP(N216,Limits!#REF!,2),IF(P216=40,HLOOKUP(N216,Limits!#REF!,3),IF(P216=50,HLOOKUP(N216,Limits!#REF!,4),IF(P216=80,HLOOKUP(N216,Limits!#REF!,5))))))</f>
        <v>#REF!</v>
      </c>
      <c r="AB216" s="76" t="e">
        <f>IF(Z216="B",IF(P216=30,HLOOKUP(N216,Limits!#REF!,2),IF(P216=40,HLOOKUP(N216,Limits!#REF!,3),IF(P216=50,HLOOKUP(N216,Limits!#REF!,4),IF(P216=80,HLOOKUP(N216,Limits!#REF!,5))))))</f>
        <v>#REF!</v>
      </c>
      <c r="AC216" s="122"/>
      <c r="AD216" s="123" t="e">
        <f t="shared" si="14"/>
        <v>#REF!</v>
      </c>
      <c r="AE216" s="76" t="e">
        <f>IF(Z216="A",IF(X216&lt;=HLOOKUP(N216,Limits!#REF!,2),30,IF(X216&lt;=HLOOKUP(N216,Limits!#REF!,3),40,IF(X216&lt;=HLOOKUP(N216,Limits!#REF!,4),50,IF(X216&lt;=HLOOKUP(N216,Limits!#REF!,5),80,"Over 80%")))))</f>
        <v>#REF!</v>
      </c>
      <c r="AF216" s="76" t="e">
        <f>IF(Z216="B",IF(X216&lt;=HLOOKUP(N216,Limits!#REF!,2),30,IF(X216&lt;=HLOOKUP(N216,Limits!#REF!,3),40,IF(X216&lt;=HLOOKUP(N216,Limits!#REF!,4),50,IF(X216&lt;=HLOOKUP(N216,Limits!#REF!,5),80,"Over 80%")))))</f>
        <v>#REF!</v>
      </c>
      <c r="AG216" s="122"/>
      <c r="AH216" s="85" t="e">
        <f>IF(J216&lt;=HLOOKUP(F216,Limits!#REF!,2),30,IF(J216&lt;=HLOOKUP(F216,Limits!#REF!,3),40,IF(J216&lt;=HLOOKUP(F216,Limits!#REF!,4),50,IF(J216&lt;=HLOOKUP(F216,Limits!#REF!,5),60,IF(J216&lt;=HLOOKUP(F216,Limits!#REF!,6),80,"Over 80%")))))</f>
        <v>#REF!</v>
      </c>
      <c r="AI216" s="123" t="e">
        <f t="shared" si="12"/>
        <v>#REF!</v>
      </c>
      <c r="AJ216" s="13"/>
      <c r="AK216" s="85" t="e">
        <f t="shared" si="15"/>
        <v>#REF!</v>
      </c>
    </row>
    <row r="217" spans="1:37">
      <c r="A217" s="117" t="e">
        <f>+USR!#REF!</f>
        <v>#REF!</v>
      </c>
      <c r="B217" s="117"/>
      <c r="C217" s="117" t="e">
        <f>+USR!#REF!</f>
        <v>#REF!</v>
      </c>
      <c r="D217" s="151" t="e">
        <f>DATEVALUE(TEXT(USR!#REF!,"mm/dd/yyyy"))</f>
        <v>#REF!</v>
      </c>
      <c r="E217" s="117"/>
      <c r="F217" s="121" t="e">
        <f>+USR!#REF!</f>
        <v>#REF!</v>
      </c>
      <c r="G217" s="122"/>
      <c r="H217" s="122" t="e">
        <f>+USR!#REF!</f>
        <v>#REF!</v>
      </c>
      <c r="I217" s="122"/>
      <c r="J217" s="146" t="e">
        <f>+USR!#REF!</f>
        <v>#REF!</v>
      </c>
      <c r="K217" s="122"/>
      <c r="L217" s="147" t="e">
        <f>IF(H217=30,HLOOKUP(F217,Limits!#REF!,2),IF(H217=40,HLOOKUP(F217,Limits!#REF!,3),IF(H217=50,HLOOKUP(F217,Limits!#REF!,4),IF(H217=60,HLOOKUP(F217,Limits!#REF!,5),IF(H217=80,HLOOKUP(F217,Limits!#REF!,6))))))</f>
        <v>#REF!</v>
      </c>
      <c r="M217" s="148"/>
      <c r="N217" s="121" t="e">
        <f>+USR!#REF!</f>
        <v>#REF!</v>
      </c>
      <c r="O217" s="122"/>
      <c r="P217" s="122" t="e">
        <f>+USR!#REF!</f>
        <v>#REF!</v>
      </c>
      <c r="Q217" s="122"/>
      <c r="R217" s="122" t="e">
        <f>+USR!#REF!</f>
        <v>#REF!</v>
      </c>
      <c r="S217" s="122"/>
      <c r="T217" s="122" t="e">
        <f>+USR!#REF!</f>
        <v>#REF!</v>
      </c>
      <c r="U217" s="122"/>
      <c r="V217" s="122" t="e">
        <f>IF(N217=0,Limits!$D$8,IF(N217=1,Limits!$E$8,IF(N217=2,Limits!$F$8,IF(N217=3,Limits!$G$8,IF(N217=4,Limits!$H$8,IF(N217=5,Limits!$I$8))))))</f>
        <v>#REF!</v>
      </c>
      <c r="W217" s="122"/>
      <c r="X217" s="122" t="e">
        <f t="shared" si="13"/>
        <v>#REF!</v>
      </c>
      <c r="Y217" s="122"/>
      <c r="Z217" s="76" t="e">
        <f>IF(D217&gt;=Limits!#REF!,"A",IF(D217&lt;=Limits!#REF!,"B",0))</f>
        <v>#REF!</v>
      </c>
      <c r="AA217" s="76" t="e">
        <f>IF(Z217="A",IF(P217=30,HLOOKUP(N217,Limits!#REF!,2),IF(P217=40,HLOOKUP(N217,Limits!#REF!,3),IF(P217=50,HLOOKUP(N217,Limits!#REF!,4),IF(P217=80,HLOOKUP(N217,Limits!#REF!,5))))))</f>
        <v>#REF!</v>
      </c>
      <c r="AB217" s="76" t="e">
        <f>IF(Z217="B",IF(P217=30,HLOOKUP(N217,Limits!#REF!,2),IF(P217=40,HLOOKUP(N217,Limits!#REF!,3),IF(P217=50,HLOOKUP(N217,Limits!#REF!,4),IF(P217=80,HLOOKUP(N217,Limits!#REF!,5))))))</f>
        <v>#REF!</v>
      </c>
      <c r="AC217" s="122"/>
      <c r="AD217" s="123" t="e">
        <f t="shared" si="14"/>
        <v>#REF!</v>
      </c>
      <c r="AE217" s="76" t="e">
        <f>IF(Z217="A",IF(X217&lt;=HLOOKUP(N217,Limits!#REF!,2),30,IF(X217&lt;=HLOOKUP(N217,Limits!#REF!,3),40,IF(X217&lt;=HLOOKUP(N217,Limits!#REF!,4),50,IF(X217&lt;=HLOOKUP(N217,Limits!#REF!,5),80,"Over 80%")))))</f>
        <v>#REF!</v>
      </c>
      <c r="AF217" s="76" t="e">
        <f>IF(Z217="B",IF(X217&lt;=HLOOKUP(N217,Limits!#REF!,2),30,IF(X217&lt;=HLOOKUP(N217,Limits!#REF!,3),40,IF(X217&lt;=HLOOKUP(N217,Limits!#REF!,4),50,IF(X217&lt;=HLOOKUP(N217,Limits!#REF!,5),80,"Over 80%")))))</f>
        <v>#REF!</v>
      </c>
      <c r="AG217" s="122"/>
      <c r="AH217" s="85" t="e">
        <f>IF(J217&lt;=HLOOKUP(F217,Limits!#REF!,2),30,IF(J217&lt;=HLOOKUP(F217,Limits!#REF!,3),40,IF(J217&lt;=HLOOKUP(F217,Limits!#REF!,4),50,IF(J217&lt;=HLOOKUP(F217,Limits!#REF!,5),60,IF(J217&lt;=HLOOKUP(F217,Limits!#REF!,6),80,"Over 80%")))))</f>
        <v>#REF!</v>
      </c>
      <c r="AI217" s="123" t="e">
        <f t="shared" si="12"/>
        <v>#REF!</v>
      </c>
      <c r="AJ217" s="13"/>
      <c r="AK217" s="85" t="e">
        <f t="shared" si="15"/>
        <v>#REF!</v>
      </c>
    </row>
    <row r="218" spans="1:37">
      <c r="A218" s="117" t="e">
        <f>+USR!#REF!</f>
        <v>#REF!</v>
      </c>
      <c r="B218" s="117"/>
      <c r="C218" s="117" t="e">
        <f>+USR!#REF!</f>
        <v>#REF!</v>
      </c>
      <c r="D218" s="151" t="e">
        <f>DATEVALUE(TEXT(USR!#REF!,"mm/dd/yyyy"))</f>
        <v>#REF!</v>
      </c>
      <c r="E218" s="117"/>
      <c r="F218" s="121" t="e">
        <f>+USR!#REF!</f>
        <v>#REF!</v>
      </c>
      <c r="G218" s="122"/>
      <c r="H218" s="122" t="e">
        <f>+USR!#REF!</f>
        <v>#REF!</v>
      </c>
      <c r="I218" s="122"/>
      <c r="J218" s="146" t="e">
        <f>+USR!#REF!</f>
        <v>#REF!</v>
      </c>
      <c r="K218" s="122"/>
      <c r="L218" s="147" t="e">
        <f>IF(H218=30,HLOOKUP(F218,Limits!#REF!,2),IF(H218=40,HLOOKUP(F218,Limits!#REF!,3),IF(H218=50,HLOOKUP(F218,Limits!#REF!,4),IF(H218=60,HLOOKUP(F218,Limits!#REF!,5),IF(H218=80,HLOOKUP(F218,Limits!#REF!,6))))))</f>
        <v>#REF!</v>
      </c>
      <c r="M218" s="148"/>
      <c r="N218" s="121" t="e">
        <f>+USR!#REF!</f>
        <v>#REF!</v>
      </c>
      <c r="O218" s="122"/>
      <c r="P218" s="122" t="e">
        <f>+USR!#REF!</f>
        <v>#REF!</v>
      </c>
      <c r="Q218" s="122"/>
      <c r="R218" s="122" t="e">
        <f>+USR!#REF!</f>
        <v>#REF!</v>
      </c>
      <c r="S218" s="122"/>
      <c r="T218" s="122" t="e">
        <f>+USR!#REF!</f>
        <v>#REF!</v>
      </c>
      <c r="U218" s="122"/>
      <c r="V218" s="122" t="e">
        <f>IF(N218=0,Limits!$D$8,IF(N218=1,Limits!$E$8,IF(N218=2,Limits!$F$8,IF(N218=3,Limits!$G$8,IF(N218=4,Limits!$H$8,IF(N218=5,Limits!$I$8))))))</f>
        <v>#REF!</v>
      </c>
      <c r="W218" s="122"/>
      <c r="X218" s="122" t="e">
        <f t="shared" si="13"/>
        <v>#REF!</v>
      </c>
      <c r="Y218" s="122"/>
      <c r="Z218" s="76" t="e">
        <f>IF(D218&gt;=Limits!#REF!,"A",IF(D218&lt;=Limits!#REF!,"B",0))</f>
        <v>#REF!</v>
      </c>
      <c r="AA218" s="76" t="e">
        <f>IF(Z218="A",IF(P218=30,HLOOKUP(N218,Limits!#REF!,2),IF(P218=40,HLOOKUP(N218,Limits!#REF!,3),IF(P218=50,HLOOKUP(N218,Limits!#REF!,4),IF(P218=80,HLOOKUP(N218,Limits!#REF!,5))))))</f>
        <v>#REF!</v>
      </c>
      <c r="AB218" s="76" t="e">
        <f>IF(Z218="B",IF(P218=30,HLOOKUP(N218,Limits!#REF!,2),IF(P218=40,HLOOKUP(N218,Limits!#REF!,3),IF(P218=50,HLOOKUP(N218,Limits!#REF!,4),IF(P218=80,HLOOKUP(N218,Limits!#REF!,5))))))</f>
        <v>#REF!</v>
      </c>
      <c r="AC218" s="122"/>
      <c r="AD218" s="123" t="e">
        <f t="shared" si="14"/>
        <v>#REF!</v>
      </c>
      <c r="AE218" s="76" t="e">
        <f>IF(Z218="A",IF(X218&lt;=HLOOKUP(N218,Limits!#REF!,2),30,IF(X218&lt;=HLOOKUP(N218,Limits!#REF!,3),40,IF(X218&lt;=HLOOKUP(N218,Limits!#REF!,4),50,IF(X218&lt;=HLOOKUP(N218,Limits!#REF!,5),80,"Over 80%")))))</f>
        <v>#REF!</v>
      </c>
      <c r="AF218" s="76" t="e">
        <f>IF(Z218="B",IF(X218&lt;=HLOOKUP(N218,Limits!#REF!,2),30,IF(X218&lt;=HLOOKUP(N218,Limits!#REF!,3),40,IF(X218&lt;=HLOOKUP(N218,Limits!#REF!,4),50,IF(X218&lt;=HLOOKUP(N218,Limits!#REF!,5),80,"Over 80%")))))</f>
        <v>#REF!</v>
      </c>
      <c r="AG218" s="122"/>
      <c r="AH218" s="85" t="e">
        <f>IF(J218&lt;=HLOOKUP(F218,Limits!#REF!,2),30,IF(J218&lt;=HLOOKUP(F218,Limits!#REF!,3),40,IF(J218&lt;=HLOOKUP(F218,Limits!#REF!,4),50,IF(J218&lt;=HLOOKUP(F218,Limits!#REF!,5),60,IF(J218&lt;=HLOOKUP(F218,Limits!#REF!,6),80,"Over 80%")))))</f>
        <v>#REF!</v>
      </c>
      <c r="AI218" s="123" t="e">
        <f t="shared" si="12"/>
        <v>#REF!</v>
      </c>
      <c r="AJ218" s="13"/>
      <c r="AK218" s="85" t="e">
        <f t="shared" si="15"/>
        <v>#REF!</v>
      </c>
    </row>
    <row r="219" spans="1:37">
      <c r="A219" s="117" t="e">
        <f>+USR!#REF!</f>
        <v>#REF!</v>
      </c>
      <c r="B219" s="117"/>
      <c r="C219" s="117" t="e">
        <f>+USR!#REF!</f>
        <v>#REF!</v>
      </c>
      <c r="D219" s="151" t="e">
        <f>DATEVALUE(TEXT(USR!#REF!,"mm/dd/yyyy"))</f>
        <v>#REF!</v>
      </c>
      <c r="E219" s="117"/>
      <c r="F219" s="121" t="e">
        <f>+USR!#REF!</f>
        <v>#REF!</v>
      </c>
      <c r="G219" s="122"/>
      <c r="H219" s="122" t="e">
        <f>+USR!#REF!</f>
        <v>#REF!</v>
      </c>
      <c r="I219" s="122"/>
      <c r="J219" s="146" t="e">
        <f>+USR!#REF!</f>
        <v>#REF!</v>
      </c>
      <c r="K219" s="122"/>
      <c r="L219" s="147" t="e">
        <f>IF(H219=30,HLOOKUP(F219,Limits!#REF!,2),IF(H219=40,HLOOKUP(F219,Limits!#REF!,3),IF(H219=50,HLOOKUP(F219,Limits!#REF!,4),IF(H219=60,HLOOKUP(F219,Limits!#REF!,5),IF(H219=80,HLOOKUP(F219,Limits!#REF!,6))))))</f>
        <v>#REF!</v>
      </c>
      <c r="M219" s="148"/>
      <c r="N219" s="121" t="e">
        <f>+USR!#REF!</f>
        <v>#REF!</v>
      </c>
      <c r="O219" s="122"/>
      <c r="P219" s="122" t="e">
        <f>+USR!#REF!</f>
        <v>#REF!</v>
      </c>
      <c r="Q219" s="122"/>
      <c r="R219" s="122" t="e">
        <f>+USR!#REF!</f>
        <v>#REF!</v>
      </c>
      <c r="S219" s="122"/>
      <c r="T219" s="122" t="e">
        <f>+USR!#REF!</f>
        <v>#REF!</v>
      </c>
      <c r="U219" s="122"/>
      <c r="V219" s="122" t="e">
        <f>IF(N219=0,Limits!$D$8,IF(N219=1,Limits!$E$8,IF(N219=2,Limits!$F$8,IF(N219=3,Limits!$G$8,IF(N219=4,Limits!$H$8,IF(N219=5,Limits!$I$8))))))</f>
        <v>#REF!</v>
      </c>
      <c r="W219" s="122"/>
      <c r="X219" s="122" t="e">
        <f t="shared" si="13"/>
        <v>#REF!</v>
      </c>
      <c r="Y219" s="122"/>
      <c r="Z219" s="76" t="e">
        <f>IF(D219&gt;=Limits!#REF!,"A",IF(D219&lt;=Limits!#REF!,"B",0))</f>
        <v>#REF!</v>
      </c>
      <c r="AA219" s="76" t="e">
        <f>IF(Z219="A",IF(P219=30,HLOOKUP(N219,Limits!#REF!,2),IF(P219=40,HLOOKUP(N219,Limits!#REF!,3),IF(P219=50,HLOOKUP(N219,Limits!#REF!,4),IF(P219=80,HLOOKUP(N219,Limits!#REF!,5))))))</f>
        <v>#REF!</v>
      </c>
      <c r="AB219" s="76" t="e">
        <f>IF(Z219="B",IF(P219=30,HLOOKUP(N219,Limits!#REF!,2),IF(P219=40,HLOOKUP(N219,Limits!#REF!,3),IF(P219=50,HLOOKUP(N219,Limits!#REF!,4),IF(P219=80,HLOOKUP(N219,Limits!#REF!,5))))))</f>
        <v>#REF!</v>
      </c>
      <c r="AC219" s="122"/>
      <c r="AD219" s="123" t="e">
        <f t="shared" si="14"/>
        <v>#REF!</v>
      </c>
      <c r="AE219" s="76" t="e">
        <f>IF(Z219="A",IF(X219&lt;=HLOOKUP(N219,Limits!#REF!,2),30,IF(X219&lt;=HLOOKUP(N219,Limits!#REF!,3),40,IF(X219&lt;=HLOOKUP(N219,Limits!#REF!,4),50,IF(X219&lt;=HLOOKUP(N219,Limits!#REF!,5),80,"Over 80%")))))</f>
        <v>#REF!</v>
      </c>
      <c r="AF219" s="76" t="e">
        <f>IF(Z219="B",IF(X219&lt;=HLOOKUP(N219,Limits!#REF!,2),30,IF(X219&lt;=HLOOKUP(N219,Limits!#REF!,3),40,IF(X219&lt;=HLOOKUP(N219,Limits!#REF!,4),50,IF(X219&lt;=HLOOKUP(N219,Limits!#REF!,5),80,"Over 80%")))))</f>
        <v>#REF!</v>
      </c>
      <c r="AG219" s="122"/>
      <c r="AH219" s="85" t="e">
        <f>IF(J219&lt;=HLOOKUP(F219,Limits!#REF!,2),30,IF(J219&lt;=HLOOKUP(F219,Limits!#REF!,3),40,IF(J219&lt;=HLOOKUP(F219,Limits!#REF!,4),50,IF(J219&lt;=HLOOKUP(F219,Limits!#REF!,5),60,IF(J219&lt;=HLOOKUP(F219,Limits!#REF!,6),80,"Over 80%")))))</f>
        <v>#REF!</v>
      </c>
      <c r="AI219" s="123" t="e">
        <f t="shared" si="12"/>
        <v>#REF!</v>
      </c>
      <c r="AJ219" s="13"/>
      <c r="AK219" s="85" t="e">
        <f t="shared" si="15"/>
        <v>#REF!</v>
      </c>
    </row>
    <row r="220" spans="1:37">
      <c r="A220" s="117" t="e">
        <f>+USR!#REF!</f>
        <v>#REF!</v>
      </c>
      <c r="B220" s="117"/>
      <c r="C220" s="117" t="e">
        <f>+USR!#REF!</f>
        <v>#REF!</v>
      </c>
      <c r="D220" s="151" t="e">
        <f>DATEVALUE(TEXT(USR!#REF!,"mm/dd/yyyy"))</f>
        <v>#REF!</v>
      </c>
      <c r="E220" s="117"/>
      <c r="F220" s="121" t="e">
        <f>+USR!#REF!</f>
        <v>#REF!</v>
      </c>
      <c r="G220" s="122"/>
      <c r="H220" s="122" t="e">
        <f>+USR!#REF!</f>
        <v>#REF!</v>
      </c>
      <c r="I220" s="122"/>
      <c r="J220" s="146" t="e">
        <f>+USR!#REF!</f>
        <v>#REF!</v>
      </c>
      <c r="K220" s="122"/>
      <c r="L220" s="147" t="e">
        <f>IF(H220=30,HLOOKUP(F220,Limits!#REF!,2),IF(H220=40,HLOOKUP(F220,Limits!#REF!,3),IF(H220=50,HLOOKUP(F220,Limits!#REF!,4),IF(H220=60,HLOOKUP(F220,Limits!#REF!,5),IF(H220=80,HLOOKUP(F220,Limits!#REF!,6))))))</f>
        <v>#REF!</v>
      </c>
      <c r="M220" s="148"/>
      <c r="N220" s="121" t="e">
        <f>+USR!#REF!</f>
        <v>#REF!</v>
      </c>
      <c r="O220" s="122"/>
      <c r="P220" s="122" t="e">
        <f>+USR!#REF!</f>
        <v>#REF!</v>
      </c>
      <c r="Q220" s="122"/>
      <c r="R220" s="122" t="e">
        <f>+USR!#REF!</f>
        <v>#REF!</v>
      </c>
      <c r="S220" s="122"/>
      <c r="T220" s="122" t="e">
        <f>+USR!#REF!</f>
        <v>#REF!</v>
      </c>
      <c r="U220" s="122"/>
      <c r="V220" s="122" t="e">
        <f>IF(N220=0,Limits!$D$8,IF(N220=1,Limits!$E$8,IF(N220=2,Limits!$F$8,IF(N220=3,Limits!$G$8,IF(N220=4,Limits!$H$8,IF(N220=5,Limits!$I$8))))))</f>
        <v>#REF!</v>
      </c>
      <c r="W220" s="122"/>
      <c r="X220" s="122" t="e">
        <f t="shared" si="13"/>
        <v>#REF!</v>
      </c>
      <c r="Y220" s="122"/>
      <c r="Z220" s="76" t="e">
        <f>IF(D220&gt;=Limits!#REF!,"A",IF(D220&lt;=Limits!#REF!,"B",0))</f>
        <v>#REF!</v>
      </c>
      <c r="AA220" s="76" t="e">
        <f>IF(Z220="A",IF(P220=30,HLOOKUP(N220,Limits!#REF!,2),IF(P220=40,HLOOKUP(N220,Limits!#REF!,3),IF(P220=50,HLOOKUP(N220,Limits!#REF!,4),IF(P220=80,HLOOKUP(N220,Limits!#REF!,5))))))</f>
        <v>#REF!</v>
      </c>
      <c r="AB220" s="76" t="e">
        <f>IF(Z220="B",IF(P220=30,HLOOKUP(N220,Limits!#REF!,2),IF(P220=40,HLOOKUP(N220,Limits!#REF!,3),IF(P220=50,HLOOKUP(N220,Limits!#REF!,4),IF(P220=80,HLOOKUP(N220,Limits!#REF!,5))))))</f>
        <v>#REF!</v>
      </c>
      <c r="AC220" s="122"/>
      <c r="AD220" s="123" t="e">
        <f t="shared" si="14"/>
        <v>#REF!</v>
      </c>
      <c r="AE220" s="76" t="e">
        <f>IF(Z220="A",IF(X220&lt;=HLOOKUP(N220,Limits!#REF!,2),30,IF(X220&lt;=HLOOKUP(N220,Limits!#REF!,3),40,IF(X220&lt;=HLOOKUP(N220,Limits!#REF!,4),50,IF(X220&lt;=HLOOKUP(N220,Limits!#REF!,5),80,"Over 80%")))))</f>
        <v>#REF!</v>
      </c>
      <c r="AF220" s="76" t="e">
        <f>IF(Z220="B",IF(X220&lt;=HLOOKUP(N220,Limits!#REF!,2),30,IF(X220&lt;=HLOOKUP(N220,Limits!#REF!,3),40,IF(X220&lt;=HLOOKUP(N220,Limits!#REF!,4),50,IF(X220&lt;=HLOOKUP(N220,Limits!#REF!,5),80,"Over 80%")))))</f>
        <v>#REF!</v>
      </c>
      <c r="AG220" s="122"/>
      <c r="AH220" s="85" t="e">
        <f>IF(J220&lt;=HLOOKUP(F220,Limits!#REF!,2),30,IF(J220&lt;=HLOOKUP(F220,Limits!#REF!,3),40,IF(J220&lt;=HLOOKUP(F220,Limits!#REF!,4),50,IF(J220&lt;=HLOOKUP(F220,Limits!#REF!,5),60,IF(J220&lt;=HLOOKUP(F220,Limits!#REF!,6),80,"Over 80%")))))</f>
        <v>#REF!</v>
      </c>
      <c r="AI220" s="123" t="e">
        <f t="shared" si="12"/>
        <v>#REF!</v>
      </c>
      <c r="AJ220" s="13"/>
      <c r="AK220" s="85" t="e">
        <f t="shared" si="15"/>
        <v>#REF!</v>
      </c>
    </row>
    <row r="221" spans="1:37">
      <c r="A221" s="117" t="e">
        <f>+USR!#REF!</f>
        <v>#REF!</v>
      </c>
      <c r="B221" s="117"/>
      <c r="C221" s="117" t="e">
        <f>+USR!#REF!</f>
        <v>#REF!</v>
      </c>
      <c r="D221" s="151" t="e">
        <f>DATEVALUE(TEXT(USR!#REF!,"mm/dd/yyyy"))</f>
        <v>#REF!</v>
      </c>
      <c r="E221" s="117"/>
      <c r="F221" s="121" t="e">
        <f>+USR!#REF!</f>
        <v>#REF!</v>
      </c>
      <c r="G221" s="122"/>
      <c r="H221" s="122" t="e">
        <f>+USR!#REF!</f>
        <v>#REF!</v>
      </c>
      <c r="I221" s="122"/>
      <c r="J221" s="146" t="e">
        <f>+USR!#REF!</f>
        <v>#REF!</v>
      </c>
      <c r="K221" s="122"/>
      <c r="L221" s="147" t="e">
        <f>IF(H221=30,HLOOKUP(F221,Limits!#REF!,2),IF(H221=40,HLOOKUP(F221,Limits!#REF!,3),IF(H221=50,HLOOKUP(F221,Limits!#REF!,4),IF(H221=60,HLOOKUP(F221,Limits!#REF!,5),IF(H221=80,HLOOKUP(F221,Limits!#REF!,6))))))</f>
        <v>#REF!</v>
      </c>
      <c r="M221" s="148"/>
      <c r="N221" s="121" t="e">
        <f>+USR!#REF!</f>
        <v>#REF!</v>
      </c>
      <c r="O221" s="122"/>
      <c r="P221" s="122" t="e">
        <f>+USR!#REF!</f>
        <v>#REF!</v>
      </c>
      <c r="Q221" s="122"/>
      <c r="R221" s="122" t="e">
        <f>+USR!#REF!</f>
        <v>#REF!</v>
      </c>
      <c r="S221" s="122"/>
      <c r="T221" s="122" t="e">
        <f>+USR!#REF!</f>
        <v>#REF!</v>
      </c>
      <c r="U221" s="122"/>
      <c r="V221" s="122" t="e">
        <f>IF(N221=0,Limits!$D$8,IF(N221=1,Limits!$E$8,IF(N221=2,Limits!$F$8,IF(N221=3,Limits!$G$8,IF(N221=4,Limits!$H$8,IF(N221=5,Limits!$I$8))))))</f>
        <v>#REF!</v>
      </c>
      <c r="W221" s="122"/>
      <c r="X221" s="122" t="e">
        <f t="shared" si="13"/>
        <v>#REF!</v>
      </c>
      <c r="Y221" s="122"/>
      <c r="Z221" s="76" t="e">
        <f>IF(D221&gt;=Limits!#REF!,"A",IF(D221&lt;=Limits!#REF!,"B",0))</f>
        <v>#REF!</v>
      </c>
      <c r="AA221" s="76" t="e">
        <f>IF(Z221="A",IF(P221=30,HLOOKUP(N221,Limits!#REF!,2),IF(P221=40,HLOOKUP(N221,Limits!#REF!,3),IF(P221=50,HLOOKUP(N221,Limits!#REF!,4),IF(P221=80,HLOOKUP(N221,Limits!#REF!,5))))))</f>
        <v>#REF!</v>
      </c>
      <c r="AB221" s="76" t="e">
        <f>IF(Z221="B",IF(P221=30,HLOOKUP(N221,Limits!#REF!,2),IF(P221=40,HLOOKUP(N221,Limits!#REF!,3),IF(P221=50,HLOOKUP(N221,Limits!#REF!,4),IF(P221=80,HLOOKUP(N221,Limits!#REF!,5))))))</f>
        <v>#REF!</v>
      </c>
      <c r="AC221" s="122"/>
      <c r="AD221" s="123" t="e">
        <f t="shared" si="14"/>
        <v>#REF!</v>
      </c>
      <c r="AE221" s="76" t="e">
        <f>IF(Z221="A",IF(X221&lt;=HLOOKUP(N221,Limits!#REF!,2),30,IF(X221&lt;=HLOOKUP(N221,Limits!#REF!,3),40,IF(X221&lt;=HLOOKUP(N221,Limits!#REF!,4),50,IF(X221&lt;=HLOOKUP(N221,Limits!#REF!,5),80,"Over 80%")))))</f>
        <v>#REF!</v>
      </c>
      <c r="AF221" s="76" t="e">
        <f>IF(Z221="B",IF(X221&lt;=HLOOKUP(N221,Limits!#REF!,2),30,IF(X221&lt;=HLOOKUP(N221,Limits!#REF!,3),40,IF(X221&lt;=HLOOKUP(N221,Limits!#REF!,4),50,IF(X221&lt;=HLOOKUP(N221,Limits!#REF!,5),80,"Over 80%")))))</f>
        <v>#REF!</v>
      </c>
      <c r="AG221" s="122"/>
      <c r="AH221" s="85" t="e">
        <f>IF(J221&lt;=HLOOKUP(F221,Limits!#REF!,2),30,IF(J221&lt;=HLOOKUP(F221,Limits!#REF!,3),40,IF(J221&lt;=HLOOKUP(F221,Limits!#REF!,4),50,IF(J221&lt;=HLOOKUP(F221,Limits!#REF!,5),60,IF(J221&lt;=HLOOKUP(F221,Limits!#REF!,6),80,"Over 80%")))))</f>
        <v>#REF!</v>
      </c>
      <c r="AI221" s="123" t="e">
        <f t="shared" si="12"/>
        <v>#REF!</v>
      </c>
      <c r="AJ221" s="13"/>
      <c r="AK221" s="85" t="e">
        <f t="shared" si="15"/>
        <v>#REF!</v>
      </c>
    </row>
    <row r="222" spans="1:37">
      <c r="A222" s="117" t="e">
        <f>+USR!#REF!</f>
        <v>#REF!</v>
      </c>
      <c r="B222" s="117"/>
      <c r="C222" s="117" t="e">
        <f>+USR!#REF!</f>
        <v>#REF!</v>
      </c>
      <c r="D222" s="151" t="e">
        <f>DATEVALUE(TEXT(USR!#REF!,"mm/dd/yyyy"))</f>
        <v>#REF!</v>
      </c>
      <c r="E222" s="117"/>
      <c r="F222" s="121" t="e">
        <f>+USR!#REF!</f>
        <v>#REF!</v>
      </c>
      <c r="G222" s="122"/>
      <c r="H222" s="122" t="e">
        <f>+USR!#REF!</f>
        <v>#REF!</v>
      </c>
      <c r="I222" s="122"/>
      <c r="J222" s="146" t="e">
        <f>+USR!#REF!</f>
        <v>#REF!</v>
      </c>
      <c r="K222" s="122"/>
      <c r="L222" s="147" t="e">
        <f>IF(H222=30,HLOOKUP(F222,Limits!#REF!,2),IF(H222=40,HLOOKUP(F222,Limits!#REF!,3),IF(H222=50,HLOOKUP(F222,Limits!#REF!,4),IF(H222=60,HLOOKUP(F222,Limits!#REF!,5),IF(H222=80,HLOOKUP(F222,Limits!#REF!,6))))))</f>
        <v>#REF!</v>
      </c>
      <c r="M222" s="148"/>
      <c r="N222" s="121" t="e">
        <f>+USR!#REF!</f>
        <v>#REF!</v>
      </c>
      <c r="O222" s="122"/>
      <c r="P222" s="122" t="e">
        <f>+USR!#REF!</f>
        <v>#REF!</v>
      </c>
      <c r="Q222" s="122"/>
      <c r="R222" s="122" t="e">
        <f>+USR!#REF!</f>
        <v>#REF!</v>
      </c>
      <c r="S222" s="122"/>
      <c r="T222" s="122" t="e">
        <f>+USR!#REF!</f>
        <v>#REF!</v>
      </c>
      <c r="U222" s="122"/>
      <c r="V222" s="122" t="e">
        <f>IF(N222=0,Limits!$D$8,IF(N222=1,Limits!$E$8,IF(N222=2,Limits!$F$8,IF(N222=3,Limits!$G$8,IF(N222=4,Limits!$H$8,IF(N222=5,Limits!$I$8))))))</f>
        <v>#REF!</v>
      </c>
      <c r="W222" s="122"/>
      <c r="X222" s="122" t="e">
        <f t="shared" si="13"/>
        <v>#REF!</v>
      </c>
      <c r="Y222" s="122"/>
      <c r="Z222" s="76" t="e">
        <f>IF(D222&gt;=Limits!#REF!,"A",IF(D222&lt;=Limits!#REF!,"B",0))</f>
        <v>#REF!</v>
      </c>
      <c r="AA222" s="76" t="e">
        <f>IF(Z222="A",IF(P222=30,HLOOKUP(N222,Limits!#REF!,2),IF(P222=40,HLOOKUP(N222,Limits!#REF!,3),IF(P222=50,HLOOKUP(N222,Limits!#REF!,4),IF(P222=80,HLOOKUP(N222,Limits!#REF!,5))))))</f>
        <v>#REF!</v>
      </c>
      <c r="AB222" s="76" t="e">
        <f>IF(Z222="B",IF(P222=30,HLOOKUP(N222,Limits!#REF!,2),IF(P222=40,HLOOKUP(N222,Limits!#REF!,3),IF(P222=50,HLOOKUP(N222,Limits!#REF!,4),IF(P222=80,HLOOKUP(N222,Limits!#REF!,5))))))</f>
        <v>#REF!</v>
      </c>
      <c r="AC222" s="122"/>
      <c r="AD222" s="123" t="e">
        <f t="shared" si="14"/>
        <v>#REF!</v>
      </c>
      <c r="AE222" s="76" t="e">
        <f>IF(Z222="A",IF(X222&lt;=HLOOKUP(N222,Limits!#REF!,2),30,IF(X222&lt;=HLOOKUP(N222,Limits!#REF!,3),40,IF(X222&lt;=HLOOKUP(N222,Limits!#REF!,4),50,IF(X222&lt;=HLOOKUP(N222,Limits!#REF!,5),80,"Over 80%")))))</f>
        <v>#REF!</v>
      </c>
      <c r="AF222" s="76" t="e">
        <f>IF(Z222="B",IF(X222&lt;=HLOOKUP(N222,Limits!#REF!,2),30,IF(X222&lt;=HLOOKUP(N222,Limits!#REF!,3),40,IF(X222&lt;=HLOOKUP(N222,Limits!#REF!,4),50,IF(X222&lt;=HLOOKUP(N222,Limits!#REF!,5),80,"Over 80%")))))</f>
        <v>#REF!</v>
      </c>
      <c r="AG222" s="122"/>
      <c r="AH222" s="85" t="e">
        <f>IF(J222&lt;=HLOOKUP(F222,Limits!#REF!,2),30,IF(J222&lt;=HLOOKUP(F222,Limits!#REF!,3),40,IF(J222&lt;=HLOOKUP(F222,Limits!#REF!,4),50,IF(J222&lt;=HLOOKUP(F222,Limits!#REF!,5),60,IF(J222&lt;=HLOOKUP(F222,Limits!#REF!,6),80,"Over 80%")))))</f>
        <v>#REF!</v>
      </c>
      <c r="AI222" s="123" t="e">
        <f t="shared" si="12"/>
        <v>#REF!</v>
      </c>
      <c r="AJ222" s="13"/>
      <c r="AK222" s="85" t="e">
        <f t="shared" si="15"/>
        <v>#REF!</v>
      </c>
    </row>
    <row r="223" spans="1:37">
      <c r="A223" s="117" t="e">
        <f>+USR!#REF!</f>
        <v>#REF!</v>
      </c>
      <c r="B223" s="117"/>
      <c r="C223" s="117" t="e">
        <f>+USR!#REF!</f>
        <v>#REF!</v>
      </c>
      <c r="D223" s="151" t="e">
        <f>DATEVALUE(TEXT(USR!#REF!,"mm/dd/yyyy"))</f>
        <v>#REF!</v>
      </c>
      <c r="E223" s="117"/>
      <c r="F223" s="121" t="e">
        <f>+USR!#REF!</f>
        <v>#REF!</v>
      </c>
      <c r="G223" s="122"/>
      <c r="H223" s="122" t="e">
        <f>+USR!#REF!</f>
        <v>#REF!</v>
      </c>
      <c r="I223" s="122"/>
      <c r="J223" s="146" t="e">
        <f>+USR!#REF!</f>
        <v>#REF!</v>
      </c>
      <c r="K223" s="122"/>
      <c r="L223" s="147" t="e">
        <f>IF(H223=30,HLOOKUP(F223,Limits!#REF!,2),IF(H223=40,HLOOKUP(F223,Limits!#REF!,3),IF(H223=50,HLOOKUP(F223,Limits!#REF!,4),IF(H223=60,HLOOKUP(F223,Limits!#REF!,5),IF(H223=80,HLOOKUP(F223,Limits!#REF!,6))))))</f>
        <v>#REF!</v>
      </c>
      <c r="M223" s="148"/>
      <c r="N223" s="121" t="e">
        <f>+USR!#REF!</f>
        <v>#REF!</v>
      </c>
      <c r="O223" s="122"/>
      <c r="P223" s="122" t="e">
        <f>+USR!#REF!</f>
        <v>#REF!</v>
      </c>
      <c r="Q223" s="122"/>
      <c r="R223" s="122" t="e">
        <f>+USR!#REF!</f>
        <v>#REF!</v>
      </c>
      <c r="S223" s="122"/>
      <c r="T223" s="122" t="e">
        <f>+USR!#REF!</f>
        <v>#REF!</v>
      </c>
      <c r="U223" s="122"/>
      <c r="V223" s="122" t="e">
        <f>IF(N223=0,Limits!$D$8,IF(N223=1,Limits!$E$8,IF(N223=2,Limits!$F$8,IF(N223=3,Limits!$G$8,IF(N223=4,Limits!$H$8,IF(N223=5,Limits!$I$8))))))</f>
        <v>#REF!</v>
      </c>
      <c r="W223" s="122"/>
      <c r="X223" s="122" t="e">
        <f t="shared" si="13"/>
        <v>#REF!</v>
      </c>
      <c r="Y223" s="122"/>
      <c r="Z223" s="76" t="e">
        <f>IF(D223&gt;=Limits!#REF!,"A",IF(D223&lt;=Limits!#REF!,"B",0))</f>
        <v>#REF!</v>
      </c>
      <c r="AA223" s="76" t="e">
        <f>IF(Z223="A",IF(P223=30,HLOOKUP(N223,Limits!#REF!,2),IF(P223=40,HLOOKUP(N223,Limits!#REF!,3),IF(P223=50,HLOOKUP(N223,Limits!#REF!,4),IF(P223=80,HLOOKUP(N223,Limits!#REF!,5))))))</f>
        <v>#REF!</v>
      </c>
      <c r="AB223" s="76" t="e">
        <f>IF(Z223="B",IF(P223=30,HLOOKUP(N223,Limits!#REF!,2),IF(P223=40,HLOOKUP(N223,Limits!#REF!,3),IF(P223=50,HLOOKUP(N223,Limits!#REF!,4),IF(P223=80,HLOOKUP(N223,Limits!#REF!,5))))))</f>
        <v>#REF!</v>
      </c>
      <c r="AC223" s="122"/>
      <c r="AD223" s="123" t="e">
        <f t="shared" si="14"/>
        <v>#REF!</v>
      </c>
      <c r="AE223" s="76" t="e">
        <f>IF(Z223="A",IF(X223&lt;=HLOOKUP(N223,Limits!#REF!,2),30,IF(X223&lt;=HLOOKUP(N223,Limits!#REF!,3),40,IF(X223&lt;=HLOOKUP(N223,Limits!#REF!,4),50,IF(X223&lt;=HLOOKUP(N223,Limits!#REF!,5),80,"Over 80%")))))</f>
        <v>#REF!</v>
      </c>
      <c r="AF223" s="76" t="e">
        <f>IF(Z223="B",IF(X223&lt;=HLOOKUP(N223,Limits!#REF!,2),30,IF(X223&lt;=HLOOKUP(N223,Limits!#REF!,3),40,IF(X223&lt;=HLOOKUP(N223,Limits!#REF!,4),50,IF(X223&lt;=HLOOKUP(N223,Limits!#REF!,5),80,"Over 80%")))))</f>
        <v>#REF!</v>
      </c>
      <c r="AG223" s="122"/>
      <c r="AH223" s="85" t="e">
        <f>IF(J223&lt;=HLOOKUP(F223,Limits!#REF!,2),30,IF(J223&lt;=HLOOKUP(F223,Limits!#REF!,3),40,IF(J223&lt;=HLOOKUP(F223,Limits!#REF!,4),50,IF(J223&lt;=HLOOKUP(F223,Limits!#REF!,5),60,IF(J223&lt;=HLOOKUP(F223,Limits!#REF!,6),80,"Over 80%")))))</f>
        <v>#REF!</v>
      </c>
      <c r="AI223" s="123" t="e">
        <f t="shared" si="12"/>
        <v>#REF!</v>
      </c>
      <c r="AJ223" s="13"/>
      <c r="AK223" s="85" t="e">
        <f t="shared" si="15"/>
        <v>#REF!</v>
      </c>
    </row>
    <row r="224" spans="1:37">
      <c r="A224" s="117" t="e">
        <f>+USR!#REF!</f>
        <v>#REF!</v>
      </c>
      <c r="B224" s="117"/>
      <c r="C224" s="117" t="e">
        <f>+USR!#REF!</f>
        <v>#REF!</v>
      </c>
      <c r="D224" s="151" t="e">
        <f>DATEVALUE(TEXT(USR!#REF!,"mm/dd/yyyy"))</f>
        <v>#REF!</v>
      </c>
      <c r="E224" s="117"/>
      <c r="F224" s="121" t="e">
        <f>+USR!#REF!</f>
        <v>#REF!</v>
      </c>
      <c r="G224" s="122"/>
      <c r="H224" s="122" t="e">
        <f>+USR!#REF!</f>
        <v>#REF!</v>
      </c>
      <c r="I224" s="122"/>
      <c r="J224" s="146" t="e">
        <f>+USR!#REF!</f>
        <v>#REF!</v>
      </c>
      <c r="K224" s="122"/>
      <c r="L224" s="147" t="e">
        <f>IF(H224=30,HLOOKUP(F224,Limits!#REF!,2),IF(H224=40,HLOOKUP(F224,Limits!#REF!,3),IF(H224=50,HLOOKUP(F224,Limits!#REF!,4),IF(H224=60,HLOOKUP(F224,Limits!#REF!,5),IF(H224=80,HLOOKUP(F224,Limits!#REF!,6))))))</f>
        <v>#REF!</v>
      </c>
      <c r="M224" s="148"/>
      <c r="N224" s="121" t="e">
        <f>+USR!#REF!</f>
        <v>#REF!</v>
      </c>
      <c r="O224" s="122"/>
      <c r="P224" s="122" t="e">
        <f>+USR!#REF!</f>
        <v>#REF!</v>
      </c>
      <c r="Q224" s="122"/>
      <c r="R224" s="122" t="e">
        <f>+USR!#REF!</f>
        <v>#REF!</v>
      </c>
      <c r="S224" s="122"/>
      <c r="T224" s="122" t="e">
        <f>+USR!#REF!</f>
        <v>#REF!</v>
      </c>
      <c r="U224" s="122"/>
      <c r="V224" s="122" t="e">
        <f>IF(N224=0,Limits!$D$8,IF(N224=1,Limits!$E$8,IF(N224=2,Limits!$F$8,IF(N224=3,Limits!$G$8,IF(N224=4,Limits!$H$8,IF(N224=5,Limits!$I$8))))))</f>
        <v>#REF!</v>
      </c>
      <c r="W224" s="122"/>
      <c r="X224" s="122" t="e">
        <f t="shared" si="13"/>
        <v>#REF!</v>
      </c>
      <c r="Y224" s="122"/>
      <c r="Z224" s="76" t="e">
        <f>IF(D224&gt;=Limits!#REF!,"A",IF(D224&lt;=Limits!#REF!,"B",0))</f>
        <v>#REF!</v>
      </c>
      <c r="AA224" s="76" t="e">
        <f>IF(Z224="A",IF(P224=30,HLOOKUP(N224,Limits!#REF!,2),IF(P224=40,HLOOKUP(N224,Limits!#REF!,3),IF(P224=50,HLOOKUP(N224,Limits!#REF!,4),IF(P224=80,HLOOKUP(N224,Limits!#REF!,5))))))</f>
        <v>#REF!</v>
      </c>
      <c r="AB224" s="76" t="e">
        <f>IF(Z224="B",IF(P224=30,HLOOKUP(N224,Limits!#REF!,2),IF(P224=40,HLOOKUP(N224,Limits!#REF!,3),IF(P224=50,HLOOKUP(N224,Limits!#REF!,4),IF(P224=80,HLOOKUP(N224,Limits!#REF!,5))))))</f>
        <v>#REF!</v>
      </c>
      <c r="AC224" s="122"/>
      <c r="AD224" s="123" t="e">
        <f t="shared" si="14"/>
        <v>#REF!</v>
      </c>
      <c r="AE224" s="76" t="e">
        <f>IF(Z224="A",IF(X224&lt;=HLOOKUP(N224,Limits!#REF!,2),30,IF(X224&lt;=HLOOKUP(N224,Limits!#REF!,3),40,IF(X224&lt;=HLOOKUP(N224,Limits!#REF!,4),50,IF(X224&lt;=HLOOKUP(N224,Limits!#REF!,5),80,"Over 80%")))))</f>
        <v>#REF!</v>
      </c>
      <c r="AF224" s="76" t="e">
        <f>IF(Z224="B",IF(X224&lt;=HLOOKUP(N224,Limits!#REF!,2),30,IF(X224&lt;=HLOOKUP(N224,Limits!#REF!,3),40,IF(X224&lt;=HLOOKUP(N224,Limits!#REF!,4),50,IF(X224&lt;=HLOOKUP(N224,Limits!#REF!,5),80,"Over 80%")))))</f>
        <v>#REF!</v>
      </c>
      <c r="AG224" s="122"/>
      <c r="AH224" s="85" t="e">
        <f>IF(J224&lt;=HLOOKUP(F224,Limits!#REF!,2),30,IF(J224&lt;=HLOOKUP(F224,Limits!#REF!,3),40,IF(J224&lt;=HLOOKUP(F224,Limits!#REF!,4),50,IF(J224&lt;=HLOOKUP(F224,Limits!#REF!,5),60,IF(J224&lt;=HLOOKUP(F224,Limits!#REF!,6),80,"Over 80%")))))</f>
        <v>#REF!</v>
      </c>
      <c r="AI224" s="123" t="e">
        <f t="shared" si="12"/>
        <v>#REF!</v>
      </c>
      <c r="AJ224" s="13"/>
      <c r="AK224" s="85" t="e">
        <f t="shared" si="15"/>
        <v>#REF!</v>
      </c>
    </row>
    <row r="225" spans="1:37">
      <c r="A225" s="117" t="e">
        <f>+USR!#REF!</f>
        <v>#REF!</v>
      </c>
      <c r="B225" s="117"/>
      <c r="C225" s="117" t="e">
        <f>+USR!#REF!</f>
        <v>#REF!</v>
      </c>
      <c r="D225" s="151" t="e">
        <f>DATEVALUE(TEXT(USR!#REF!,"mm/dd/yyyy"))</f>
        <v>#REF!</v>
      </c>
      <c r="E225" s="117"/>
      <c r="F225" s="121" t="e">
        <f>+USR!#REF!</f>
        <v>#REF!</v>
      </c>
      <c r="G225" s="122"/>
      <c r="H225" s="122" t="e">
        <f>+USR!#REF!</f>
        <v>#REF!</v>
      </c>
      <c r="I225" s="122"/>
      <c r="J225" s="146" t="e">
        <f>+USR!#REF!</f>
        <v>#REF!</v>
      </c>
      <c r="K225" s="122"/>
      <c r="L225" s="147" t="e">
        <f>IF(H225=30,HLOOKUP(F225,Limits!#REF!,2),IF(H225=40,HLOOKUP(F225,Limits!#REF!,3),IF(H225=50,HLOOKUP(F225,Limits!#REF!,4),IF(H225=60,HLOOKUP(F225,Limits!#REF!,5),IF(H225=80,HLOOKUP(F225,Limits!#REF!,6))))))</f>
        <v>#REF!</v>
      </c>
      <c r="M225" s="148"/>
      <c r="N225" s="121" t="e">
        <f>+USR!#REF!</f>
        <v>#REF!</v>
      </c>
      <c r="O225" s="122"/>
      <c r="P225" s="122" t="e">
        <f>+USR!#REF!</f>
        <v>#REF!</v>
      </c>
      <c r="Q225" s="122"/>
      <c r="R225" s="122" t="e">
        <f>+USR!#REF!</f>
        <v>#REF!</v>
      </c>
      <c r="S225" s="122"/>
      <c r="T225" s="122" t="e">
        <f>+USR!#REF!</f>
        <v>#REF!</v>
      </c>
      <c r="U225" s="122"/>
      <c r="V225" s="122" t="e">
        <f>IF(N225=0,Limits!$D$8,IF(N225=1,Limits!$E$8,IF(N225=2,Limits!$F$8,IF(N225=3,Limits!$G$8,IF(N225=4,Limits!$H$8,IF(N225=5,Limits!$I$8))))))</f>
        <v>#REF!</v>
      </c>
      <c r="W225" s="122"/>
      <c r="X225" s="122" t="e">
        <f t="shared" si="13"/>
        <v>#REF!</v>
      </c>
      <c r="Y225" s="122"/>
      <c r="Z225" s="76" t="e">
        <f>IF(D225&gt;=Limits!#REF!,"A",IF(D225&lt;=Limits!#REF!,"B",0))</f>
        <v>#REF!</v>
      </c>
      <c r="AA225" s="76" t="e">
        <f>IF(Z225="A",IF(P225=30,HLOOKUP(N225,Limits!#REF!,2),IF(P225=40,HLOOKUP(N225,Limits!#REF!,3),IF(P225=50,HLOOKUP(N225,Limits!#REF!,4),IF(P225=80,HLOOKUP(N225,Limits!#REF!,5))))))</f>
        <v>#REF!</v>
      </c>
      <c r="AB225" s="76" t="e">
        <f>IF(Z225="B",IF(P225=30,HLOOKUP(N225,Limits!#REF!,2),IF(P225=40,HLOOKUP(N225,Limits!#REF!,3),IF(P225=50,HLOOKUP(N225,Limits!#REF!,4),IF(P225=80,HLOOKUP(N225,Limits!#REF!,5))))))</f>
        <v>#REF!</v>
      </c>
      <c r="AC225" s="122"/>
      <c r="AD225" s="123" t="e">
        <f t="shared" si="14"/>
        <v>#REF!</v>
      </c>
      <c r="AE225" s="76" t="e">
        <f>IF(Z225="A",IF(X225&lt;=HLOOKUP(N225,Limits!#REF!,2),30,IF(X225&lt;=HLOOKUP(N225,Limits!#REF!,3),40,IF(X225&lt;=HLOOKUP(N225,Limits!#REF!,4),50,IF(X225&lt;=HLOOKUP(N225,Limits!#REF!,5),80,"Over 80%")))))</f>
        <v>#REF!</v>
      </c>
      <c r="AF225" s="76" t="e">
        <f>IF(Z225="B",IF(X225&lt;=HLOOKUP(N225,Limits!#REF!,2),30,IF(X225&lt;=HLOOKUP(N225,Limits!#REF!,3),40,IF(X225&lt;=HLOOKUP(N225,Limits!#REF!,4),50,IF(X225&lt;=HLOOKUP(N225,Limits!#REF!,5),80,"Over 80%")))))</f>
        <v>#REF!</v>
      </c>
      <c r="AG225" s="122"/>
      <c r="AH225" s="85" t="e">
        <f>IF(J225&lt;=HLOOKUP(F225,Limits!#REF!,2),30,IF(J225&lt;=HLOOKUP(F225,Limits!#REF!,3),40,IF(J225&lt;=HLOOKUP(F225,Limits!#REF!,4),50,IF(J225&lt;=HLOOKUP(F225,Limits!#REF!,5),60,IF(J225&lt;=HLOOKUP(F225,Limits!#REF!,6),80,"Over 80%")))))</f>
        <v>#REF!</v>
      </c>
      <c r="AI225" s="123" t="e">
        <f t="shared" si="12"/>
        <v>#REF!</v>
      </c>
      <c r="AJ225" s="13"/>
      <c r="AK225" s="85" t="e">
        <f t="shared" si="15"/>
        <v>#REF!</v>
      </c>
    </row>
    <row r="226" spans="1:37">
      <c r="A226" s="117" t="e">
        <f>+USR!#REF!</f>
        <v>#REF!</v>
      </c>
      <c r="B226" s="117"/>
      <c r="C226" s="117" t="e">
        <f>+USR!#REF!</f>
        <v>#REF!</v>
      </c>
      <c r="D226" s="151" t="e">
        <f>DATEVALUE(TEXT(USR!#REF!,"mm/dd/yyyy"))</f>
        <v>#REF!</v>
      </c>
      <c r="E226" s="117"/>
      <c r="F226" s="121" t="e">
        <f>+USR!#REF!</f>
        <v>#REF!</v>
      </c>
      <c r="G226" s="122"/>
      <c r="H226" s="122" t="e">
        <f>+USR!#REF!</f>
        <v>#REF!</v>
      </c>
      <c r="I226" s="122"/>
      <c r="J226" s="146" t="e">
        <f>+USR!#REF!</f>
        <v>#REF!</v>
      </c>
      <c r="K226" s="122"/>
      <c r="L226" s="147" t="e">
        <f>IF(H226=30,HLOOKUP(F226,Limits!#REF!,2),IF(H226=40,HLOOKUP(F226,Limits!#REF!,3),IF(H226=50,HLOOKUP(F226,Limits!#REF!,4),IF(H226=60,HLOOKUP(F226,Limits!#REF!,5),IF(H226=80,HLOOKUP(F226,Limits!#REF!,6))))))</f>
        <v>#REF!</v>
      </c>
      <c r="M226" s="148"/>
      <c r="N226" s="121" t="e">
        <f>+USR!#REF!</f>
        <v>#REF!</v>
      </c>
      <c r="O226" s="122"/>
      <c r="P226" s="122" t="e">
        <f>+USR!#REF!</f>
        <v>#REF!</v>
      </c>
      <c r="Q226" s="122"/>
      <c r="R226" s="122" t="e">
        <f>+USR!#REF!</f>
        <v>#REF!</v>
      </c>
      <c r="S226" s="122"/>
      <c r="T226" s="122" t="e">
        <f>+USR!#REF!</f>
        <v>#REF!</v>
      </c>
      <c r="U226" s="122"/>
      <c r="V226" s="122" t="e">
        <f>IF(N226=0,Limits!$D$8,IF(N226=1,Limits!$E$8,IF(N226=2,Limits!$F$8,IF(N226=3,Limits!$G$8,IF(N226=4,Limits!$H$8,IF(N226=5,Limits!$I$8))))))</f>
        <v>#REF!</v>
      </c>
      <c r="W226" s="122"/>
      <c r="X226" s="122" t="e">
        <f t="shared" si="13"/>
        <v>#REF!</v>
      </c>
      <c r="Y226" s="122"/>
      <c r="Z226" s="76" t="e">
        <f>IF(D226&gt;=Limits!#REF!,"A",IF(D226&lt;=Limits!#REF!,"B",0))</f>
        <v>#REF!</v>
      </c>
      <c r="AA226" s="76" t="e">
        <f>IF(Z226="A",IF(P226=30,HLOOKUP(N226,Limits!#REF!,2),IF(P226=40,HLOOKUP(N226,Limits!#REF!,3),IF(P226=50,HLOOKUP(N226,Limits!#REF!,4),IF(P226=80,HLOOKUP(N226,Limits!#REF!,5))))))</f>
        <v>#REF!</v>
      </c>
      <c r="AB226" s="76" t="e">
        <f>IF(Z226="B",IF(P226=30,HLOOKUP(N226,Limits!#REF!,2),IF(P226=40,HLOOKUP(N226,Limits!#REF!,3),IF(P226=50,HLOOKUP(N226,Limits!#REF!,4),IF(P226=80,HLOOKUP(N226,Limits!#REF!,5))))))</f>
        <v>#REF!</v>
      </c>
      <c r="AC226" s="122"/>
      <c r="AD226" s="123" t="e">
        <f t="shared" si="14"/>
        <v>#REF!</v>
      </c>
      <c r="AE226" s="76" t="e">
        <f>IF(Z226="A",IF(X226&lt;=HLOOKUP(N226,Limits!#REF!,2),30,IF(X226&lt;=HLOOKUP(N226,Limits!#REF!,3),40,IF(X226&lt;=HLOOKUP(N226,Limits!#REF!,4),50,IF(X226&lt;=HLOOKUP(N226,Limits!#REF!,5),80,"Over 80%")))))</f>
        <v>#REF!</v>
      </c>
      <c r="AF226" s="76" t="e">
        <f>IF(Z226="B",IF(X226&lt;=HLOOKUP(N226,Limits!#REF!,2),30,IF(X226&lt;=HLOOKUP(N226,Limits!#REF!,3),40,IF(X226&lt;=HLOOKUP(N226,Limits!#REF!,4),50,IF(X226&lt;=HLOOKUP(N226,Limits!#REF!,5),80,"Over 80%")))))</f>
        <v>#REF!</v>
      </c>
      <c r="AG226" s="122"/>
      <c r="AH226" s="85" t="e">
        <f>IF(J226&lt;=HLOOKUP(F226,Limits!#REF!,2),30,IF(J226&lt;=HLOOKUP(F226,Limits!#REF!,3),40,IF(J226&lt;=HLOOKUP(F226,Limits!#REF!,4),50,IF(J226&lt;=HLOOKUP(F226,Limits!#REF!,5),60,IF(J226&lt;=HLOOKUP(F226,Limits!#REF!,6),80,"Over 80%")))))</f>
        <v>#REF!</v>
      </c>
      <c r="AI226" s="123" t="e">
        <f t="shared" si="12"/>
        <v>#REF!</v>
      </c>
      <c r="AJ226" s="13"/>
      <c r="AK226" s="85" t="e">
        <f t="shared" si="15"/>
        <v>#REF!</v>
      </c>
    </row>
    <row r="227" spans="1:37">
      <c r="A227" s="117" t="e">
        <f>+USR!#REF!</f>
        <v>#REF!</v>
      </c>
      <c r="B227" s="117"/>
      <c r="C227" s="117" t="e">
        <f>+USR!#REF!</f>
        <v>#REF!</v>
      </c>
      <c r="D227" s="151" t="e">
        <f>DATEVALUE(TEXT(USR!#REF!,"mm/dd/yyyy"))</f>
        <v>#REF!</v>
      </c>
      <c r="E227" s="117"/>
      <c r="F227" s="121" t="e">
        <f>+USR!#REF!</f>
        <v>#REF!</v>
      </c>
      <c r="G227" s="122"/>
      <c r="H227" s="122" t="e">
        <f>+USR!#REF!</f>
        <v>#REF!</v>
      </c>
      <c r="I227" s="122"/>
      <c r="J227" s="146" t="e">
        <f>+USR!#REF!</f>
        <v>#REF!</v>
      </c>
      <c r="K227" s="122"/>
      <c r="L227" s="147" t="e">
        <f>IF(H227=30,HLOOKUP(F227,Limits!#REF!,2),IF(H227=40,HLOOKUP(F227,Limits!#REF!,3),IF(H227=50,HLOOKUP(F227,Limits!#REF!,4),IF(H227=60,HLOOKUP(F227,Limits!#REF!,5),IF(H227=80,HLOOKUP(F227,Limits!#REF!,6))))))</f>
        <v>#REF!</v>
      </c>
      <c r="M227" s="148"/>
      <c r="N227" s="121" t="e">
        <f>+USR!#REF!</f>
        <v>#REF!</v>
      </c>
      <c r="O227" s="122"/>
      <c r="P227" s="122" t="e">
        <f>+USR!#REF!</f>
        <v>#REF!</v>
      </c>
      <c r="Q227" s="122"/>
      <c r="R227" s="122" t="e">
        <f>+USR!#REF!</f>
        <v>#REF!</v>
      </c>
      <c r="S227" s="122"/>
      <c r="T227" s="122" t="e">
        <f>+USR!#REF!</f>
        <v>#REF!</v>
      </c>
      <c r="U227" s="122"/>
      <c r="V227" s="122" t="e">
        <f>IF(N227=0,Limits!$D$8,IF(N227=1,Limits!$E$8,IF(N227=2,Limits!$F$8,IF(N227=3,Limits!$G$8,IF(N227=4,Limits!$H$8,IF(N227=5,Limits!$I$8))))))</f>
        <v>#REF!</v>
      </c>
      <c r="W227" s="122"/>
      <c r="X227" s="122" t="e">
        <f t="shared" si="13"/>
        <v>#REF!</v>
      </c>
      <c r="Y227" s="122"/>
      <c r="Z227" s="76" t="e">
        <f>IF(D227&gt;=Limits!#REF!,"A",IF(D227&lt;=Limits!#REF!,"B",0))</f>
        <v>#REF!</v>
      </c>
      <c r="AA227" s="76" t="e">
        <f>IF(Z227="A",IF(P227=30,HLOOKUP(N227,Limits!#REF!,2),IF(P227=40,HLOOKUP(N227,Limits!#REF!,3),IF(P227=50,HLOOKUP(N227,Limits!#REF!,4),IF(P227=80,HLOOKUP(N227,Limits!#REF!,5))))))</f>
        <v>#REF!</v>
      </c>
      <c r="AB227" s="76" t="e">
        <f>IF(Z227="B",IF(P227=30,HLOOKUP(N227,Limits!#REF!,2),IF(P227=40,HLOOKUP(N227,Limits!#REF!,3),IF(P227=50,HLOOKUP(N227,Limits!#REF!,4),IF(P227=80,HLOOKUP(N227,Limits!#REF!,5))))))</f>
        <v>#REF!</v>
      </c>
      <c r="AC227" s="122"/>
      <c r="AD227" s="123" t="e">
        <f t="shared" si="14"/>
        <v>#REF!</v>
      </c>
      <c r="AE227" s="76" t="e">
        <f>IF(Z227="A",IF(X227&lt;=HLOOKUP(N227,Limits!#REF!,2),30,IF(X227&lt;=HLOOKUP(N227,Limits!#REF!,3),40,IF(X227&lt;=HLOOKUP(N227,Limits!#REF!,4),50,IF(X227&lt;=HLOOKUP(N227,Limits!#REF!,5),80,"Over 80%")))))</f>
        <v>#REF!</v>
      </c>
      <c r="AF227" s="76" t="e">
        <f>IF(Z227="B",IF(X227&lt;=HLOOKUP(N227,Limits!#REF!,2),30,IF(X227&lt;=HLOOKUP(N227,Limits!#REF!,3),40,IF(X227&lt;=HLOOKUP(N227,Limits!#REF!,4),50,IF(X227&lt;=HLOOKUP(N227,Limits!#REF!,5),80,"Over 80%")))))</f>
        <v>#REF!</v>
      </c>
      <c r="AG227" s="122"/>
      <c r="AH227" s="85" t="e">
        <f>IF(J227&lt;=HLOOKUP(F227,Limits!#REF!,2),30,IF(J227&lt;=HLOOKUP(F227,Limits!#REF!,3),40,IF(J227&lt;=HLOOKUP(F227,Limits!#REF!,4),50,IF(J227&lt;=HLOOKUP(F227,Limits!#REF!,5),60,IF(J227&lt;=HLOOKUP(F227,Limits!#REF!,6),80,"Over 80%")))))</f>
        <v>#REF!</v>
      </c>
      <c r="AI227" s="123" t="e">
        <f t="shared" si="12"/>
        <v>#REF!</v>
      </c>
      <c r="AJ227" s="13"/>
      <c r="AK227" s="85" t="e">
        <f t="shared" si="15"/>
        <v>#REF!</v>
      </c>
    </row>
    <row r="228" spans="1:37">
      <c r="A228" s="117" t="e">
        <f>+USR!#REF!</f>
        <v>#REF!</v>
      </c>
      <c r="B228" s="117"/>
      <c r="C228" s="117" t="e">
        <f>+USR!#REF!</f>
        <v>#REF!</v>
      </c>
      <c r="D228" s="151" t="e">
        <f>DATEVALUE(TEXT(USR!#REF!,"mm/dd/yyyy"))</f>
        <v>#REF!</v>
      </c>
      <c r="E228" s="117"/>
      <c r="F228" s="121" t="e">
        <f>+USR!#REF!</f>
        <v>#REF!</v>
      </c>
      <c r="G228" s="122"/>
      <c r="H228" s="122" t="e">
        <f>+USR!#REF!</f>
        <v>#REF!</v>
      </c>
      <c r="I228" s="122"/>
      <c r="J228" s="146" t="e">
        <f>+USR!#REF!</f>
        <v>#REF!</v>
      </c>
      <c r="K228" s="122"/>
      <c r="L228" s="147" t="e">
        <f>IF(H228=30,HLOOKUP(F228,Limits!#REF!,2),IF(H228=40,HLOOKUP(F228,Limits!#REF!,3),IF(H228=50,HLOOKUP(F228,Limits!#REF!,4),IF(H228=60,HLOOKUP(F228,Limits!#REF!,5),IF(H228=80,HLOOKUP(F228,Limits!#REF!,6))))))</f>
        <v>#REF!</v>
      </c>
      <c r="M228" s="148"/>
      <c r="N228" s="121" t="e">
        <f>+USR!#REF!</f>
        <v>#REF!</v>
      </c>
      <c r="O228" s="122"/>
      <c r="P228" s="122" t="e">
        <f>+USR!#REF!</f>
        <v>#REF!</v>
      </c>
      <c r="Q228" s="122"/>
      <c r="R228" s="122" t="e">
        <f>+USR!#REF!</f>
        <v>#REF!</v>
      </c>
      <c r="S228" s="122"/>
      <c r="T228" s="122" t="e">
        <f>+USR!#REF!</f>
        <v>#REF!</v>
      </c>
      <c r="U228" s="122"/>
      <c r="V228" s="122" t="e">
        <f>IF(N228=0,Limits!$D$8,IF(N228=1,Limits!$E$8,IF(N228=2,Limits!$F$8,IF(N228=3,Limits!$G$8,IF(N228=4,Limits!$H$8,IF(N228=5,Limits!$I$8))))))</f>
        <v>#REF!</v>
      </c>
      <c r="W228" s="122"/>
      <c r="X228" s="122" t="e">
        <f t="shared" si="13"/>
        <v>#REF!</v>
      </c>
      <c r="Y228" s="122"/>
      <c r="Z228" s="76" t="e">
        <f>IF(D228&gt;=Limits!#REF!,"A",IF(D228&lt;=Limits!#REF!,"B",0))</f>
        <v>#REF!</v>
      </c>
      <c r="AA228" s="76" t="e">
        <f>IF(Z228="A",IF(P228=30,HLOOKUP(N228,Limits!#REF!,2),IF(P228=40,HLOOKUP(N228,Limits!#REF!,3),IF(P228=50,HLOOKUP(N228,Limits!#REF!,4),IF(P228=80,HLOOKUP(N228,Limits!#REF!,5))))))</f>
        <v>#REF!</v>
      </c>
      <c r="AB228" s="76" t="e">
        <f>IF(Z228="B",IF(P228=30,HLOOKUP(N228,Limits!#REF!,2),IF(P228=40,HLOOKUP(N228,Limits!#REF!,3),IF(P228=50,HLOOKUP(N228,Limits!#REF!,4),IF(P228=80,HLOOKUP(N228,Limits!#REF!,5))))))</f>
        <v>#REF!</v>
      </c>
      <c r="AC228" s="122"/>
      <c r="AD228" s="123" t="e">
        <f t="shared" si="14"/>
        <v>#REF!</v>
      </c>
      <c r="AE228" s="76" t="e">
        <f>IF(Z228="A",IF(X228&lt;=HLOOKUP(N228,Limits!#REF!,2),30,IF(X228&lt;=HLOOKUP(N228,Limits!#REF!,3),40,IF(X228&lt;=HLOOKUP(N228,Limits!#REF!,4),50,IF(X228&lt;=HLOOKUP(N228,Limits!#REF!,5),80,"Over 80%")))))</f>
        <v>#REF!</v>
      </c>
      <c r="AF228" s="76" t="e">
        <f>IF(Z228="B",IF(X228&lt;=HLOOKUP(N228,Limits!#REF!,2),30,IF(X228&lt;=HLOOKUP(N228,Limits!#REF!,3),40,IF(X228&lt;=HLOOKUP(N228,Limits!#REF!,4),50,IF(X228&lt;=HLOOKUP(N228,Limits!#REF!,5),80,"Over 80%")))))</f>
        <v>#REF!</v>
      </c>
      <c r="AG228" s="122"/>
      <c r="AH228" s="85" t="e">
        <f>IF(J228&lt;=HLOOKUP(F228,Limits!#REF!,2),30,IF(J228&lt;=HLOOKUP(F228,Limits!#REF!,3),40,IF(J228&lt;=HLOOKUP(F228,Limits!#REF!,4),50,IF(J228&lt;=HLOOKUP(F228,Limits!#REF!,5),60,IF(J228&lt;=HLOOKUP(F228,Limits!#REF!,6),80,"Over 80%")))))</f>
        <v>#REF!</v>
      </c>
      <c r="AI228" s="123" t="e">
        <f t="shared" si="12"/>
        <v>#REF!</v>
      </c>
      <c r="AJ228" s="13"/>
      <c r="AK228" s="85" t="e">
        <f t="shared" si="15"/>
        <v>#REF!</v>
      </c>
    </row>
    <row r="229" spans="1:37">
      <c r="A229" s="117" t="e">
        <f>+USR!#REF!</f>
        <v>#REF!</v>
      </c>
      <c r="B229" s="117"/>
      <c r="C229" s="117" t="e">
        <f>+USR!#REF!</f>
        <v>#REF!</v>
      </c>
      <c r="D229" s="151" t="e">
        <f>DATEVALUE(TEXT(USR!#REF!,"mm/dd/yyyy"))</f>
        <v>#REF!</v>
      </c>
      <c r="E229" s="117"/>
      <c r="F229" s="121" t="e">
        <f>+USR!#REF!</f>
        <v>#REF!</v>
      </c>
      <c r="G229" s="122"/>
      <c r="H229" s="122" t="e">
        <f>+USR!#REF!</f>
        <v>#REF!</v>
      </c>
      <c r="I229" s="122"/>
      <c r="J229" s="146" t="e">
        <f>+USR!#REF!</f>
        <v>#REF!</v>
      </c>
      <c r="K229" s="122"/>
      <c r="L229" s="147" t="e">
        <f>IF(H229=30,HLOOKUP(F229,Limits!#REF!,2),IF(H229=40,HLOOKUP(F229,Limits!#REF!,3),IF(H229=50,HLOOKUP(F229,Limits!#REF!,4),IF(H229=60,HLOOKUP(F229,Limits!#REF!,5),IF(H229=80,HLOOKUP(F229,Limits!#REF!,6))))))</f>
        <v>#REF!</v>
      </c>
      <c r="M229" s="148"/>
      <c r="N229" s="121" t="e">
        <f>+USR!#REF!</f>
        <v>#REF!</v>
      </c>
      <c r="O229" s="122"/>
      <c r="P229" s="122" t="e">
        <f>+USR!#REF!</f>
        <v>#REF!</v>
      </c>
      <c r="Q229" s="122"/>
      <c r="R229" s="122" t="e">
        <f>+USR!#REF!</f>
        <v>#REF!</v>
      </c>
      <c r="S229" s="122"/>
      <c r="T229" s="122" t="e">
        <f>+USR!#REF!</f>
        <v>#REF!</v>
      </c>
      <c r="U229" s="122"/>
      <c r="V229" s="122" t="e">
        <f>IF(N229=0,Limits!$D$8,IF(N229=1,Limits!$E$8,IF(N229=2,Limits!$F$8,IF(N229=3,Limits!$G$8,IF(N229=4,Limits!$H$8,IF(N229=5,Limits!$I$8))))))</f>
        <v>#REF!</v>
      </c>
      <c r="W229" s="122"/>
      <c r="X229" s="122" t="e">
        <f t="shared" si="13"/>
        <v>#REF!</v>
      </c>
      <c r="Y229" s="122"/>
      <c r="Z229" s="76" t="e">
        <f>IF(D229&gt;=Limits!#REF!,"A",IF(D229&lt;=Limits!#REF!,"B",0))</f>
        <v>#REF!</v>
      </c>
      <c r="AA229" s="76" t="e">
        <f>IF(Z229="A",IF(P229=30,HLOOKUP(N229,Limits!#REF!,2),IF(P229=40,HLOOKUP(N229,Limits!#REF!,3),IF(P229=50,HLOOKUP(N229,Limits!#REF!,4),IF(P229=80,HLOOKUP(N229,Limits!#REF!,5))))))</f>
        <v>#REF!</v>
      </c>
      <c r="AB229" s="76" t="e">
        <f>IF(Z229="B",IF(P229=30,HLOOKUP(N229,Limits!#REF!,2),IF(P229=40,HLOOKUP(N229,Limits!#REF!,3),IF(P229=50,HLOOKUP(N229,Limits!#REF!,4),IF(P229=80,HLOOKUP(N229,Limits!#REF!,5))))))</f>
        <v>#REF!</v>
      </c>
      <c r="AC229" s="122"/>
      <c r="AD229" s="123" t="e">
        <f t="shared" si="14"/>
        <v>#REF!</v>
      </c>
      <c r="AE229" s="76" t="e">
        <f>IF(Z229="A",IF(X229&lt;=HLOOKUP(N229,Limits!#REF!,2),30,IF(X229&lt;=HLOOKUP(N229,Limits!#REF!,3),40,IF(X229&lt;=HLOOKUP(N229,Limits!#REF!,4),50,IF(X229&lt;=HLOOKUP(N229,Limits!#REF!,5),80,"Over 80%")))))</f>
        <v>#REF!</v>
      </c>
      <c r="AF229" s="76" t="e">
        <f>IF(Z229="B",IF(X229&lt;=HLOOKUP(N229,Limits!#REF!,2),30,IF(X229&lt;=HLOOKUP(N229,Limits!#REF!,3),40,IF(X229&lt;=HLOOKUP(N229,Limits!#REF!,4),50,IF(X229&lt;=HLOOKUP(N229,Limits!#REF!,5),80,"Over 80%")))))</f>
        <v>#REF!</v>
      </c>
      <c r="AG229" s="122"/>
      <c r="AH229" s="85" t="e">
        <f>IF(J229&lt;=HLOOKUP(F229,Limits!#REF!,2),30,IF(J229&lt;=HLOOKUP(F229,Limits!#REF!,3),40,IF(J229&lt;=HLOOKUP(F229,Limits!#REF!,4),50,IF(J229&lt;=HLOOKUP(F229,Limits!#REF!,5),60,IF(J229&lt;=HLOOKUP(F229,Limits!#REF!,6),80,"Over 80%")))))</f>
        <v>#REF!</v>
      </c>
      <c r="AI229" s="123" t="e">
        <f t="shared" si="12"/>
        <v>#REF!</v>
      </c>
      <c r="AJ229" s="13"/>
      <c r="AK229" s="85" t="e">
        <f t="shared" si="15"/>
        <v>#REF!</v>
      </c>
    </row>
    <row r="230" spans="1:37">
      <c r="A230" s="117" t="e">
        <f>+USR!#REF!</f>
        <v>#REF!</v>
      </c>
      <c r="B230" s="117"/>
      <c r="C230" s="117" t="e">
        <f>+USR!#REF!</f>
        <v>#REF!</v>
      </c>
      <c r="D230" s="151" t="e">
        <f>DATEVALUE(TEXT(USR!#REF!,"mm/dd/yyyy"))</f>
        <v>#REF!</v>
      </c>
      <c r="E230" s="117"/>
      <c r="F230" s="121" t="e">
        <f>+USR!#REF!</f>
        <v>#REF!</v>
      </c>
      <c r="G230" s="122"/>
      <c r="H230" s="122" t="e">
        <f>+USR!#REF!</f>
        <v>#REF!</v>
      </c>
      <c r="I230" s="122"/>
      <c r="J230" s="146" t="e">
        <f>+USR!#REF!</f>
        <v>#REF!</v>
      </c>
      <c r="K230" s="122"/>
      <c r="L230" s="147" t="e">
        <f>IF(H230=30,HLOOKUP(F230,Limits!#REF!,2),IF(H230=40,HLOOKUP(F230,Limits!#REF!,3),IF(H230=50,HLOOKUP(F230,Limits!#REF!,4),IF(H230=60,HLOOKUP(F230,Limits!#REF!,5),IF(H230=80,HLOOKUP(F230,Limits!#REF!,6))))))</f>
        <v>#REF!</v>
      </c>
      <c r="M230" s="148"/>
      <c r="N230" s="121" t="e">
        <f>+USR!#REF!</f>
        <v>#REF!</v>
      </c>
      <c r="O230" s="122"/>
      <c r="P230" s="122" t="e">
        <f>+USR!#REF!</f>
        <v>#REF!</v>
      </c>
      <c r="Q230" s="122"/>
      <c r="R230" s="122" t="e">
        <f>+USR!#REF!</f>
        <v>#REF!</v>
      </c>
      <c r="S230" s="122"/>
      <c r="T230" s="122" t="e">
        <f>+USR!#REF!</f>
        <v>#REF!</v>
      </c>
      <c r="U230" s="122"/>
      <c r="V230" s="122" t="e">
        <f>IF(N230=0,Limits!$D$8,IF(N230=1,Limits!$E$8,IF(N230=2,Limits!$F$8,IF(N230=3,Limits!$G$8,IF(N230=4,Limits!$H$8,IF(N230=5,Limits!$I$8))))))</f>
        <v>#REF!</v>
      </c>
      <c r="W230" s="122"/>
      <c r="X230" s="122" t="e">
        <f t="shared" si="13"/>
        <v>#REF!</v>
      </c>
      <c r="Y230" s="122"/>
      <c r="Z230" s="76" t="e">
        <f>IF(D230&gt;=Limits!#REF!,"A",IF(D230&lt;=Limits!#REF!,"B",0))</f>
        <v>#REF!</v>
      </c>
      <c r="AA230" s="76" t="e">
        <f>IF(Z230="A",IF(P230=30,HLOOKUP(N230,Limits!#REF!,2),IF(P230=40,HLOOKUP(N230,Limits!#REF!,3),IF(P230=50,HLOOKUP(N230,Limits!#REF!,4),IF(P230=80,HLOOKUP(N230,Limits!#REF!,5))))))</f>
        <v>#REF!</v>
      </c>
      <c r="AB230" s="76" t="e">
        <f>IF(Z230="B",IF(P230=30,HLOOKUP(N230,Limits!#REF!,2),IF(P230=40,HLOOKUP(N230,Limits!#REF!,3),IF(P230=50,HLOOKUP(N230,Limits!#REF!,4),IF(P230=80,HLOOKUP(N230,Limits!#REF!,5))))))</f>
        <v>#REF!</v>
      </c>
      <c r="AC230" s="122"/>
      <c r="AD230" s="123" t="e">
        <f t="shared" si="14"/>
        <v>#REF!</v>
      </c>
      <c r="AE230" s="76" t="e">
        <f>IF(Z230="A",IF(X230&lt;=HLOOKUP(N230,Limits!#REF!,2),30,IF(X230&lt;=HLOOKUP(N230,Limits!#REF!,3),40,IF(X230&lt;=HLOOKUP(N230,Limits!#REF!,4),50,IF(X230&lt;=HLOOKUP(N230,Limits!#REF!,5),80,"Over 80%")))))</f>
        <v>#REF!</v>
      </c>
      <c r="AF230" s="76" t="e">
        <f>IF(Z230="B",IF(X230&lt;=HLOOKUP(N230,Limits!#REF!,2),30,IF(X230&lt;=HLOOKUP(N230,Limits!#REF!,3),40,IF(X230&lt;=HLOOKUP(N230,Limits!#REF!,4),50,IF(X230&lt;=HLOOKUP(N230,Limits!#REF!,5),80,"Over 80%")))))</f>
        <v>#REF!</v>
      </c>
      <c r="AG230" s="122"/>
      <c r="AH230" s="85" t="e">
        <f>IF(J230&lt;=HLOOKUP(F230,Limits!#REF!,2),30,IF(J230&lt;=HLOOKUP(F230,Limits!#REF!,3),40,IF(J230&lt;=HLOOKUP(F230,Limits!#REF!,4),50,IF(J230&lt;=HLOOKUP(F230,Limits!#REF!,5),60,IF(J230&lt;=HLOOKUP(F230,Limits!#REF!,6),80,"Over 80%")))))</f>
        <v>#REF!</v>
      </c>
      <c r="AI230" s="123" t="e">
        <f t="shared" si="12"/>
        <v>#REF!</v>
      </c>
      <c r="AJ230" s="13"/>
      <c r="AK230" s="85" t="e">
        <f t="shared" si="15"/>
        <v>#REF!</v>
      </c>
    </row>
    <row r="231" spans="1:37">
      <c r="A231" s="117" t="e">
        <f>+USR!#REF!</f>
        <v>#REF!</v>
      </c>
      <c r="B231" s="117"/>
      <c r="C231" s="117" t="e">
        <f>+USR!#REF!</f>
        <v>#REF!</v>
      </c>
      <c r="D231" s="151" t="e">
        <f>DATEVALUE(TEXT(USR!#REF!,"mm/dd/yyyy"))</f>
        <v>#REF!</v>
      </c>
      <c r="E231" s="117"/>
      <c r="F231" s="121" t="e">
        <f>+USR!#REF!</f>
        <v>#REF!</v>
      </c>
      <c r="G231" s="122"/>
      <c r="H231" s="122" t="e">
        <f>+USR!#REF!</f>
        <v>#REF!</v>
      </c>
      <c r="I231" s="122"/>
      <c r="J231" s="146" t="e">
        <f>+USR!#REF!</f>
        <v>#REF!</v>
      </c>
      <c r="K231" s="122"/>
      <c r="L231" s="147" t="e">
        <f>IF(H231=30,HLOOKUP(F231,Limits!#REF!,2),IF(H231=40,HLOOKUP(F231,Limits!#REF!,3),IF(H231=50,HLOOKUP(F231,Limits!#REF!,4),IF(H231=60,HLOOKUP(F231,Limits!#REF!,5),IF(H231=80,HLOOKUP(F231,Limits!#REF!,6))))))</f>
        <v>#REF!</v>
      </c>
      <c r="M231" s="148"/>
      <c r="N231" s="121" t="e">
        <f>+USR!#REF!</f>
        <v>#REF!</v>
      </c>
      <c r="O231" s="122"/>
      <c r="P231" s="122" t="e">
        <f>+USR!#REF!</f>
        <v>#REF!</v>
      </c>
      <c r="Q231" s="122"/>
      <c r="R231" s="122" t="e">
        <f>+USR!#REF!</f>
        <v>#REF!</v>
      </c>
      <c r="S231" s="122"/>
      <c r="T231" s="122" t="e">
        <f>+USR!#REF!</f>
        <v>#REF!</v>
      </c>
      <c r="U231" s="122"/>
      <c r="V231" s="122" t="e">
        <f>IF(N231=0,Limits!$D$8,IF(N231=1,Limits!$E$8,IF(N231=2,Limits!$F$8,IF(N231=3,Limits!$G$8,IF(N231=4,Limits!$H$8,IF(N231=5,Limits!$I$8))))))</f>
        <v>#REF!</v>
      </c>
      <c r="W231" s="122"/>
      <c r="X231" s="122" t="e">
        <f t="shared" si="13"/>
        <v>#REF!</v>
      </c>
      <c r="Y231" s="122"/>
      <c r="Z231" s="76" t="e">
        <f>IF(D231&gt;=Limits!#REF!,"A",IF(D231&lt;=Limits!#REF!,"B",0))</f>
        <v>#REF!</v>
      </c>
      <c r="AA231" s="76" t="e">
        <f>IF(Z231="A",IF(P231=30,HLOOKUP(N231,Limits!#REF!,2),IF(P231=40,HLOOKUP(N231,Limits!#REF!,3),IF(P231=50,HLOOKUP(N231,Limits!#REF!,4),IF(P231=80,HLOOKUP(N231,Limits!#REF!,5))))))</f>
        <v>#REF!</v>
      </c>
      <c r="AB231" s="76" t="e">
        <f>IF(Z231="B",IF(P231=30,HLOOKUP(N231,Limits!#REF!,2),IF(P231=40,HLOOKUP(N231,Limits!#REF!,3),IF(P231=50,HLOOKUP(N231,Limits!#REF!,4),IF(P231=80,HLOOKUP(N231,Limits!#REF!,5))))))</f>
        <v>#REF!</v>
      </c>
      <c r="AC231" s="122"/>
      <c r="AD231" s="123" t="e">
        <f t="shared" si="14"/>
        <v>#REF!</v>
      </c>
      <c r="AE231" s="76" t="e">
        <f>IF(Z231="A",IF(X231&lt;=HLOOKUP(N231,Limits!#REF!,2),30,IF(X231&lt;=HLOOKUP(N231,Limits!#REF!,3),40,IF(X231&lt;=HLOOKUP(N231,Limits!#REF!,4),50,IF(X231&lt;=HLOOKUP(N231,Limits!#REF!,5),80,"Over 80%")))))</f>
        <v>#REF!</v>
      </c>
      <c r="AF231" s="76" t="e">
        <f>IF(Z231="B",IF(X231&lt;=HLOOKUP(N231,Limits!#REF!,2),30,IF(X231&lt;=HLOOKUP(N231,Limits!#REF!,3),40,IF(X231&lt;=HLOOKUP(N231,Limits!#REF!,4),50,IF(X231&lt;=HLOOKUP(N231,Limits!#REF!,5),80,"Over 80%")))))</f>
        <v>#REF!</v>
      </c>
      <c r="AG231" s="122"/>
      <c r="AH231" s="85" t="e">
        <f>IF(J231&lt;=HLOOKUP(F231,Limits!#REF!,2),30,IF(J231&lt;=HLOOKUP(F231,Limits!#REF!,3),40,IF(J231&lt;=HLOOKUP(F231,Limits!#REF!,4),50,IF(J231&lt;=HLOOKUP(F231,Limits!#REF!,5),60,IF(J231&lt;=HLOOKUP(F231,Limits!#REF!,6),80,"Over 80%")))))</f>
        <v>#REF!</v>
      </c>
      <c r="AI231" s="123" t="e">
        <f t="shared" si="12"/>
        <v>#REF!</v>
      </c>
      <c r="AJ231" s="13"/>
      <c r="AK231" s="85" t="e">
        <f t="shared" si="15"/>
        <v>#REF!</v>
      </c>
    </row>
    <row r="232" spans="1:37">
      <c r="A232" s="117" t="e">
        <f>+USR!#REF!</f>
        <v>#REF!</v>
      </c>
      <c r="B232" s="117"/>
      <c r="C232" s="117" t="e">
        <f>+USR!#REF!</f>
        <v>#REF!</v>
      </c>
      <c r="D232" s="151" t="e">
        <f>DATEVALUE(TEXT(USR!#REF!,"mm/dd/yyyy"))</f>
        <v>#REF!</v>
      </c>
      <c r="E232" s="117"/>
      <c r="F232" s="121" t="e">
        <f>+USR!#REF!</f>
        <v>#REF!</v>
      </c>
      <c r="G232" s="122"/>
      <c r="H232" s="122" t="e">
        <f>+USR!#REF!</f>
        <v>#REF!</v>
      </c>
      <c r="I232" s="122"/>
      <c r="J232" s="146" t="e">
        <f>+USR!#REF!</f>
        <v>#REF!</v>
      </c>
      <c r="K232" s="122"/>
      <c r="L232" s="147" t="e">
        <f>IF(H232=30,HLOOKUP(F232,Limits!#REF!,2),IF(H232=40,HLOOKUP(F232,Limits!#REF!,3),IF(H232=50,HLOOKUP(F232,Limits!#REF!,4),IF(H232=60,HLOOKUP(F232,Limits!#REF!,5),IF(H232=80,HLOOKUP(F232,Limits!#REF!,6))))))</f>
        <v>#REF!</v>
      </c>
      <c r="M232" s="148"/>
      <c r="N232" s="121" t="e">
        <f>+USR!#REF!</f>
        <v>#REF!</v>
      </c>
      <c r="O232" s="122"/>
      <c r="P232" s="122" t="e">
        <f>+USR!#REF!</f>
        <v>#REF!</v>
      </c>
      <c r="Q232" s="122"/>
      <c r="R232" s="122" t="e">
        <f>+USR!#REF!</f>
        <v>#REF!</v>
      </c>
      <c r="S232" s="122"/>
      <c r="T232" s="122" t="e">
        <f>+USR!#REF!</f>
        <v>#REF!</v>
      </c>
      <c r="U232" s="122"/>
      <c r="V232" s="122" t="e">
        <f>IF(N232=0,Limits!$D$8,IF(N232=1,Limits!$E$8,IF(N232=2,Limits!$F$8,IF(N232=3,Limits!$G$8,IF(N232=4,Limits!$H$8,IF(N232=5,Limits!$I$8))))))</f>
        <v>#REF!</v>
      </c>
      <c r="W232" s="122"/>
      <c r="X232" s="122" t="e">
        <f t="shared" si="13"/>
        <v>#REF!</v>
      </c>
      <c r="Y232" s="122"/>
      <c r="Z232" s="76" t="e">
        <f>IF(D232&gt;=Limits!#REF!,"A",IF(D232&lt;=Limits!#REF!,"B",0))</f>
        <v>#REF!</v>
      </c>
      <c r="AA232" s="76" t="e">
        <f>IF(Z232="A",IF(P232=30,HLOOKUP(N232,Limits!#REF!,2),IF(P232=40,HLOOKUP(N232,Limits!#REF!,3),IF(P232=50,HLOOKUP(N232,Limits!#REF!,4),IF(P232=80,HLOOKUP(N232,Limits!#REF!,5))))))</f>
        <v>#REF!</v>
      </c>
      <c r="AB232" s="76" t="e">
        <f>IF(Z232="B",IF(P232=30,HLOOKUP(N232,Limits!#REF!,2),IF(P232=40,HLOOKUP(N232,Limits!#REF!,3),IF(P232=50,HLOOKUP(N232,Limits!#REF!,4),IF(P232=80,HLOOKUP(N232,Limits!#REF!,5))))))</f>
        <v>#REF!</v>
      </c>
      <c r="AC232" s="122"/>
      <c r="AD232" s="123" t="e">
        <f t="shared" si="14"/>
        <v>#REF!</v>
      </c>
      <c r="AE232" s="76" t="e">
        <f>IF(Z232="A",IF(X232&lt;=HLOOKUP(N232,Limits!#REF!,2),30,IF(X232&lt;=HLOOKUP(N232,Limits!#REF!,3),40,IF(X232&lt;=HLOOKUP(N232,Limits!#REF!,4),50,IF(X232&lt;=HLOOKUP(N232,Limits!#REF!,5),80,"Over 80%")))))</f>
        <v>#REF!</v>
      </c>
      <c r="AF232" s="76" t="e">
        <f>IF(Z232="B",IF(X232&lt;=HLOOKUP(N232,Limits!#REF!,2),30,IF(X232&lt;=HLOOKUP(N232,Limits!#REF!,3),40,IF(X232&lt;=HLOOKUP(N232,Limits!#REF!,4),50,IF(X232&lt;=HLOOKUP(N232,Limits!#REF!,5),80,"Over 80%")))))</f>
        <v>#REF!</v>
      </c>
      <c r="AG232" s="122"/>
      <c r="AH232" s="85" t="e">
        <f>IF(J232&lt;=HLOOKUP(F232,Limits!#REF!,2),30,IF(J232&lt;=HLOOKUP(F232,Limits!#REF!,3),40,IF(J232&lt;=HLOOKUP(F232,Limits!#REF!,4),50,IF(J232&lt;=HLOOKUP(F232,Limits!#REF!,5),60,IF(J232&lt;=HLOOKUP(F232,Limits!#REF!,6),80,"Over 80%")))))</f>
        <v>#REF!</v>
      </c>
      <c r="AI232" s="123" t="e">
        <f t="shared" si="12"/>
        <v>#REF!</v>
      </c>
      <c r="AJ232" s="13"/>
      <c r="AK232" s="85" t="e">
        <f t="shared" si="15"/>
        <v>#REF!</v>
      </c>
    </row>
    <row r="233" spans="1:37">
      <c r="A233" s="117" t="e">
        <f>+USR!#REF!</f>
        <v>#REF!</v>
      </c>
      <c r="B233" s="117"/>
      <c r="C233" s="117" t="e">
        <f>+USR!#REF!</f>
        <v>#REF!</v>
      </c>
      <c r="D233" s="151" t="e">
        <f>DATEVALUE(TEXT(USR!#REF!,"mm/dd/yyyy"))</f>
        <v>#REF!</v>
      </c>
      <c r="E233" s="117"/>
      <c r="F233" s="121" t="e">
        <f>+USR!#REF!</f>
        <v>#REF!</v>
      </c>
      <c r="G233" s="122"/>
      <c r="H233" s="122" t="e">
        <f>+USR!#REF!</f>
        <v>#REF!</v>
      </c>
      <c r="I233" s="122"/>
      <c r="J233" s="146" t="e">
        <f>+USR!#REF!</f>
        <v>#REF!</v>
      </c>
      <c r="K233" s="122"/>
      <c r="L233" s="147" t="e">
        <f>IF(H233=30,HLOOKUP(F233,Limits!#REF!,2),IF(H233=40,HLOOKUP(F233,Limits!#REF!,3),IF(H233=50,HLOOKUP(F233,Limits!#REF!,4),IF(H233=60,HLOOKUP(F233,Limits!#REF!,5),IF(H233=80,HLOOKUP(F233,Limits!#REF!,6))))))</f>
        <v>#REF!</v>
      </c>
      <c r="M233" s="148"/>
      <c r="N233" s="121" t="e">
        <f>+USR!#REF!</f>
        <v>#REF!</v>
      </c>
      <c r="O233" s="122"/>
      <c r="P233" s="122" t="e">
        <f>+USR!#REF!</f>
        <v>#REF!</v>
      </c>
      <c r="Q233" s="122"/>
      <c r="R233" s="122" t="e">
        <f>+USR!#REF!</f>
        <v>#REF!</v>
      </c>
      <c r="S233" s="122"/>
      <c r="T233" s="122" t="e">
        <f>+USR!#REF!</f>
        <v>#REF!</v>
      </c>
      <c r="U233" s="122"/>
      <c r="V233" s="122" t="e">
        <f>IF(N233=0,Limits!$D$8,IF(N233=1,Limits!$E$8,IF(N233=2,Limits!$F$8,IF(N233=3,Limits!$G$8,IF(N233=4,Limits!$H$8,IF(N233=5,Limits!$I$8))))))</f>
        <v>#REF!</v>
      </c>
      <c r="W233" s="122"/>
      <c r="X233" s="122" t="e">
        <f t="shared" si="13"/>
        <v>#REF!</v>
      </c>
      <c r="Y233" s="122"/>
      <c r="Z233" s="76" t="e">
        <f>IF(D233&gt;=Limits!#REF!,"A",IF(D233&lt;=Limits!#REF!,"B",0))</f>
        <v>#REF!</v>
      </c>
      <c r="AA233" s="76" t="e">
        <f>IF(Z233="A",IF(P233=30,HLOOKUP(N233,Limits!#REF!,2),IF(P233=40,HLOOKUP(N233,Limits!#REF!,3),IF(P233=50,HLOOKUP(N233,Limits!#REF!,4),IF(P233=80,HLOOKUP(N233,Limits!#REF!,5))))))</f>
        <v>#REF!</v>
      </c>
      <c r="AB233" s="76" t="e">
        <f>IF(Z233="B",IF(P233=30,HLOOKUP(N233,Limits!#REF!,2),IF(P233=40,HLOOKUP(N233,Limits!#REF!,3),IF(P233=50,HLOOKUP(N233,Limits!#REF!,4),IF(P233=80,HLOOKUP(N233,Limits!#REF!,5))))))</f>
        <v>#REF!</v>
      </c>
      <c r="AC233" s="122"/>
      <c r="AD233" s="123" t="e">
        <f t="shared" si="14"/>
        <v>#REF!</v>
      </c>
      <c r="AE233" s="76" t="e">
        <f>IF(Z233="A",IF(X233&lt;=HLOOKUP(N233,Limits!#REF!,2),30,IF(X233&lt;=HLOOKUP(N233,Limits!#REF!,3),40,IF(X233&lt;=HLOOKUP(N233,Limits!#REF!,4),50,IF(X233&lt;=HLOOKUP(N233,Limits!#REF!,5),80,"Over 80%")))))</f>
        <v>#REF!</v>
      </c>
      <c r="AF233" s="76" t="e">
        <f>IF(Z233="B",IF(X233&lt;=HLOOKUP(N233,Limits!#REF!,2),30,IF(X233&lt;=HLOOKUP(N233,Limits!#REF!,3),40,IF(X233&lt;=HLOOKUP(N233,Limits!#REF!,4),50,IF(X233&lt;=HLOOKUP(N233,Limits!#REF!,5),80,"Over 80%")))))</f>
        <v>#REF!</v>
      </c>
      <c r="AG233" s="122"/>
      <c r="AH233" s="85" t="e">
        <f>IF(J233&lt;=HLOOKUP(F233,Limits!#REF!,2),30,IF(J233&lt;=HLOOKUP(F233,Limits!#REF!,3),40,IF(J233&lt;=HLOOKUP(F233,Limits!#REF!,4),50,IF(J233&lt;=HLOOKUP(F233,Limits!#REF!,5),60,IF(J233&lt;=HLOOKUP(F233,Limits!#REF!,6),80,"Over 80%")))))</f>
        <v>#REF!</v>
      </c>
      <c r="AI233" s="123" t="e">
        <f t="shared" si="12"/>
        <v>#REF!</v>
      </c>
      <c r="AJ233" s="13"/>
      <c r="AK233" s="85" t="e">
        <f t="shared" si="15"/>
        <v>#REF!</v>
      </c>
    </row>
    <row r="234" spans="1:37">
      <c r="A234" s="117" t="e">
        <f>+USR!#REF!</f>
        <v>#REF!</v>
      </c>
      <c r="B234" s="117"/>
      <c r="C234" s="117" t="e">
        <f>+USR!#REF!</f>
        <v>#REF!</v>
      </c>
      <c r="D234" s="151" t="e">
        <f>DATEVALUE(TEXT(USR!#REF!,"mm/dd/yyyy"))</f>
        <v>#REF!</v>
      </c>
      <c r="E234" s="117"/>
      <c r="F234" s="121" t="e">
        <f>+USR!#REF!</f>
        <v>#REF!</v>
      </c>
      <c r="G234" s="122"/>
      <c r="H234" s="122" t="e">
        <f>+USR!#REF!</f>
        <v>#REF!</v>
      </c>
      <c r="I234" s="122"/>
      <c r="J234" s="146" t="e">
        <f>+USR!#REF!</f>
        <v>#REF!</v>
      </c>
      <c r="K234" s="122"/>
      <c r="L234" s="147" t="e">
        <f>IF(H234=30,HLOOKUP(F234,Limits!#REF!,2),IF(H234=40,HLOOKUP(F234,Limits!#REF!,3),IF(H234=50,HLOOKUP(F234,Limits!#REF!,4),IF(H234=60,HLOOKUP(F234,Limits!#REF!,5),IF(H234=80,HLOOKUP(F234,Limits!#REF!,6))))))</f>
        <v>#REF!</v>
      </c>
      <c r="M234" s="148"/>
      <c r="N234" s="121" t="e">
        <f>+USR!#REF!</f>
        <v>#REF!</v>
      </c>
      <c r="O234" s="122"/>
      <c r="P234" s="122" t="e">
        <f>+USR!#REF!</f>
        <v>#REF!</v>
      </c>
      <c r="Q234" s="122"/>
      <c r="R234" s="122" t="e">
        <f>+USR!#REF!</f>
        <v>#REF!</v>
      </c>
      <c r="S234" s="122"/>
      <c r="T234" s="122" t="e">
        <f>+USR!#REF!</f>
        <v>#REF!</v>
      </c>
      <c r="U234" s="122"/>
      <c r="V234" s="122" t="e">
        <f>IF(N234=0,Limits!$D$8,IF(N234=1,Limits!$E$8,IF(N234=2,Limits!$F$8,IF(N234=3,Limits!$G$8,IF(N234=4,Limits!$H$8,IF(N234=5,Limits!$I$8))))))</f>
        <v>#REF!</v>
      </c>
      <c r="W234" s="122"/>
      <c r="X234" s="122" t="e">
        <f t="shared" si="13"/>
        <v>#REF!</v>
      </c>
      <c r="Y234" s="122"/>
      <c r="Z234" s="76" t="e">
        <f>IF(D234&gt;=Limits!#REF!,"A",IF(D234&lt;=Limits!#REF!,"B",0))</f>
        <v>#REF!</v>
      </c>
      <c r="AA234" s="76" t="e">
        <f>IF(Z234="A",IF(P234=30,HLOOKUP(N234,Limits!#REF!,2),IF(P234=40,HLOOKUP(N234,Limits!#REF!,3),IF(P234=50,HLOOKUP(N234,Limits!#REF!,4),IF(P234=80,HLOOKUP(N234,Limits!#REF!,5))))))</f>
        <v>#REF!</v>
      </c>
      <c r="AB234" s="76" t="e">
        <f>IF(Z234="B",IF(P234=30,HLOOKUP(N234,Limits!#REF!,2),IF(P234=40,HLOOKUP(N234,Limits!#REF!,3),IF(P234=50,HLOOKUP(N234,Limits!#REF!,4),IF(P234=80,HLOOKUP(N234,Limits!#REF!,5))))))</f>
        <v>#REF!</v>
      </c>
      <c r="AC234" s="122"/>
      <c r="AD234" s="123" t="e">
        <f t="shared" si="14"/>
        <v>#REF!</v>
      </c>
      <c r="AE234" s="76" t="e">
        <f>IF(Z234="A",IF(X234&lt;=HLOOKUP(N234,Limits!#REF!,2),30,IF(X234&lt;=HLOOKUP(N234,Limits!#REF!,3),40,IF(X234&lt;=HLOOKUP(N234,Limits!#REF!,4),50,IF(X234&lt;=HLOOKUP(N234,Limits!#REF!,5),80,"Over 80%")))))</f>
        <v>#REF!</v>
      </c>
      <c r="AF234" s="76" t="e">
        <f>IF(Z234="B",IF(X234&lt;=HLOOKUP(N234,Limits!#REF!,2),30,IF(X234&lt;=HLOOKUP(N234,Limits!#REF!,3),40,IF(X234&lt;=HLOOKUP(N234,Limits!#REF!,4),50,IF(X234&lt;=HLOOKUP(N234,Limits!#REF!,5),80,"Over 80%")))))</f>
        <v>#REF!</v>
      </c>
      <c r="AG234" s="122"/>
      <c r="AH234" s="85" t="e">
        <f>IF(J234&lt;=HLOOKUP(F234,Limits!#REF!,2),30,IF(J234&lt;=HLOOKUP(F234,Limits!#REF!,3),40,IF(J234&lt;=HLOOKUP(F234,Limits!#REF!,4),50,IF(J234&lt;=HLOOKUP(F234,Limits!#REF!,5),60,IF(J234&lt;=HLOOKUP(F234,Limits!#REF!,6),80,"Over 80%")))))</f>
        <v>#REF!</v>
      </c>
      <c r="AI234" s="123" t="e">
        <f t="shared" si="12"/>
        <v>#REF!</v>
      </c>
      <c r="AJ234" s="13"/>
      <c r="AK234" s="85" t="e">
        <f t="shared" si="15"/>
        <v>#REF!</v>
      </c>
    </row>
    <row r="235" spans="1:37">
      <c r="A235" s="117" t="e">
        <f>+USR!#REF!</f>
        <v>#REF!</v>
      </c>
      <c r="B235" s="117"/>
      <c r="C235" s="117" t="e">
        <f>+USR!#REF!</f>
        <v>#REF!</v>
      </c>
      <c r="D235" s="151" t="e">
        <f>DATEVALUE(TEXT(USR!#REF!,"mm/dd/yyyy"))</f>
        <v>#REF!</v>
      </c>
      <c r="E235" s="117"/>
      <c r="F235" s="121" t="e">
        <f>+USR!#REF!</f>
        <v>#REF!</v>
      </c>
      <c r="G235" s="122"/>
      <c r="H235" s="122" t="e">
        <f>+USR!#REF!</f>
        <v>#REF!</v>
      </c>
      <c r="I235" s="122"/>
      <c r="J235" s="146" t="e">
        <f>+USR!#REF!</f>
        <v>#REF!</v>
      </c>
      <c r="K235" s="122"/>
      <c r="L235" s="147" t="e">
        <f>IF(H235=30,HLOOKUP(F235,Limits!#REF!,2),IF(H235=40,HLOOKUP(F235,Limits!#REF!,3),IF(H235=50,HLOOKUP(F235,Limits!#REF!,4),IF(H235=60,HLOOKUP(F235,Limits!#REF!,5),IF(H235=80,HLOOKUP(F235,Limits!#REF!,6))))))</f>
        <v>#REF!</v>
      </c>
      <c r="M235" s="148"/>
      <c r="N235" s="121" t="e">
        <f>+USR!#REF!</f>
        <v>#REF!</v>
      </c>
      <c r="O235" s="122"/>
      <c r="P235" s="122" t="e">
        <f>+USR!#REF!</f>
        <v>#REF!</v>
      </c>
      <c r="Q235" s="122"/>
      <c r="R235" s="122" t="e">
        <f>+USR!#REF!</f>
        <v>#REF!</v>
      </c>
      <c r="S235" s="122"/>
      <c r="T235" s="122" t="e">
        <f>+USR!#REF!</f>
        <v>#REF!</v>
      </c>
      <c r="U235" s="122"/>
      <c r="V235" s="122" t="e">
        <f>IF(N235=0,Limits!$D$8,IF(N235=1,Limits!$E$8,IF(N235=2,Limits!$F$8,IF(N235=3,Limits!$G$8,IF(N235=4,Limits!$H$8,IF(N235=5,Limits!$I$8))))))</f>
        <v>#REF!</v>
      </c>
      <c r="W235" s="122"/>
      <c r="X235" s="122" t="e">
        <f t="shared" si="13"/>
        <v>#REF!</v>
      </c>
      <c r="Y235" s="122"/>
      <c r="Z235" s="76" t="e">
        <f>IF(D235&gt;=Limits!#REF!,"A",IF(D235&lt;=Limits!#REF!,"B",0))</f>
        <v>#REF!</v>
      </c>
      <c r="AA235" s="76" t="e">
        <f>IF(Z235="A",IF(P235=30,HLOOKUP(N235,Limits!#REF!,2),IF(P235=40,HLOOKUP(N235,Limits!#REF!,3),IF(P235=50,HLOOKUP(N235,Limits!#REF!,4),IF(P235=80,HLOOKUP(N235,Limits!#REF!,5))))))</f>
        <v>#REF!</v>
      </c>
      <c r="AB235" s="76" t="e">
        <f>IF(Z235="B",IF(P235=30,HLOOKUP(N235,Limits!#REF!,2),IF(P235=40,HLOOKUP(N235,Limits!#REF!,3),IF(P235=50,HLOOKUP(N235,Limits!#REF!,4),IF(P235=80,HLOOKUP(N235,Limits!#REF!,5))))))</f>
        <v>#REF!</v>
      </c>
      <c r="AC235" s="122"/>
      <c r="AD235" s="123" t="e">
        <f t="shared" si="14"/>
        <v>#REF!</v>
      </c>
      <c r="AE235" s="76" t="e">
        <f>IF(Z235="A",IF(X235&lt;=HLOOKUP(N235,Limits!#REF!,2),30,IF(X235&lt;=HLOOKUP(N235,Limits!#REF!,3),40,IF(X235&lt;=HLOOKUP(N235,Limits!#REF!,4),50,IF(X235&lt;=HLOOKUP(N235,Limits!#REF!,5),80,"Over 80%")))))</f>
        <v>#REF!</v>
      </c>
      <c r="AF235" s="76" t="e">
        <f>IF(Z235="B",IF(X235&lt;=HLOOKUP(N235,Limits!#REF!,2),30,IF(X235&lt;=HLOOKUP(N235,Limits!#REF!,3),40,IF(X235&lt;=HLOOKUP(N235,Limits!#REF!,4),50,IF(X235&lt;=HLOOKUP(N235,Limits!#REF!,5),80,"Over 80%")))))</f>
        <v>#REF!</v>
      </c>
      <c r="AG235" s="122"/>
      <c r="AH235" s="85" t="e">
        <f>IF(J235&lt;=HLOOKUP(F235,Limits!#REF!,2),30,IF(J235&lt;=HLOOKUP(F235,Limits!#REF!,3),40,IF(J235&lt;=HLOOKUP(F235,Limits!#REF!,4),50,IF(J235&lt;=HLOOKUP(F235,Limits!#REF!,5),60,IF(J235&lt;=HLOOKUP(F235,Limits!#REF!,6),80,"Over 80%")))))</f>
        <v>#REF!</v>
      </c>
      <c r="AI235" s="123" t="e">
        <f t="shared" si="12"/>
        <v>#REF!</v>
      </c>
      <c r="AJ235" s="13"/>
      <c r="AK235" s="85" t="e">
        <f t="shared" si="15"/>
        <v>#REF!</v>
      </c>
    </row>
    <row r="236" spans="1:37">
      <c r="A236" s="117" t="e">
        <f>+USR!#REF!</f>
        <v>#REF!</v>
      </c>
      <c r="B236" s="117"/>
      <c r="C236" s="117" t="e">
        <f>+USR!#REF!</f>
        <v>#REF!</v>
      </c>
      <c r="D236" s="151" t="e">
        <f>DATEVALUE(TEXT(USR!#REF!,"mm/dd/yyyy"))</f>
        <v>#REF!</v>
      </c>
      <c r="E236" s="117"/>
      <c r="F236" s="121" t="e">
        <f>+USR!#REF!</f>
        <v>#REF!</v>
      </c>
      <c r="G236" s="122"/>
      <c r="H236" s="122" t="e">
        <f>+USR!#REF!</f>
        <v>#REF!</v>
      </c>
      <c r="I236" s="122"/>
      <c r="J236" s="146" t="e">
        <f>+USR!#REF!</f>
        <v>#REF!</v>
      </c>
      <c r="K236" s="122"/>
      <c r="L236" s="147" t="e">
        <f>IF(H236=30,HLOOKUP(F236,Limits!#REF!,2),IF(H236=40,HLOOKUP(F236,Limits!#REF!,3),IF(H236=50,HLOOKUP(F236,Limits!#REF!,4),IF(H236=60,HLOOKUP(F236,Limits!#REF!,5),IF(H236=80,HLOOKUP(F236,Limits!#REF!,6))))))</f>
        <v>#REF!</v>
      </c>
      <c r="M236" s="148"/>
      <c r="N236" s="121" t="e">
        <f>+USR!#REF!</f>
        <v>#REF!</v>
      </c>
      <c r="O236" s="122"/>
      <c r="P236" s="122" t="e">
        <f>+USR!#REF!</f>
        <v>#REF!</v>
      </c>
      <c r="Q236" s="122"/>
      <c r="R236" s="122" t="e">
        <f>+USR!#REF!</f>
        <v>#REF!</v>
      </c>
      <c r="S236" s="122"/>
      <c r="T236" s="122" t="e">
        <f>+USR!#REF!</f>
        <v>#REF!</v>
      </c>
      <c r="U236" s="122"/>
      <c r="V236" s="122" t="e">
        <f>IF(N236=0,Limits!$D$8,IF(N236=1,Limits!$E$8,IF(N236=2,Limits!$F$8,IF(N236=3,Limits!$G$8,IF(N236=4,Limits!$H$8,IF(N236=5,Limits!$I$8))))))</f>
        <v>#REF!</v>
      </c>
      <c r="W236" s="122"/>
      <c r="X236" s="122" t="e">
        <f t="shared" si="13"/>
        <v>#REF!</v>
      </c>
      <c r="Y236" s="122"/>
      <c r="Z236" s="76" t="e">
        <f>IF(D236&gt;=Limits!#REF!,"A",IF(D236&lt;=Limits!#REF!,"B",0))</f>
        <v>#REF!</v>
      </c>
      <c r="AA236" s="76" t="e">
        <f>IF(Z236="A",IF(P236=30,HLOOKUP(N236,Limits!#REF!,2),IF(P236=40,HLOOKUP(N236,Limits!#REF!,3),IF(P236=50,HLOOKUP(N236,Limits!#REF!,4),IF(P236=80,HLOOKUP(N236,Limits!#REF!,5))))))</f>
        <v>#REF!</v>
      </c>
      <c r="AB236" s="76" t="e">
        <f>IF(Z236="B",IF(P236=30,HLOOKUP(N236,Limits!#REF!,2),IF(P236=40,HLOOKUP(N236,Limits!#REF!,3),IF(P236=50,HLOOKUP(N236,Limits!#REF!,4),IF(P236=80,HLOOKUP(N236,Limits!#REF!,5))))))</f>
        <v>#REF!</v>
      </c>
      <c r="AC236" s="122"/>
      <c r="AD236" s="123" t="e">
        <f t="shared" si="14"/>
        <v>#REF!</v>
      </c>
      <c r="AE236" s="76" t="e">
        <f>IF(Z236="A",IF(X236&lt;=HLOOKUP(N236,Limits!#REF!,2),30,IF(X236&lt;=HLOOKUP(N236,Limits!#REF!,3),40,IF(X236&lt;=HLOOKUP(N236,Limits!#REF!,4),50,IF(X236&lt;=HLOOKUP(N236,Limits!#REF!,5),80,"Over 80%")))))</f>
        <v>#REF!</v>
      </c>
      <c r="AF236" s="76" t="e">
        <f>IF(Z236="B",IF(X236&lt;=HLOOKUP(N236,Limits!#REF!,2),30,IF(X236&lt;=HLOOKUP(N236,Limits!#REF!,3),40,IF(X236&lt;=HLOOKUP(N236,Limits!#REF!,4),50,IF(X236&lt;=HLOOKUP(N236,Limits!#REF!,5),80,"Over 80%")))))</f>
        <v>#REF!</v>
      </c>
      <c r="AG236" s="122"/>
      <c r="AH236" s="85" t="e">
        <f>IF(J236&lt;=HLOOKUP(F236,Limits!#REF!,2),30,IF(J236&lt;=HLOOKUP(F236,Limits!#REF!,3),40,IF(J236&lt;=HLOOKUP(F236,Limits!#REF!,4),50,IF(J236&lt;=HLOOKUP(F236,Limits!#REF!,5),60,IF(J236&lt;=HLOOKUP(F236,Limits!#REF!,6),80,"Over 80%")))))</f>
        <v>#REF!</v>
      </c>
      <c r="AI236" s="123" t="e">
        <f t="shared" si="12"/>
        <v>#REF!</v>
      </c>
      <c r="AJ236" s="13"/>
      <c r="AK236" s="85" t="e">
        <f t="shared" si="15"/>
        <v>#REF!</v>
      </c>
    </row>
    <row r="237" spans="1:37">
      <c r="A237" s="117" t="e">
        <f>+USR!#REF!</f>
        <v>#REF!</v>
      </c>
      <c r="B237" s="117"/>
      <c r="C237" s="117" t="e">
        <f>+USR!#REF!</f>
        <v>#REF!</v>
      </c>
      <c r="D237" s="151" t="e">
        <f>DATEVALUE(TEXT(USR!#REF!,"mm/dd/yyyy"))</f>
        <v>#REF!</v>
      </c>
      <c r="E237" s="117"/>
      <c r="F237" s="121" t="e">
        <f>+USR!#REF!</f>
        <v>#REF!</v>
      </c>
      <c r="G237" s="122"/>
      <c r="H237" s="122" t="e">
        <f>+USR!#REF!</f>
        <v>#REF!</v>
      </c>
      <c r="I237" s="122"/>
      <c r="J237" s="146" t="e">
        <f>+USR!#REF!</f>
        <v>#REF!</v>
      </c>
      <c r="K237" s="122"/>
      <c r="L237" s="147" t="e">
        <f>IF(H237=30,HLOOKUP(F237,Limits!#REF!,2),IF(H237=40,HLOOKUP(F237,Limits!#REF!,3),IF(H237=50,HLOOKUP(F237,Limits!#REF!,4),IF(H237=60,HLOOKUP(F237,Limits!#REF!,5),IF(H237=80,HLOOKUP(F237,Limits!#REF!,6))))))</f>
        <v>#REF!</v>
      </c>
      <c r="M237" s="148"/>
      <c r="N237" s="121" t="e">
        <f>+USR!#REF!</f>
        <v>#REF!</v>
      </c>
      <c r="O237" s="122"/>
      <c r="P237" s="122" t="e">
        <f>+USR!#REF!</f>
        <v>#REF!</v>
      </c>
      <c r="Q237" s="122"/>
      <c r="R237" s="122" t="e">
        <f>+USR!#REF!</f>
        <v>#REF!</v>
      </c>
      <c r="S237" s="122"/>
      <c r="T237" s="122" t="e">
        <f>+USR!#REF!</f>
        <v>#REF!</v>
      </c>
      <c r="U237" s="122"/>
      <c r="V237" s="122" t="e">
        <f>IF(N237=0,Limits!$D$8,IF(N237=1,Limits!$E$8,IF(N237=2,Limits!$F$8,IF(N237=3,Limits!$G$8,IF(N237=4,Limits!$H$8,IF(N237=5,Limits!$I$8))))))</f>
        <v>#REF!</v>
      </c>
      <c r="W237" s="122"/>
      <c r="X237" s="122" t="e">
        <f t="shared" si="13"/>
        <v>#REF!</v>
      </c>
      <c r="Y237" s="122"/>
      <c r="Z237" s="76" t="e">
        <f>IF(D237&gt;=Limits!#REF!,"A",IF(D237&lt;=Limits!#REF!,"B",0))</f>
        <v>#REF!</v>
      </c>
      <c r="AA237" s="76" t="e">
        <f>IF(Z237="A",IF(P237=30,HLOOKUP(N237,Limits!#REF!,2),IF(P237=40,HLOOKUP(N237,Limits!#REF!,3),IF(P237=50,HLOOKUP(N237,Limits!#REF!,4),IF(P237=80,HLOOKUP(N237,Limits!#REF!,5))))))</f>
        <v>#REF!</v>
      </c>
      <c r="AB237" s="76" t="e">
        <f>IF(Z237="B",IF(P237=30,HLOOKUP(N237,Limits!#REF!,2),IF(P237=40,HLOOKUP(N237,Limits!#REF!,3),IF(P237=50,HLOOKUP(N237,Limits!#REF!,4),IF(P237=80,HLOOKUP(N237,Limits!#REF!,5))))))</f>
        <v>#REF!</v>
      </c>
      <c r="AC237" s="122"/>
      <c r="AD237" s="123" t="e">
        <f t="shared" si="14"/>
        <v>#REF!</v>
      </c>
      <c r="AE237" s="76" t="e">
        <f>IF(Z237="A",IF(X237&lt;=HLOOKUP(N237,Limits!#REF!,2),30,IF(X237&lt;=HLOOKUP(N237,Limits!#REF!,3),40,IF(X237&lt;=HLOOKUP(N237,Limits!#REF!,4),50,IF(X237&lt;=HLOOKUP(N237,Limits!#REF!,5),80,"Over 80%")))))</f>
        <v>#REF!</v>
      </c>
      <c r="AF237" s="76" t="e">
        <f>IF(Z237="B",IF(X237&lt;=HLOOKUP(N237,Limits!#REF!,2),30,IF(X237&lt;=HLOOKUP(N237,Limits!#REF!,3),40,IF(X237&lt;=HLOOKUP(N237,Limits!#REF!,4),50,IF(X237&lt;=HLOOKUP(N237,Limits!#REF!,5),80,"Over 80%")))))</f>
        <v>#REF!</v>
      </c>
      <c r="AG237" s="122"/>
      <c r="AH237" s="85" t="e">
        <f>IF(J237&lt;=HLOOKUP(F237,Limits!#REF!,2),30,IF(J237&lt;=HLOOKUP(F237,Limits!#REF!,3),40,IF(J237&lt;=HLOOKUP(F237,Limits!#REF!,4),50,IF(J237&lt;=HLOOKUP(F237,Limits!#REF!,5),60,IF(J237&lt;=HLOOKUP(F237,Limits!#REF!,6),80,"Over 80%")))))</f>
        <v>#REF!</v>
      </c>
      <c r="AI237" s="123" t="e">
        <f t="shared" si="12"/>
        <v>#REF!</v>
      </c>
      <c r="AJ237" s="13"/>
      <c r="AK237" s="85" t="e">
        <f t="shared" si="15"/>
        <v>#REF!</v>
      </c>
    </row>
    <row r="238" spans="1:37">
      <c r="A238" s="117" t="e">
        <f>+USR!#REF!</f>
        <v>#REF!</v>
      </c>
      <c r="B238" s="117"/>
      <c r="C238" s="117" t="e">
        <f>+USR!#REF!</f>
        <v>#REF!</v>
      </c>
      <c r="D238" s="151" t="e">
        <f>DATEVALUE(TEXT(USR!#REF!,"mm/dd/yyyy"))</f>
        <v>#REF!</v>
      </c>
      <c r="E238" s="117"/>
      <c r="F238" s="121" t="e">
        <f>+USR!#REF!</f>
        <v>#REF!</v>
      </c>
      <c r="G238" s="122"/>
      <c r="H238" s="122" t="e">
        <f>+USR!#REF!</f>
        <v>#REF!</v>
      </c>
      <c r="I238" s="122"/>
      <c r="J238" s="146" t="e">
        <f>+USR!#REF!</f>
        <v>#REF!</v>
      </c>
      <c r="K238" s="122"/>
      <c r="L238" s="147" t="e">
        <f>IF(H238=30,HLOOKUP(F238,Limits!#REF!,2),IF(H238=40,HLOOKUP(F238,Limits!#REF!,3),IF(H238=50,HLOOKUP(F238,Limits!#REF!,4),IF(H238=60,HLOOKUP(F238,Limits!#REF!,5),IF(H238=80,HLOOKUP(F238,Limits!#REF!,6))))))</f>
        <v>#REF!</v>
      </c>
      <c r="M238" s="148"/>
      <c r="N238" s="121" t="e">
        <f>+USR!#REF!</f>
        <v>#REF!</v>
      </c>
      <c r="O238" s="122"/>
      <c r="P238" s="122" t="e">
        <f>+USR!#REF!</f>
        <v>#REF!</v>
      </c>
      <c r="Q238" s="122"/>
      <c r="R238" s="122" t="e">
        <f>+USR!#REF!</f>
        <v>#REF!</v>
      </c>
      <c r="S238" s="122"/>
      <c r="T238" s="122" t="e">
        <f>+USR!#REF!</f>
        <v>#REF!</v>
      </c>
      <c r="U238" s="122"/>
      <c r="V238" s="122" t="e">
        <f>IF(N238=0,Limits!$D$8,IF(N238=1,Limits!$E$8,IF(N238=2,Limits!$F$8,IF(N238=3,Limits!$G$8,IF(N238=4,Limits!$H$8,IF(N238=5,Limits!$I$8))))))</f>
        <v>#REF!</v>
      </c>
      <c r="W238" s="122"/>
      <c r="X238" s="122" t="e">
        <f t="shared" si="13"/>
        <v>#REF!</v>
      </c>
      <c r="Y238" s="122"/>
      <c r="Z238" s="76" t="e">
        <f>IF(D238&gt;=Limits!#REF!,"A",IF(D238&lt;=Limits!#REF!,"B",0))</f>
        <v>#REF!</v>
      </c>
      <c r="AA238" s="76" t="e">
        <f>IF(Z238="A",IF(P238=30,HLOOKUP(N238,Limits!#REF!,2),IF(P238=40,HLOOKUP(N238,Limits!#REF!,3),IF(P238=50,HLOOKUP(N238,Limits!#REF!,4),IF(P238=80,HLOOKUP(N238,Limits!#REF!,5))))))</f>
        <v>#REF!</v>
      </c>
      <c r="AB238" s="76" t="e">
        <f>IF(Z238="B",IF(P238=30,HLOOKUP(N238,Limits!#REF!,2),IF(P238=40,HLOOKUP(N238,Limits!#REF!,3),IF(P238=50,HLOOKUP(N238,Limits!#REF!,4),IF(P238=80,HLOOKUP(N238,Limits!#REF!,5))))))</f>
        <v>#REF!</v>
      </c>
      <c r="AC238" s="122"/>
      <c r="AD238" s="123" t="e">
        <f t="shared" si="14"/>
        <v>#REF!</v>
      </c>
      <c r="AE238" s="76" t="e">
        <f>IF(Z238="A",IF(X238&lt;=HLOOKUP(N238,Limits!#REF!,2),30,IF(X238&lt;=HLOOKUP(N238,Limits!#REF!,3),40,IF(X238&lt;=HLOOKUP(N238,Limits!#REF!,4),50,IF(X238&lt;=HLOOKUP(N238,Limits!#REF!,5),80,"Over 80%")))))</f>
        <v>#REF!</v>
      </c>
      <c r="AF238" s="76" t="e">
        <f>IF(Z238="B",IF(X238&lt;=HLOOKUP(N238,Limits!#REF!,2),30,IF(X238&lt;=HLOOKUP(N238,Limits!#REF!,3),40,IF(X238&lt;=HLOOKUP(N238,Limits!#REF!,4),50,IF(X238&lt;=HLOOKUP(N238,Limits!#REF!,5),80,"Over 80%")))))</f>
        <v>#REF!</v>
      </c>
      <c r="AG238" s="122"/>
      <c r="AH238" s="85" t="e">
        <f>IF(J238&lt;=HLOOKUP(F238,Limits!#REF!,2),30,IF(J238&lt;=HLOOKUP(F238,Limits!#REF!,3),40,IF(J238&lt;=HLOOKUP(F238,Limits!#REF!,4),50,IF(J238&lt;=HLOOKUP(F238,Limits!#REF!,5),60,IF(J238&lt;=HLOOKUP(F238,Limits!#REF!,6),80,"Over 80%")))))</f>
        <v>#REF!</v>
      </c>
      <c r="AI238" s="123" t="e">
        <f t="shared" si="12"/>
        <v>#REF!</v>
      </c>
      <c r="AJ238" s="13"/>
      <c r="AK238" s="85" t="e">
        <f t="shared" si="15"/>
        <v>#REF!</v>
      </c>
    </row>
    <row r="239" spans="1:37">
      <c r="A239" s="117" t="e">
        <f>+USR!#REF!</f>
        <v>#REF!</v>
      </c>
      <c r="B239" s="117"/>
      <c r="C239" s="117" t="e">
        <f>+USR!#REF!</f>
        <v>#REF!</v>
      </c>
      <c r="D239" s="151" t="e">
        <f>DATEVALUE(TEXT(USR!#REF!,"mm/dd/yyyy"))</f>
        <v>#REF!</v>
      </c>
      <c r="E239" s="117"/>
      <c r="F239" s="121" t="e">
        <f>+USR!#REF!</f>
        <v>#REF!</v>
      </c>
      <c r="G239" s="122"/>
      <c r="H239" s="122" t="e">
        <f>+USR!#REF!</f>
        <v>#REF!</v>
      </c>
      <c r="I239" s="122"/>
      <c r="J239" s="146" t="e">
        <f>+USR!#REF!</f>
        <v>#REF!</v>
      </c>
      <c r="K239" s="122"/>
      <c r="L239" s="147" t="e">
        <f>IF(H239=30,HLOOKUP(F239,Limits!#REF!,2),IF(H239=40,HLOOKUP(F239,Limits!#REF!,3),IF(H239=50,HLOOKUP(F239,Limits!#REF!,4),IF(H239=60,HLOOKUP(F239,Limits!#REF!,5),IF(H239=80,HLOOKUP(F239,Limits!#REF!,6))))))</f>
        <v>#REF!</v>
      </c>
      <c r="M239" s="148"/>
      <c r="N239" s="121" t="e">
        <f>+USR!#REF!</f>
        <v>#REF!</v>
      </c>
      <c r="O239" s="122"/>
      <c r="P239" s="122" t="e">
        <f>+USR!#REF!</f>
        <v>#REF!</v>
      </c>
      <c r="Q239" s="122"/>
      <c r="R239" s="122" t="e">
        <f>+USR!#REF!</f>
        <v>#REF!</v>
      </c>
      <c r="S239" s="122"/>
      <c r="T239" s="122" t="e">
        <f>+USR!#REF!</f>
        <v>#REF!</v>
      </c>
      <c r="U239" s="122"/>
      <c r="V239" s="122" t="e">
        <f>IF(N239=0,Limits!$D$8,IF(N239=1,Limits!$E$8,IF(N239=2,Limits!$F$8,IF(N239=3,Limits!$G$8,IF(N239=4,Limits!$H$8,IF(N239=5,Limits!$I$8))))))</f>
        <v>#REF!</v>
      </c>
      <c r="W239" s="122"/>
      <c r="X239" s="122" t="e">
        <f t="shared" si="13"/>
        <v>#REF!</v>
      </c>
      <c r="Y239" s="122"/>
      <c r="Z239" s="76" t="e">
        <f>IF(D239&gt;=Limits!#REF!,"A",IF(D239&lt;=Limits!#REF!,"B",0))</f>
        <v>#REF!</v>
      </c>
      <c r="AA239" s="76" t="e">
        <f>IF(Z239="A",IF(P239=30,HLOOKUP(N239,Limits!#REF!,2),IF(P239=40,HLOOKUP(N239,Limits!#REF!,3),IF(P239=50,HLOOKUP(N239,Limits!#REF!,4),IF(P239=80,HLOOKUP(N239,Limits!#REF!,5))))))</f>
        <v>#REF!</v>
      </c>
      <c r="AB239" s="76" t="e">
        <f>IF(Z239="B",IF(P239=30,HLOOKUP(N239,Limits!#REF!,2),IF(P239=40,HLOOKUP(N239,Limits!#REF!,3),IF(P239=50,HLOOKUP(N239,Limits!#REF!,4),IF(P239=80,HLOOKUP(N239,Limits!#REF!,5))))))</f>
        <v>#REF!</v>
      </c>
      <c r="AC239" s="122"/>
      <c r="AD239" s="123" t="e">
        <f t="shared" si="14"/>
        <v>#REF!</v>
      </c>
      <c r="AE239" s="76" t="e">
        <f>IF(Z239="A",IF(X239&lt;=HLOOKUP(N239,Limits!#REF!,2),30,IF(X239&lt;=HLOOKUP(N239,Limits!#REF!,3),40,IF(X239&lt;=HLOOKUP(N239,Limits!#REF!,4),50,IF(X239&lt;=HLOOKUP(N239,Limits!#REF!,5),80,"Over 80%")))))</f>
        <v>#REF!</v>
      </c>
      <c r="AF239" s="76" t="e">
        <f>IF(Z239="B",IF(X239&lt;=HLOOKUP(N239,Limits!#REF!,2),30,IF(X239&lt;=HLOOKUP(N239,Limits!#REF!,3),40,IF(X239&lt;=HLOOKUP(N239,Limits!#REF!,4),50,IF(X239&lt;=HLOOKUP(N239,Limits!#REF!,5),80,"Over 80%")))))</f>
        <v>#REF!</v>
      </c>
      <c r="AG239" s="122"/>
      <c r="AH239" s="85" t="e">
        <f>IF(J239&lt;=HLOOKUP(F239,Limits!#REF!,2),30,IF(J239&lt;=HLOOKUP(F239,Limits!#REF!,3),40,IF(J239&lt;=HLOOKUP(F239,Limits!#REF!,4),50,IF(J239&lt;=HLOOKUP(F239,Limits!#REF!,5),60,IF(J239&lt;=HLOOKUP(F239,Limits!#REF!,6),80,"Over 80%")))))</f>
        <v>#REF!</v>
      </c>
      <c r="AI239" s="123" t="e">
        <f t="shared" si="12"/>
        <v>#REF!</v>
      </c>
      <c r="AJ239" s="13"/>
      <c r="AK239" s="85" t="e">
        <f t="shared" si="15"/>
        <v>#REF!</v>
      </c>
    </row>
    <row r="240" spans="1:37">
      <c r="A240" s="117" t="e">
        <f>+USR!#REF!</f>
        <v>#REF!</v>
      </c>
      <c r="B240" s="117"/>
      <c r="C240" s="117" t="e">
        <f>+USR!#REF!</f>
        <v>#REF!</v>
      </c>
      <c r="D240" s="151" t="e">
        <f>DATEVALUE(TEXT(USR!#REF!,"mm/dd/yyyy"))</f>
        <v>#REF!</v>
      </c>
      <c r="E240" s="117"/>
      <c r="F240" s="121" t="e">
        <f>+USR!#REF!</f>
        <v>#REF!</v>
      </c>
      <c r="G240" s="122"/>
      <c r="H240" s="122" t="e">
        <f>+USR!#REF!</f>
        <v>#REF!</v>
      </c>
      <c r="I240" s="122"/>
      <c r="J240" s="146" t="e">
        <f>+USR!#REF!</f>
        <v>#REF!</v>
      </c>
      <c r="K240" s="122"/>
      <c r="L240" s="147" t="e">
        <f>IF(H240=30,HLOOKUP(F240,Limits!#REF!,2),IF(H240=40,HLOOKUP(F240,Limits!#REF!,3),IF(H240=50,HLOOKUP(F240,Limits!#REF!,4),IF(H240=60,HLOOKUP(F240,Limits!#REF!,5),IF(H240=80,HLOOKUP(F240,Limits!#REF!,6))))))</f>
        <v>#REF!</v>
      </c>
      <c r="M240" s="148"/>
      <c r="N240" s="121" t="e">
        <f>+USR!#REF!</f>
        <v>#REF!</v>
      </c>
      <c r="O240" s="122"/>
      <c r="P240" s="122" t="e">
        <f>+USR!#REF!</f>
        <v>#REF!</v>
      </c>
      <c r="Q240" s="122"/>
      <c r="R240" s="122" t="e">
        <f>+USR!#REF!</f>
        <v>#REF!</v>
      </c>
      <c r="S240" s="122"/>
      <c r="T240" s="122" t="e">
        <f>+USR!#REF!</f>
        <v>#REF!</v>
      </c>
      <c r="U240" s="122"/>
      <c r="V240" s="122" t="e">
        <f>IF(N240=0,Limits!$D$8,IF(N240=1,Limits!$E$8,IF(N240=2,Limits!$F$8,IF(N240=3,Limits!$G$8,IF(N240=4,Limits!$H$8,IF(N240=5,Limits!$I$8))))))</f>
        <v>#REF!</v>
      </c>
      <c r="W240" s="122"/>
      <c r="X240" s="122" t="e">
        <f t="shared" si="13"/>
        <v>#REF!</v>
      </c>
      <c r="Y240" s="122"/>
      <c r="Z240" s="76" t="e">
        <f>IF(D240&gt;=Limits!#REF!,"A",IF(D240&lt;=Limits!#REF!,"B",0))</f>
        <v>#REF!</v>
      </c>
      <c r="AA240" s="76" t="e">
        <f>IF(Z240="A",IF(P240=30,HLOOKUP(N240,Limits!#REF!,2),IF(P240=40,HLOOKUP(N240,Limits!#REF!,3),IF(P240=50,HLOOKUP(N240,Limits!#REF!,4),IF(P240=80,HLOOKUP(N240,Limits!#REF!,5))))))</f>
        <v>#REF!</v>
      </c>
      <c r="AB240" s="76" t="e">
        <f>IF(Z240="B",IF(P240=30,HLOOKUP(N240,Limits!#REF!,2),IF(P240=40,HLOOKUP(N240,Limits!#REF!,3),IF(P240=50,HLOOKUP(N240,Limits!#REF!,4),IF(P240=80,HLOOKUP(N240,Limits!#REF!,5))))))</f>
        <v>#REF!</v>
      </c>
      <c r="AC240" s="122"/>
      <c r="AD240" s="123" t="e">
        <f t="shared" si="14"/>
        <v>#REF!</v>
      </c>
      <c r="AE240" s="76" t="e">
        <f>IF(Z240="A",IF(X240&lt;=HLOOKUP(N240,Limits!#REF!,2),30,IF(X240&lt;=HLOOKUP(N240,Limits!#REF!,3),40,IF(X240&lt;=HLOOKUP(N240,Limits!#REF!,4),50,IF(X240&lt;=HLOOKUP(N240,Limits!#REF!,5),80,"Over 80%")))))</f>
        <v>#REF!</v>
      </c>
      <c r="AF240" s="76" t="e">
        <f>IF(Z240="B",IF(X240&lt;=HLOOKUP(N240,Limits!#REF!,2),30,IF(X240&lt;=HLOOKUP(N240,Limits!#REF!,3),40,IF(X240&lt;=HLOOKUP(N240,Limits!#REF!,4),50,IF(X240&lt;=HLOOKUP(N240,Limits!#REF!,5),80,"Over 80%")))))</f>
        <v>#REF!</v>
      </c>
      <c r="AG240" s="122"/>
      <c r="AH240" s="85" t="e">
        <f>IF(J240&lt;=HLOOKUP(F240,Limits!#REF!,2),30,IF(J240&lt;=HLOOKUP(F240,Limits!#REF!,3),40,IF(J240&lt;=HLOOKUP(F240,Limits!#REF!,4),50,IF(J240&lt;=HLOOKUP(F240,Limits!#REF!,5),60,IF(J240&lt;=HLOOKUP(F240,Limits!#REF!,6),80,"Over 80%")))))</f>
        <v>#REF!</v>
      </c>
      <c r="AI240" s="123" t="e">
        <f t="shared" si="12"/>
        <v>#REF!</v>
      </c>
      <c r="AJ240" s="13"/>
      <c r="AK240" s="85" t="e">
        <f t="shared" si="15"/>
        <v>#REF!</v>
      </c>
    </row>
    <row r="241" spans="1:37">
      <c r="A241" s="117" t="e">
        <f>+USR!#REF!</f>
        <v>#REF!</v>
      </c>
      <c r="B241" s="117"/>
      <c r="C241" s="117" t="e">
        <f>+USR!#REF!</f>
        <v>#REF!</v>
      </c>
      <c r="D241" s="151" t="e">
        <f>DATEVALUE(TEXT(USR!#REF!,"mm/dd/yyyy"))</f>
        <v>#REF!</v>
      </c>
      <c r="E241" s="117"/>
      <c r="F241" s="121" t="e">
        <f>+USR!#REF!</f>
        <v>#REF!</v>
      </c>
      <c r="G241" s="122"/>
      <c r="H241" s="122" t="e">
        <f>+USR!#REF!</f>
        <v>#REF!</v>
      </c>
      <c r="I241" s="122"/>
      <c r="J241" s="146" t="e">
        <f>+USR!#REF!</f>
        <v>#REF!</v>
      </c>
      <c r="K241" s="122"/>
      <c r="L241" s="147" t="e">
        <f>IF(H241=30,HLOOKUP(F241,Limits!#REF!,2),IF(H241=40,HLOOKUP(F241,Limits!#REF!,3),IF(H241=50,HLOOKUP(F241,Limits!#REF!,4),IF(H241=60,HLOOKUP(F241,Limits!#REF!,5),IF(H241=80,HLOOKUP(F241,Limits!#REF!,6))))))</f>
        <v>#REF!</v>
      </c>
      <c r="M241" s="148"/>
      <c r="N241" s="121" t="e">
        <f>+USR!#REF!</f>
        <v>#REF!</v>
      </c>
      <c r="O241" s="122"/>
      <c r="P241" s="122" t="e">
        <f>+USR!#REF!</f>
        <v>#REF!</v>
      </c>
      <c r="Q241" s="122"/>
      <c r="R241" s="122" t="e">
        <f>+USR!#REF!</f>
        <v>#REF!</v>
      </c>
      <c r="S241" s="122"/>
      <c r="T241" s="122" t="e">
        <f>+USR!#REF!</f>
        <v>#REF!</v>
      </c>
      <c r="U241" s="122"/>
      <c r="V241" s="122" t="e">
        <f>IF(N241=0,Limits!$D$8,IF(N241=1,Limits!$E$8,IF(N241=2,Limits!$F$8,IF(N241=3,Limits!$G$8,IF(N241=4,Limits!$H$8,IF(N241=5,Limits!$I$8))))))</f>
        <v>#REF!</v>
      </c>
      <c r="W241" s="122"/>
      <c r="X241" s="122" t="e">
        <f t="shared" si="13"/>
        <v>#REF!</v>
      </c>
      <c r="Y241" s="122"/>
      <c r="Z241" s="76" t="e">
        <f>IF(D241&gt;=Limits!#REF!,"A",IF(D241&lt;=Limits!#REF!,"B",0))</f>
        <v>#REF!</v>
      </c>
      <c r="AA241" s="76" t="e">
        <f>IF(Z241="A",IF(P241=30,HLOOKUP(N241,Limits!#REF!,2),IF(P241=40,HLOOKUP(N241,Limits!#REF!,3),IF(P241=50,HLOOKUP(N241,Limits!#REF!,4),IF(P241=80,HLOOKUP(N241,Limits!#REF!,5))))))</f>
        <v>#REF!</v>
      </c>
      <c r="AB241" s="76" t="e">
        <f>IF(Z241="B",IF(P241=30,HLOOKUP(N241,Limits!#REF!,2),IF(P241=40,HLOOKUP(N241,Limits!#REF!,3),IF(P241=50,HLOOKUP(N241,Limits!#REF!,4),IF(P241=80,HLOOKUP(N241,Limits!#REF!,5))))))</f>
        <v>#REF!</v>
      </c>
      <c r="AC241" s="122"/>
      <c r="AD241" s="123" t="e">
        <f t="shared" si="14"/>
        <v>#REF!</v>
      </c>
      <c r="AE241" s="76" t="e">
        <f>IF(Z241="A",IF(X241&lt;=HLOOKUP(N241,Limits!#REF!,2),30,IF(X241&lt;=HLOOKUP(N241,Limits!#REF!,3),40,IF(X241&lt;=HLOOKUP(N241,Limits!#REF!,4),50,IF(X241&lt;=HLOOKUP(N241,Limits!#REF!,5),80,"Over 80%")))))</f>
        <v>#REF!</v>
      </c>
      <c r="AF241" s="76" t="e">
        <f>IF(Z241="B",IF(X241&lt;=HLOOKUP(N241,Limits!#REF!,2),30,IF(X241&lt;=HLOOKUP(N241,Limits!#REF!,3),40,IF(X241&lt;=HLOOKUP(N241,Limits!#REF!,4),50,IF(X241&lt;=HLOOKUP(N241,Limits!#REF!,5),80,"Over 80%")))))</f>
        <v>#REF!</v>
      </c>
      <c r="AG241" s="122"/>
      <c r="AH241" s="85" t="e">
        <f>IF(J241&lt;=HLOOKUP(F241,Limits!#REF!,2),30,IF(J241&lt;=HLOOKUP(F241,Limits!#REF!,3),40,IF(J241&lt;=HLOOKUP(F241,Limits!#REF!,4),50,IF(J241&lt;=HLOOKUP(F241,Limits!#REF!,5),60,IF(J241&lt;=HLOOKUP(F241,Limits!#REF!,6),80,"Over 80%")))))</f>
        <v>#REF!</v>
      </c>
      <c r="AI241" s="123" t="e">
        <f t="shared" si="12"/>
        <v>#REF!</v>
      </c>
      <c r="AJ241" s="13"/>
      <c r="AK241" s="85" t="e">
        <f t="shared" si="15"/>
        <v>#REF!</v>
      </c>
    </row>
    <row r="242" spans="1:37">
      <c r="A242" s="117" t="e">
        <f>+USR!#REF!</f>
        <v>#REF!</v>
      </c>
      <c r="B242" s="117"/>
      <c r="C242" s="117" t="e">
        <f>+USR!#REF!</f>
        <v>#REF!</v>
      </c>
      <c r="D242" s="151" t="e">
        <f>DATEVALUE(TEXT(USR!#REF!,"mm/dd/yyyy"))</f>
        <v>#REF!</v>
      </c>
      <c r="E242" s="117"/>
      <c r="F242" s="121" t="e">
        <f>+USR!#REF!</f>
        <v>#REF!</v>
      </c>
      <c r="G242" s="122"/>
      <c r="H242" s="122" t="e">
        <f>+USR!#REF!</f>
        <v>#REF!</v>
      </c>
      <c r="I242" s="122"/>
      <c r="J242" s="146" t="e">
        <f>+USR!#REF!</f>
        <v>#REF!</v>
      </c>
      <c r="K242" s="122"/>
      <c r="L242" s="147" t="e">
        <f>IF(H242=30,HLOOKUP(F242,Limits!#REF!,2),IF(H242=40,HLOOKUP(F242,Limits!#REF!,3),IF(H242=50,HLOOKUP(F242,Limits!#REF!,4),IF(H242=60,HLOOKUP(F242,Limits!#REF!,5),IF(H242=80,HLOOKUP(F242,Limits!#REF!,6))))))</f>
        <v>#REF!</v>
      </c>
      <c r="M242" s="148"/>
      <c r="N242" s="121" t="e">
        <f>+USR!#REF!</f>
        <v>#REF!</v>
      </c>
      <c r="O242" s="122"/>
      <c r="P242" s="122" t="e">
        <f>+USR!#REF!</f>
        <v>#REF!</v>
      </c>
      <c r="Q242" s="122"/>
      <c r="R242" s="122" t="e">
        <f>+USR!#REF!</f>
        <v>#REF!</v>
      </c>
      <c r="S242" s="122"/>
      <c r="T242" s="122" t="e">
        <f>+USR!#REF!</f>
        <v>#REF!</v>
      </c>
      <c r="U242" s="122"/>
      <c r="V242" s="122" t="e">
        <f>IF(N242=0,Limits!$D$8,IF(N242=1,Limits!$E$8,IF(N242=2,Limits!$F$8,IF(N242=3,Limits!$G$8,IF(N242=4,Limits!$H$8,IF(N242=5,Limits!$I$8))))))</f>
        <v>#REF!</v>
      </c>
      <c r="W242" s="122"/>
      <c r="X242" s="122" t="e">
        <f t="shared" si="13"/>
        <v>#REF!</v>
      </c>
      <c r="Y242" s="122"/>
      <c r="Z242" s="76" t="e">
        <f>IF(D242&gt;=Limits!#REF!,"A",IF(D242&lt;=Limits!#REF!,"B",0))</f>
        <v>#REF!</v>
      </c>
      <c r="AA242" s="76" t="e">
        <f>IF(Z242="A",IF(P242=30,HLOOKUP(N242,Limits!#REF!,2),IF(P242=40,HLOOKUP(N242,Limits!#REF!,3),IF(P242=50,HLOOKUP(N242,Limits!#REF!,4),IF(P242=80,HLOOKUP(N242,Limits!#REF!,5))))))</f>
        <v>#REF!</v>
      </c>
      <c r="AB242" s="76" t="e">
        <f>IF(Z242="B",IF(P242=30,HLOOKUP(N242,Limits!#REF!,2),IF(P242=40,HLOOKUP(N242,Limits!#REF!,3),IF(P242=50,HLOOKUP(N242,Limits!#REF!,4),IF(P242=80,HLOOKUP(N242,Limits!#REF!,5))))))</f>
        <v>#REF!</v>
      </c>
      <c r="AC242" s="122"/>
      <c r="AD242" s="123" t="e">
        <f t="shared" si="14"/>
        <v>#REF!</v>
      </c>
      <c r="AE242" s="76" t="e">
        <f>IF(Z242="A",IF(X242&lt;=HLOOKUP(N242,Limits!#REF!,2),30,IF(X242&lt;=HLOOKUP(N242,Limits!#REF!,3),40,IF(X242&lt;=HLOOKUP(N242,Limits!#REF!,4),50,IF(X242&lt;=HLOOKUP(N242,Limits!#REF!,5),80,"Over 80%")))))</f>
        <v>#REF!</v>
      </c>
      <c r="AF242" s="76" t="e">
        <f>IF(Z242="B",IF(X242&lt;=HLOOKUP(N242,Limits!#REF!,2),30,IF(X242&lt;=HLOOKUP(N242,Limits!#REF!,3),40,IF(X242&lt;=HLOOKUP(N242,Limits!#REF!,4),50,IF(X242&lt;=HLOOKUP(N242,Limits!#REF!,5),80,"Over 80%")))))</f>
        <v>#REF!</v>
      </c>
      <c r="AG242" s="122"/>
      <c r="AH242" s="85" t="e">
        <f>IF(J242&lt;=HLOOKUP(F242,Limits!#REF!,2),30,IF(J242&lt;=HLOOKUP(F242,Limits!#REF!,3),40,IF(J242&lt;=HLOOKUP(F242,Limits!#REF!,4),50,IF(J242&lt;=HLOOKUP(F242,Limits!#REF!,5),60,IF(J242&lt;=HLOOKUP(F242,Limits!#REF!,6),80,"Over 80%")))))</f>
        <v>#REF!</v>
      </c>
      <c r="AI242" s="123" t="e">
        <f t="shared" si="12"/>
        <v>#REF!</v>
      </c>
      <c r="AJ242" s="13"/>
      <c r="AK242" s="85" t="e">
        <f t="shared" si="15"/>
        <v>#REF!</v>
      </c>
    </row>
    <row r="243" spans="1:37">
      <c r="A243" s="117" t="e">
        <f>+USR!#REF!</f>
        <v>#REF!</v>
      </c>
      <c r="B243" s="117"/>
      <c r="C243" s="117" t="e">
        <f>+USR!#REF!</f>
        <v>#REF!</v>
      </c>
      <c r="D243" s="151" t="e">
        <f>DATEVALUE(TEXT(USR!#REF!,"mm/dd/yyyy"))</f>
        <v>#REF!</v>
      </c>
      <c r="E243" s="117"/>
      <c r="F243" s="121" t="e">
        <f>+USR!#REF!</f>
        <v>#REF!</v>
      </c>
      <c r="G243" s="122"/>
      <c r="H243" s="122" t="e">
        <f>+USR!#REF!</f>
        <v>#REF!</v>
      </c>
      <c r="I243" s="122"/>
      <c r="J243" s="146" t="e">
        <f>+USR!#REF!</f>
        <v>#REF!</v>
      </c>
      <c r="K243" s="122"/>
      <c r="L243" s="147" t="e">
        <f>IF(H243=30,HLOOKUP(F243,Limits!#REF!,2),IF(H243=40,HLOOKUP(F243,Limits!#REF!,3),IF(H243=50,HLOOKUP(F243,Limits!#REF!,4),IF(H243=60,HLOOKUP(F243,Limits!#REF!,5),IF(H243=80,HLOOKUP(F243,Limits!#REF!,6))))))</f>
        <v>#REF!</v>
      </c>
      <c r="M243" s="148"/>
      <c r="N243" s="121" t="e">
        <f>+USR!#REF!</f>
        <v>#REF!</v>
      </c>
      <c r="O243" s="122"/>
      <c r="P243" s="122" t="e">
        <f>+USR!#REF!</f>
        <v>#REF!</v>
      </c>
      <c r="Q243" s="122"/>
      <c r="R243" s="122" t="e">
        <f>+USR!#REF!</f>
        <v>#REF!</v>
      </c>
      <c r="S243" s="122"/>
      <c r="T243" s="122" t="e">
        <f>+USR!#REF!</f>
        <v>#REF!</v>
      </c>
      <c r="U243" s="122"/>
      <c r="V243" s="122" t="e">
        <f>IF(N243=0,Limits!$D$8,IF(N243=1,Limits!$E$8,IF(N243=2,Limits!$F$8,IF(N243=3,Limits!$G$8,IF(N243=4,Limits!$H$8,IF(N243=5,Limits!$I$8))))))</f>
        <v>#REF!</v>
      </c>
      <c r="W243" s="122"/>
      <c r="X243" s="122" t="e">
        <f t="shared" si="13"/>
        <v>#REF!</v>
      </c>
      <c r="Y243" s="122"/>
      <c r="Z243" s="76" t="e">
        <f>IF(D243&gt;=Limits!#REF!,"A",IF(D243&lt;=Limits!#REF!,"B",0))</f>
        <v>#REF!</v>
      </c>
      <c r="AA243" s="76" t="e">
        <f>IF(Z243="A",IF(P243=30,HLOOKUP(N243,Limits!#REF!,2),IF(P243=40,HLOOKUP(N243,Limits!#REF!,3),IF(P243=50,HLOOKUP(N243,Limits!#REF!,4),IF(P243=80,HLOOKUP(N243,Limits!#REF!,5))))))</f>
        <v>#REF!</v>
      </c>
      <c r="AB243" s="76" t="e">
        <f>IF(Z243="B",IF(P243=30,HLOOKUP(N243,Limits!#REF!,2),IF(P243=40,HLOOKUP(N243,Limits!#REF!,3),IF(P243=50,HLOOKUP(N243,Limits!#REF!,4),IF(P243=80,HLOOKUP(N243,Limits!#REF!,5))))))</f>
        <v>#REF!</v>
      </c>
      <c r="AC243" s="122"/>
      <c r="AD243" s="123" t="e">
        <f t="shared" si="14"/>
        <v>#REF!</v>
      </c>
      <c r="AE243" s="76" t="e">
        <f>IF(Z243="A",IF(X243&lt;=HLOOKUP(N243,Limits!#REF!,2),30,IF(X243&lt;=HLOOKUP(N243,Limits!#REF!,3),40,IF(X243&lt;=HLOOKUP(N243,Limits!#REF!,4),50,IF(X243&lt;=HLOOKUP(N243,Limits!#REF!,5),80,"Over 80%")))))</f>
        <v>#REF!</v>
      </c>
      <c r="AF243" s="76" t="e">
        <f>IF(Z243="B",IF(X243&lt;=HLOOKUP(N243,Limits!#REF!,2),30,IF(X243&lt;=HLOOKUP(N243,Limits!#REF!,3),40,IF(X243&lt;=HLOOKUP(N243,Limits!#REF!,4),50,IF(X243&lt;=HLOOKUP(N243,Limits!#REF!,5),80,"Over 80%")))))</f>
        <v>#REF!</v>
      </c>
      <c r="AG243" s="122"/>
      <c r="AH243" s="85" t="e">
        <f>IF(J243&lt;=HLOOKUP(F243,Limits!#REF!,2),30,IF(J243&lt;=HLOOKUP(F243,Limits!#REF!,3),40,IF(J243&lt;=HLOOKUP(F243,Limits!#REF!,4),50,IF(J243&lt;=HLOOKUP(F243,Limits!#REF!,5),60,IF(J243&lt;=HLOOKUP(F243,Limits!#REF!,6),80,"Over 80%")))))</f>
        <v>#REF!</v>
      </c>
      <c r="AI243" s="123" t="e">
        <f t="shared" si="12"/>
        <v>#REF!</v>
      </c>
      <c r="AJ243" s="13"/>
      <c r="AK243" s="85" t="e">
        <f t="shared" si="15"/>
        <v>#REF!</v>
      </c>
    </row>
    <row r="244" spans="1:37">
      <c r="A244" s="117" t="e">
        <f>+USR!#REF!</f>
        <v>#REF!</v>
      </c>
      <c r="B244" s="117"/>
      <c r="C244" s="117" t="e">
        <f>+USR!#REF!</f>
        <v>#REF!</v>
      </c>
      <c r="D244" s="151" t="e">
        <f>DATEVALUE(TEXT(USR!#REF!,"mm/dd/yyyy"))</f>
        <v>#REF!</v>
      </c>
      <c r="E244" s="117"/>
      <c r="F244" s="121" t="e">
        <f>+USR!#REF!</f>
        <v>#REF!</v>
      </c>
      <c r="G244" s="122"/>
      <c r="H244" s="122" t="e">
        <f>+USR!#REF!</f>
        <v>#REF!</v>
      </c>
      <c r="I244" s="122"/>
      <c r="J244" s="146" t="e">
        <f>+USR!#REF!</f>
        <v>#REF!</v>
      </c>
      <c r="K244" s="122"/>
      <c r="L244" s="147" t="e">
        <f>IF(H244=30,HLOOKUP(F244,Limits!#REF!,2),IF(H244=40,HLOOKUP(F244,Limits!#REF!,3),IF(H244=50,HLOOKUP(F244,Limits!#REF!,4),IF(H244=60,HLOOKUP(F244,Limits!#REF!,5),IF(H244=80,HLOOKUP(F244,Limits!#REF!,6))))))</f>
        <v>#REF!</v>
      </c>
      <c r="M244" s="148"/>
      <c r="N244" s="121" t="e">
        <f>+USR!#REF!</f>
        <v>#REF!</v>
      </c>
      <c r="O244" s="122"/>
      <c r="P244" s="122" t="e">
        <f>+USR!#REF!</f>
        <v>#REF!</v>
      </c>
      <c r="Q244" s="122"/>
      <c r="R244" s="122" t="e">
        <f>+USR!#REF!</f>
        <v>#REF!</v>
      </c>
      <c r="S244" s="122"/>
      <c r="T244" s="122" t="e">
        <f>+USR!#REF!</f>
        <v>#REF!</v>
      </c>
      <c r="U244" s="122"/>
      <c r="V244" s="122" t="e">
        <f>IF(N244=0,Limits!$D$8,IF(N244=1,Limits!$E$8,IF(N244=2,Limits!$F$8,IF(N244=3,Limits!$G$8,IF(N244=4,Limits!$H$8,IF(N244=5,Limits!$I$8))))))</f>
        <v>#REF!</v>
      </c>
      <c r="W244" s="122"/>
      <c r="X244" s="122" t="e">
        <f t="shared" si="13"/>
        <v>#REF!</v>
      </c>
      <c r="Y244" s="122"/>
      <c r="Z244" s="76" t="e">
        <f>IF(D244&gt;=Limits!#REF!,"A",IF(D244&lt;=Limits!#REF!,"B",0))</f>
        <v>#REF!</v>
      </c>
      <c r="AA244" s="76" t="e">
        <f>IF(Z244="A",IF(P244=30,HLOOKUP(N244,Limits!#REF!,2),IF(P244=40,HLOOKUP(N244,Limits!#REF!,3),IF(P244=50,HLOOKUP(N244,Limits!#REF!,4),IF(P244=80,HLOOKUP(N244,Limits!#REF!,5))))))</f>
        <v>#REF!</v>
      </c>
      <c r="AB244" s="76" t="e">
        <f>IF(Z244="B",IF(P244=30,HLOOKUP(N244,Limits!#REF!,2),IF(P244=40,HLOOKUP(N244,Limits!#REF!,3),IF(P244=50,HLOOKUP(N244,Limits!#REF!,4),IF(P244=80,HLOOKUP(N244,Limits!#REF!,5))))))</f>
        <v>#REF!</v>
      </c>
      <c r="AC244" s="122"/>
      <c r="AD244" s="123" t="e">
        <f t="shared" si="14"/>
        <v>#REF!</v>
      </c>
      <c r="AE244" s="76" t="e">
        <f>IF(Z244="A",IF(X244&lt;=HLOOKUP(N244,Limits!#REF!,2),30,IF(X244&lt;=HLOOKUP(N244,Limits!#REF!,3),40,IF(X244&lt;=HLOOKUP(N244,Limits!#REF!,4),50,IF(X244&lt;=HLOOKUP(N244,Limits!#REF!,5),80,"Over 80%")))))</f>
        <v>#REF!</v>
      </c>
      <c r="AF244" s="76" t="e">
        <f>IF(Z244="B",IF(X244&lt;=HLOOKUP(N244,Limits!#REF!,2),30,IF(X244&lt;=HLOOKUP(N244,Limits!#REF!,3),40,IF(X244&lt;=HLOOKUP(N244,Limits!#REF!,4),50,IF(X244&lt;=HLOOKUP(N244,Limits!#REF!,5),80,"Over 80%")))))</f>
        <v>#REF!</v>
      </c>
      <c r="AG244" s="122"/>
      <c r="AH244" s="85" t="e">
        <f>IF(J244&lt;=HLOOKUP(F244,Limits!#REF!,2),30,IF(J244&lt;=HLOOKUP(F244,Limits!#REF!,3),40,IF(J244&lt;=HLOOKUP(F244,Limits!#REF!,4),50,IF(J244&lt;=HLOOKUP(F244,Limits!#REF!,5),60,IF(J244&lt;=HLOOKUP(F244,Limits!#REF!,6),80,"Over 80%")))))</f>
        <v>#REF!</v>
      </c>
      <c r="AI244" s="123" t="e">
        <f t="shared" si="12"/>
        <v>#REF!</v>
      </c>
      <c r="AJ244" s="13"/>
      <c r="AK244" s="85" t="e">
        <f t="shared" si="15"/>
        <v>#REF!</v>
      </c>
    </row>
    <row r="245" spans="1:37">
      <c r="A245" s="117" t="e">
        <f>+USR!#REF!</f>
        <v>#REF!</v>
      </c>
      <c r="B245" s="117"/>
      <c r="C245" s="117" t="e">
        <f>+USR!#REF!</f>
        <v>#REF!</v>
      </c>
      <c r="D245" s="151" t="e">
        <f>DATEVALUE(TEXT(USR!#REF!,"mm/dd/yyyy"))</f>
        <v>#REF!</v>
      </c>
      <c r="E245" s="117"/>
      <c r="F245" s="121" t="e">
        <f>+USR!#REF!</f>
        <v>#REF!</v>
      </c>
      <c r="G245" s="122"/>
      <c r="H245" s="122" t="e">
        <f>+USR!#REF!</f>
        <v>#REF!</v>
      </c>
      <c r="I245" s="122"/>
      <c r="J245" s="146" t="e">
        <f>+USR!#REF!</f>
        <v>#REF!</v>
      </c>
      <c r="K245" s="122"/>
      <c r="L245" s="147" t="e">
        <f>IF(H245=30,HLOOKUP(F245,Limits!#REF!,2),IF(H245=40,HLOOKUP(F245,Limits!#REF!,3),IF(H245=50,HLOOKUP(F245,Limits!#REF!,4),IF(H245=60,HLOOKUP(F245,Limits!#REF!,5),IF(H245=80,HLOOKUP(F245,Limits!#REF!,6))))))</f>
        <v>#REF!</v>
      </c>
      <c r="M245" s="148"/>
      <c r="N245" s="121" t="e">
        <f>+USR!#REF!</f>
        <v>#REF!</v>
      </c>
      <c r="O245" s="122"/>
      <c r="P245" s="122" t="e">
        <f>+USR!#REF!</f>
        <v>#REF!</v>
      </c>
      <c r="Q245" s="122"/>
      <c r="R245" s="122" t="e">
        <f>+USR!#REF!</f>
        <v>#REF!</v>
      </c>
      <c r="S245" s="122"/>
      <c r="T245" s="122" t="e">
        <f>+USR!#REF!</f>
        <v>#REF!</v>
      </c>
      <c r="U245" s="122"/>
      <c r="V245" s="122" t="e">
        <f>IF(N245=0,Limits!$D$8,IF(N245=1,Limits!$E$8,IF(N245=2,Limits!$F$8,IF(N245=3,Limits!$G$8,IF(N245=4,Limits!$H$8,IF(N245=5,Limits!$I$8))))))</f>
        <v>#REF!</v>
      </c>
      <c r="W245" s="122"/>
      <c r="X245" s="122" t="e">
        <f t="shared" si="13"/>
        <v>#REF!</v>
      </c>
      <c r="Y245" s="122"/>
      <c r="Z245" s="76" t="e">
        <f>IF(D245&gt;=Limits!#REF!,"A",IF(D245&lt;=Limits!#REF!,"B",0))</f>
        <v>#REF!</v>
      </c>
      <c r="AA245" s="76" t="e">
        <f>IF(Z245="A",IF(P245=30,HLOOKUP(N245,Limits!#REF!,2),IF(P245=40,HLOOKUP(N245,Limits!#REF!,3),IF(P245=50,HLOOKUP(N245,Limits!#REF!,4),IF(P245=80,HLOOKUP(N245,Limits!#REF!,5))))))</f>
        <v>#REF!</v>
      </c>
      <c r="AB245" s="76" t="e">
        <f>IF(Z245="B",IF(P245=30,HLOOKUP(N245,Limits!#REF!,2),IF(P245=40,HLOOKUP(N245,Limits!#REF!,3),IF(P245=50,HLOOKUP(N245,Limits!#REF!,4),IF(P245=80,HLOOKUP(N245,Limits!#REF!,5))))))</f>
        <v>#REF!</v>
      </c>
      <c r="AC245" s="122"/>
      <c r="AD245" s="123" t="e">
        <f t="shared" si="14"/>
        <v>#REF!</v>
      </c>
      <c r="AE245" s="76" t="e">
        <f>IF(Z245="A",IF(X245&lt;=HLOOKUP(N245,Limits!#REF!,2),30,IF(X245&lt;=HLOOKUP(N245,Limits!#REF!,3),40,IF(X245&lt;=HLOOKUP(N245,Limits!#REF!,4),50,IF(X245&lt;=HLOOKUP(N245,Limits!#REF!,5),80,"Over 80%")))))</f>
        <v>#REF!</v>
      </c>
      <c r="AF245" s="76" t="e">
        <f>IF(Z245="B",IF(X245&lt;=HLOOKUP(N245,Limits!#REF!,2),30,IF(X245&lt;=HLOOKUP(N245,Limits!#REF!,3),40,IF(X245&lt;=HLOOKUP(N245,Limits!#REF!,4),50,IF(X245&lt;=HLOOKUP(N245,Limits!#REF!,5),80,"Over 80%")))))</f>
        <v>#REF!</v>
      </c>
      <c r="AG245" s="122"/>
      <c r="AH245" s="85" t="e">
        <f>IF(J245&lt;=HLOOKUP(F245,Limits!#REF!,2),30,IF(J245&lt;=HLOOKUP(F245,Limits!#REF!,3),40,IF(J245&lt;=HLOOKUP(F245,Limits!#REF!,4),50,IF(J245&lt;=HLOOKUP(F245,Limits!#REF!,5),60,IF(J245&lt;=HLOOKUP(F245,Limits!#REF!,6),80,"Over 80%")))))</f>
        <v>#REF!</v>
      </c>
      <c r="AI245" s="123" t="e">
        <f t="shared" si="12"/>
        <v>#REF!</v>
      </c>
      <c r="AJ245" s="13"/>
      <c r="AK245" s="85" t="e">
        <f t="shared" si="15"/>
        <v>#REF!</v>
      </c>
    </row>
    <row r="246" spans="1:37">
      <c r="A246" s="117" t="e">
        <f>+USR!#REF!</f>
        <v>#REF!</v>
      </c>
      <c r="B246" s="117"/>
      <c r="C246" s="117" t="e">
        <f>+USR!#REF!</f>
        <v>#REF!</v>
      </c>
      <c r="D246" s="151" t="e">
        <f>DATEVALUE(TEXT(USR!#REF!,"mm/dd/yyyy"))</f>
        <v>#REF!</v>
      </c>
      <c r="E246" s="117"/>
      <c r="F246" s="121" t="e">
        <f>+USR!#REF!</f>
        <v>#REF!</v>
      </c>
      <c r="G246" s="122"/>
      <c r="H246" s="122" t="e">
        <f>+USR!#REF!</f>
        <v>#REF!</v>
      </c>
      <c r="I246" s="122"/>
      <c r="J246" s="146" t="e">
        <f>+USR!#REF!</f>
        <v>#REF!</v>
      </c>
      <c r="K246" s="122"/>
      <c r="L246" s="147" t="e">
        <f>IF(H246=30,HLOOKUP(F246,Limits!#REF!,2),IF(H246=40,HLOOKUP(F246,Limits!#REF!,3),IF(H246=50,HLOOKUP(F246,Limits!#REF!,4),IF(H246=60,HLOOKUP(F246,Limits!#REF!,5),IF(H246=80,HLOOKUP(F246,Limits!#REF!,6))))))</f>
        <v>#REF!</v>
      </c>
      <c r="M246" s="148"/>
      <c r="N246" s="121" t="e">
        <f>+USR!#REF!</f>
        <v>#REF!</v>
      </c>
      <c r="O246" s="122"/>
      <c r="P246" s="122" t="e">
        <f>+USR!#REF!</f>
        <v>#REF!</v>
      </c>
      <c r="Q246" s="122"/>
      <c r="R246" s="122" t="e">
        <f>+USR!#REF!</f>
        <v>#REF!</v>
      </c>
      <c r="S246" s="122"/>
      <c r="T246" s="122" t="e">
        <f>+USR!#REF!</f>
        <v>#REF!</v>
      </c>
      <c r="U246" s="122"/>
      <c r="V246" s="122" t="e">
        <f>IF(N246=0,Limits!$D$8,IF(N246=1,Limits!$E$8,IF(N246=2,Limits!$F$8,IF(N246=3,Limits!$G$8,IF(N246=4,Limits!$H$8,IF(N246=5,Limits!$I$8))))))</f>
        <v>#REF!</v>
      </c>
      <c r="W246" s="122"/>
      <c r="X246" s="122" t="e">
        <f t="shared" si="13"/>
        <v>#REF!</v>
      </c>
      <c r="Y246" s="122"/>
      <c r="Z246" s="76" t="e">
        <f>IF(D246&gt;=Limits!#REF!,"A",IF(D246&lt;=Limits!#REF!,"B",0))</f>
        <v>#REF!</v>
      </c>
      <c r="AA246" s="76" t="e">
        <f>IF(Z246="A",IF(P246=30,HLOOKUP(N246,Limits!#REF!,2),IF(P246=40,HLOOKUP(N246,Limits!#REF!,3),IF(P246=50,HLOOKUP(N246,Limits!#REF!,4),IF(P246=80,HLOOKUP(N246,Limits!#REF!,5))))))</f>
        <v>#REF!</v>
      </c>
      <c r="AB246" s="76" t="e">
        <f>IF(Z246="B",IF(P246=30,HLOOKUP(N246,Limits!#REF!,2),IF(P246=40,HLOOKUP(N246,Limits!#REF!,3),IF(P246=50,HLOOKUP(N246,Limits!#REF!,4),IF(P246=80,HLOOKUP(N246,Limits!#REF!,5))))))</f>
        <v>#REF!</v>
      </c>
      <c r="AC246" s="122"/>
      <c r="AD246" s="123" t="e">
        <f t="shared" si="14"/>
        <v>#REF!</v>
      </c>
      <c r="AE246" s="76" t="e">
        <f>IF(Z246="A",IF(X246&lt;=HLOOKUP(N246,Limits!#REF!,2),30,IF(X246&lt;=HLOOKUP(N246,Limits!#REF!,3),40,IF(X246&lt;=HLOOKUP(N246,Limits!#REF!,4),50,IF(X246&lt;=HLOOKUP(N246,Limits!#REF!,5),80,"Over 80%")))))</f>
        <v>#REF!</v>
      </c>
      <c r="AF246" s="76" t="e">
        <f>IF(Z246="B",IF(X246&lt;=HLOOKUP(N246,Limits!#REF!,2),30,IF(X246&lt;=HLOOKUP(N246,Limits!#REF!,3),40,IF(X246&lt;=HLOOKUP(N246,Limits!#REF!,4),50,IF(X246&lt;=HLOOKUP(N246,Limits!#REF!,5),80,"Over 80%")))))</f>
        <v>#REF!</v>
      </c>
      <c r="AG246" s="122"/>
      <c r="AH246" s="85" t="e">
        <f>IF(J246&lt;=HLOOKUP(F246,Limits!#REF!,2),30,IF(J246&lt;=HLOOKUP(F246,Limits!#REF!,3),40,IF(J246&lt;=HLOOKUP(F246,Limits!#REF!,4),50,IF(J246&lt;=HLOOKUP(F246,Limits!#REF!,5),60,IF(J246&lt;=HLOOKUP(F246,Limits!#REF!,6),80,"Over 80%")))))</f>
        <v>#REF!</v>
      </c>
      <c r="AI246" s="123" t="e">
        <f t="shared" si="12"/>
        <v>#REF!</v>
      </c>
      <c r="AJ246" s="13"/>
      <c r="AK246" s="85" t="e">
        <f t="shared" si="15"/>
        <v>#REF!</v>
      </c>
    </row>
    <row r="247" spans="1:37">
      <c r="A247" s="117" t="e">
        <f>+USR!#REF!</f>
        <v>#REF!</v>
      </c>
      <c r="B247" s="117"/>
      <c r="C247" s="117" t="e">
        <f>+USR!#REF!</f>
        <v>#REF!</v>
      </c>
      <c r="D247" s="151" t="e">
        <f>DATEVALUE(TEXT(USR!#REF!,"mm/dd/yyyy"))</f>
        <v>#REF!</v>
      </c>
      <c r="E247" s="117"/>
      <c r="F247" s="121" t="e">
        <f>+USR!#REF!</f>
        <v>#REF!</v>
      </c>
      <c r="G247" s="122"/>
      <c r="H247" s="122" t="e">
        <f>+USR!#REF!</f>
        <v>#REF!</v>
      </c>
      <c r="I247" s="122"/>
      <c r="J247" s="146" t="e">
        <f>+USR!#REF!</f>
        <v>#REF!</v>
      </c>
      <c r="K247" s="122"/>
      <c r="L247" s="147" t="e">
        <f>IF(H247=30,HLOOKUP(F247,Limits!#REF!,2),IF(H247=40,HLOOKUP(F247,Limits!#REF!,3),IF(H247=50,HLOOKUP(F247,Limits!#REF!,4),IF(H247=60,HLOOKUP(F247,Limits!#REF!,5),IF(H247=80,HLOOKUP(F247,Limits!#REF!,6))))))</f>
        <v>#REF!</v>
      </c>
      <c r="M247" s="148"/>
      <c r="N247" s="121" t="e">
        <f>+USR!#REF!</f>
        <v>#REF!</v>
      </c>
      <c r="O247" s="122"/>
      <c r="P247" s="122" t="e">
        <f>+USR!#REF!</f>
        <v>#REF!</v>
      </c>
      <c r="Q247" s="122"/>
      <c r="R247" s="122" t="e">
        <f>+USR!#REF!</f>
        <v>#REF!</v>
      </c>
      <c r="S247" s="122"/>
      <c r="T247" s="122" t="e">
        <f>+USR!#REF!</f>
        <v>#REF!</v>
      </c>
      <c r="U247" s="122"/>
      <c r="V247" s="122" t="e">
        <f>IF(N247=0,Limits!$D$8,IF(N247=1,Limits!$E$8,IF(N247=2,Limits!$F$8,IF(N247=3,Limits!$G$8,IF(N247=4,Limits!$H$8,IF(N247=5,Limits!$I$8))))))</f>
        <v>#REF!</v>
      </c>
      <c r="W247" s="122"/>
      <c r="X247" s="122" t="e">
        <f t="shared" si="13"/>
        <v>#REF!</v>
      </c>
      <c r="Y247" s="122"/>
      <c r="Z247" s="76" t="e">
        <f>IF(D247&gt;=Limits!#REF!,"A",IF(D247&lt;=Limits!#REF!,"B",0))</f>
        <v>#REF!</v>
      </c>
      <c r="AA247" s="76" t="e">
        <f>IF(Z247="A",IF(P247=30,HLOOKUP(N247,Limits!#REF!,2),IF(P247=40,HLOOKUP(N247,Limits!#REF!,3),IF(P247=50,HLOOKUP(N247,Limits!#REF!,4),IF(P247=80,HLOOKUP(N247,Limits!#REF!,5))))))</f>
        <v>#REF!</v>
      </c>
      <c r="AB247" s="76" t="e">
        <f>IF(Z247="B",IF(P247=30,HLOOKUP(N247,Limits!#REF!,2),IF(P247=40,HLOOKUP(N247,Limits!#REF!,3),IF(P247=50,HLOOKUP(N247,Limits!#REF!,4),IF(P247=80,HLOOKUP(N247,Limits!#REF!,5))))))</f>
        <v>#REF!</v>
      </c>
      <c r="AC247" s="122"/>
      <c r="AD247" s="123" t="e">
        <f t="shared" si="14"/>
        <v>#REF!</v>
      </c>
      <c r="AE247" s="76" t="e">
        <f>IF(Z247="A",IF(X247&lt;=HLOOKUP(N247,Limits!#REF!,2),30,IF(X247&lt;=HLOOKUP(N247,Limits!#REF!,3),40,IF(X247&lt;=HLOOKUP(N247,Limits!#REF!,4),50,IF(X247&lt;=HLOOKUP(N247,Limits!#REF!,5),80,"Over 80%")))))</f>
        <v>#REF!</v>
      </c>
      <c r="AF247" s="76" t="e">
        <f>IF(Z247="B",IF(X247&lt;=HLOOKUP(N247,Limits!#REF!,2),30,IF(X247&lt;=HLOOKUP(N247,Limits!#REF!,3),40,IF(X247&lt;=HLOOKUP(N247,Limits!#REF!,4),50,IF(X247&lt;=HLOOKUP(N247,Limits!#REF!,5),80,"Over 80%")))))</f>
        <v>#REF!</v>
      </c>
      <c r="AG247" s="122"/>
      <c r="AH247" s="85" t="e">
        <f>IF(J247&lt;=HLOOKUP(F247,Limits!#REF!,2),30,IF(J247&lt;=HLOOKUP(F247,Limits!#REF!,3),40,IF(J247&lt;=HLOOKUP(F247,Limits!#REF!,4),50,IF(J247&lt;=HLOOKUP(F247,Limits!#REF!,5),60,IF(J247&lt;=HLOOKUP(F247,Limits!#REF!,6),80,"Over 80%")))))</f>
        <v>#REF!</v>
      </c>
      <c r="AI247" s="123" t="e">
        <f t="shared" si="12"/>
        <v>#REF!</v>
      </c>
      <c r="AJ247" s="13"/>
      <c r="AK247" s="85" t="e">
        <f t="shared" si="15"/>
        <v>#REF!</v>
      </c>
    </row>
    <row r="248" spans="1:37">
      <c r="A248" s="117" t="e">
        <f>+USR!#REF!</f>
        <v>#REF!</v>
      </c>
      <c r="B248" s="117"/>
      <c r="C248" s="117" t="e">
        <f>+USR!#REF!</f>
        <v>#REF!</v>
      </c>
      <c r="D248" s="151" t="e">
        <f>DATEVALUE(TEXT(USR!#REF!,"mm/dd/yyyy"))</f>
        <v>#REF!</v>
      </c>
      <c r="E248" s="117"/>
      <c r="F248" s="121" t="e">
        <f>+USR!#REF!</f>
        <v>#REF!</v>
      </c>
      <c r="G248" s="122"/>
      <c r="H248" s="122" t="e">
        <f>+USR!#REF!</f>
        <v>#REF!</v>
      </c>
      <c r="I248" s="122"/>
      <c r="J248" s="146" t="e">
        <f>+USR!#REF!</f>
        <v>#REF!</v>
      </c>
      <c r="K248" s="122"/>
      <c r="L248" s="147" t="e">
        <f>IF(H248=30,HLOOKUP(F248,Limits!#REF!,2),IF(H248=40,HLOOKUP(F248,Limits!#REF!,3),IF(H248=50,HLOOKUP(F248,Limits!#REF!,4),IF(H248=60,HLOOKUP(F248,Limits!#REF!,5),IF(H248=80,HLOOKUP(F248,Limits!#REF!,6))))))</f>
        <v>#REF!</v>
      </c>
      <c r="M248" s="148"/>
      <c r="N248" s="121" t="e">
        <f>+USR!#REF!</f>
        <v>#REF!</v>
      </c>
      <c r="O248" s="122"/>
      <c r="P248" s="122" t="e">
        <f>+USR!#REF!</f>
        <v>#REF!</v>
      </c>
      <c r="Q248" s="122"/>
      <c r="R248" s="122" t="e">
        <f>+USR!#REF!</f>
        <v>#REF!</v>
      </c>
      <c r="S248" s="122"/>
      <c r="T248" s="122" t="e">
        <f>+USR!#REF!</f>
        <v>#REF!</v>
      </c>
      <c r="U248" s="122"/>
      <c r="V248" s="122" t="e">
        <f>IF(N248=0,Limits!$D$8,IF(N248=1,Limits!$E$8,IF(N248=2,Limits!$F$8,IF(N248=3,Limits!$G$8,IF(N248=4,Limits!$H$8,IF(N248=5,Limits!$I$8))))))</f>
        <v>#REF!</v>
      </c>
      <c r="W248" s="122"/>
      <c r="X248" s="122" t="e">
        <f t="shared" si="13"/>
        <v>#REF!</v>
      </c>
      <c r="Y248" s="122"/>
      <c r="Z248" s="76" t="e">
        <f>IF(D248&gt;=Limits!#REF!,"A",IF(D248&lt;=Limits!#REF!,"B",0))</f>
        <v>#REF!</v>
      </c>
      <c r="AA248" s="76" t="e">
        <f>IF(Z248="A",IF(P248=30,HLOOKUP(N248,Limits!#REF!,2),IF(P248=40,HLOOKUP(N248,Limits!#REF!,3),IF(P248=50,HLOOKUP(N248,Limits!#REF!,4),IF(P248=80,HLOOKUP(N248,Limits!#REF!,5))))))</f>
        <v>#REF!</v>
      </c>
      <c r="AB248" s="76" t="e">
        <f>IF(Z248="B",IF(P248=30,HLOOKUP(N248,Limits!#REF!,2),IF(P248=40,HLOOKUP(N248,Limits!#REF!,3),IF(P248=50,HLOOKUP(N248,Limits!#REF!,4),IF(P248=80,HLOOKUP(N248,Limits!#REF!,5))))))</f>
        <v>#REF!</v>
      </c>
      <c r="AC248" s="122"/>
      <c r="AD248" s="123" t="e">
        <f t="shared" si="14"/>
        <v>#REF!</v>
      </c>
      <c r="AE248" s="76" t="e">
        <f>IF(Z248="A",IF(X248&lt;=HLOOKUP(N248,Limits!#REF!,2),30,IF(X248&lt;=HLOOKUP(N248,Limits!#REF!,3),40,IF(X248&lt;=HLOOKUP(N248,Limits!#REF!,4),50,IF(X248&lt;=HLOOKUP(N248,Limits!#REF!,5),80,"Over 80%")))))</f>
        <v>#REF!</v>
      </c>
      <c r="AF248" s="76" t="e">
        <f>IF(Z248="B",IF(X248&lt;=HLOOKUP(N248,Limits!#REF!,2),30,IF(X248&lt;=HLOOKUP(N248,Limits!#REF!,3),40,IF(X248&lt;=HLOOKUP(N248,Limits!#REF!,4),50,IF(X248&lt;=HLOOKUP(N248,Limits!#REF!,5),80,"Over 80%")))))</f>
        <v>#REF!</v>
      </c>
      <c r="AG248" s="122"/>
      <c r="AH248" s="85" t="e">
        <f>IF(J248&lt;=HLOOKUP(F248,Limits!#REF!,2),30,IF(J248&lt;=HLOOKUP(F248,Limits!#REF!,3),40,IF(J248&lt;=HLOOKUP(F248,Limits!#REF!,4),50,IF(J248&lt;=HLOOKUP(F248,Limits!#REF!,5),60,IF(J248&lt;=HLOOKUP(F248,Limits!#REF!,6),80,"Over 80%")))))</f>
        <v>#REF!</v>
      </c>
      <c r="AI248" s="123" t="e">
        <f t="shared" si="12"/>
        <v>#REF!</v>
      </c>
      <c r="AJ248" s="13"/>
      <c r="AK248" s="85" t="e">
        <f t="shared" si="15"/>
        <v>#REF!</v>
      </c>
    </row>
    <row r="249" spans="1:37">
      <c r="A249" s="117" t="e">
        <f>+USR!#REF!</f>
        <v>#REF!</v>
      </c>
      <c r="B249" s="117"/>
      <c r="C249" s="117" t="e">
        <f>+USR!#REF!</f>
        <v>#REF!</v>
      </c>
      <c r="D249" s="151" t="e">
        <f>DATEVALUE(TEXT(USR!#REF!,"mm/dd/yyyy"))</f>
        <v>#REF!</v>
      </c>
      <c r="E249" s="117"/>
      <c r="F249" s="121" t="e">
        <f>+USR!#REF!</f>
        <v>#REF!</v>
      </c>
      <c r="G249" s="122"/>
      <c r="H249" s="122" t="e">
        <f>+USR!#REF!</f>
        <v>#REF!</v>
      </c>
      <c r="I249" s="122"/>
      <c r="J249" s="146" t="e">
        <f>+USR!#REF!</f>
        <v>#REF!</v>
      </c>
      <c r="K249" s="122"/>
      <c r="L249" s="147" t="e">
        <f>IF(H249=30,HLOOKUP(F249,Limits!#REF!,2),IF(H249=40,HLOOKUP(F249,Limits!#REF!,3),IF(H249=50,HLOOKUP(F249,Limits!#REF!,4),IF(H249=60,HLOOKUP(F249,Limits!#REF!,5),IF(H249=80,HLOOKUP(F249,Limits!#REF!,6))))))</f>
        <v>#REF!</v>
      </c>
      <c r="M249" s="148"/>
      <c r="N249" s="121" t="e">
        <f>+USR!#REF!</f>
        <v>#REF!</v>
      </c>
      <c r="O249" s="122"/>
      <c r="P249" s="122" t="e">
        <f>+USR!#REF!</f>
        <v>#REF!</v>
      </c>
      <c r="Q249" s="122"/>
      <c r="R249" s="122" t="e">
        <f>+USR!#REF!</f>
        <v>#REF!</v>
      </c>
      <c r="S249" s="122"/>
      <c r="T249" s="122" t="e">
        <f>+USR!#REF!</f>
        <v>#REF!</v>
      </c>
      <c r="U249" s="122"/>
      <c r="V249" s="122" t="e">
        <f>IF(N249=0,Limits!$D$8,IF(N249=1,Limits!$E$8,IF(N249=2,Limits!$F$8,IF(N249=3,Limits!$G$8,IF(N249=4,Limits!$H$8,IF(N249=5,Limits!$I$8))))))</f>
        <v>#REF!</v>
      </c>
      <c r="W249" s="122"/>
      <c r="X249" s="122" t="e">
        <f t="shared" si="13"/>
        <v>#REF!</v>
      </c>
      <c r="Y249" s="122"/>
      <c r="Z249" s="76" t="e">
        <f>IF(D249&gt;=Limits!#REF!,"A",IF(D249&lt;=Limits!#REF!,"B",0))</f>
        <v>#REF!</v>
      </c>
      <c r="AA249" s="76" t="e">
        <f>IF(Z249="A",IF(P249=30,HLOOKUP(N249,Limits!#REF!,2),IF(P249=40,HLOOKUP(N249,Limits!#REF!,3),IF(P249=50,HLOOKUP(N249,Limits!#REF!,4),IF(P249=80,HLOOKUP(N249,Limits!#REF!,5))))))</f>
        <v>#REF!</v>
      </c>
      <c r="AB249" s="76" t="e">
        <f>IF(Z249="B",IF(P249=30,HLOOKUP(N249,Limits!#REF!,2),IF(P249=40,HLOOKUP(N249,Limits!#REF!,3),IF(P249=50,HLOOKUP(N249,Limits!#REF!,4),IF(P249=80,HLOOKUP(N249,Limits!#REF!,5))))))</f>
        <v>#REF!</v>
      </c>
      <c r="AC249" s="122"/>
      <c r="AD249" s="123" t="e">
        <f t="shared" si="14"/>
        <v>#REF!</v>
      </c>
      <c r="AE249" s="76" t="e">
        <f>IF(Z249="A",IF(X249&lt;=HLOOKUP(N249,Limits!#REF!,2),30,IF(X249&lt;=HLOOKUP(N249,Limits!#REF!,3),40,IF(X249&lt;=HLOOKUP(N249,Limits!#REF!,4),50,IF(X249&lt;=HLOOKUP(N249,Limits!#REF!,5),80,"Over 80%")))))</f>
        <v>#REF!</v>
      </c>
      <c r="AF249" s="76" t="e">
        <f>IF(Z249="B",IF(X249&lt;=HLOOKUP(N249,Limits!#REF!,2),30,IF(X249&lt;=HLOOKUP(N249,Limits!#REF!,3),40,IF(X249&lt;=HLOOKUP(N249,Limits!#REF!,4),50,IF(X249&lt;=HLOOKUP(N249,Limits!#REF!,5),80,"Over 80%")))))</f>
        <v>#REF!</v>
      </c>
      <c r="AG249" s="122"/>
      <c r="AH249" s="85" t="e">
        <f>IF(J249&lt;=HLOOKUP(F249,Limits!#REF!,2),30,IF(J249&lt;=HLOOKUP(F249,Limits!#REF!,3),40,IF(J249&lt;=HLOOKUP(F249,Limits!#REF!,4),50,IF(J249&lt;=HLOOKUP(F249,Limits!#REF!,5),60,IF(J249&lt;=HLOOKUP(F249,Limits!#REF!,6),80,"Over 80%")))))</f>
        <v>#REF!</v>
      </c>
      <c r="AI249" s="123" t="e">
        <f t="shared" si="12"/>
        <v>#REF!</v>
      </c>
      <c r="AJ249" s="13"/>
      <c r="AK249" s="85" t="e">
        <f t="shared" si="15"/>
        <v>#REF!</v>
      </c>
    </row>
    <row r="250" spans="1:37">
      <c r="A250" s="117" t="e">
        <f>+USR!#REF!</f>
        <v>#REF!</v>
      </c>
      <c r="B250" s="117"/>
      <c r="C250" s="117" t="e">
        <f>+USR!#REF!</f>
        <v>#REF!</v>
      </c>
      <c r="D250" s="151" t="e">
        <f>DATEVALUE(TEXT(USR!#REF!,"mm/dd/yyyy"))</f>
        <v>#REF!</v>
      </c>
      <c r="E250" s="117"/>
      <c r="F250" s="121" t="e">
        <f>+USR!#REF!</f>
        <v>#REF!</v>
      </c>
      <c r="G250" s="122"/>
      <c r="H250" s="122" t="e">
        <f>+USR!#REF!</f>
        <v>#REF!</v>
      </c>
      <c r="I250" s="122"/>
      <c r="J250" s="146" t="e">
        <f>+USR!#REF!</f>
        <v>#REF!</v>
      </c>
      <c r="K250" s="122"/>
      <c r="L250" s="147" t="e">
        <f>IF(H250=30,HLOOKUP(F250,Limits!#REF!,2),IF(H250=40,HLOOKUP(F250,Limits!#REF!,3),IF(H250=50,HLOOKUP(F250,Limits!#REF!,4),IF(H250=60,HLOOKUP(F250,Limits!#REF!,5),IF(H250=80,HLOOKUP(F250,Limits!#REF!,6))))))</f>
        <v>#REF!</v>
      </c>
      <c r="M250" s="148"/>
      <c r="N250" s="121" t="e">
        <f>+USR!#REF!</f>
        <v>#REF!</v>
      </c>
      <c r="O250" s="122"/>
      <c r="P250" s="122" t="e">
        <f>+USR!#REF!</f>
        <v>#REF!</v>
      </c>
      <c r="Q250" s="122"/>
      <c r="R250" s="122" t="e">
        <f>+USR!#REF!</f>
        <v>#REF!</v>
      </c>
      <c r="S250" s="122"/>
      <c r="T250" s="122" t="e">
        <f>+USR!#REF!</f>
        <v>#REF!</v>
      </c>
      <c r="U250" s="122"/>
      <c r="V250" s="122" t="e">
        <f>IF(N250=0,Limits!$D$8,IF(N250=1,Limits!$E$8,IF(N250=2,Limits!$F$8,IF(N250=3,Limits!$G$8,IF(N250=4,Limits!$H$8,IF(N250=5,Limits!$I$8))))))</f>
        <v>#REF!</v>
      </c>
      <c r="W250" s="122"/>
      <c r="X250" s="122" t="e">
        <f t="shared" si="13"/>
        <v>#REF!</v>
      </c>
      <c r="Y250" s="122"/>
      <c r="Z250" s="76" t="e">
        <f>IF(D250&gt;=Limits!#REF!,"A",IF(D250&lt;=Limits!#REF!,"B",0))</f>
        <v>#REF!</v>
      </c>
      <c r="AA250" s="76" t="e">
        <f>IF(Z250="A",IF(P250=30,HLOOKUP(N250,Limits!#REF!,2),IF(P250=40,HLOOKUP(N250,Limits!#REF!,3),IF(P250=50,HLOOKUP(N250,Limits!#REF!,4),IF(P250=80,HLOOKUP(N250,Limits!#REF!,5))))))</f>
        <v>#REF!</v>
      </c>
      <c r="AB250" s="76" t="e">
        <f>IF(Z250="B",IF(P250=30,HLOOKUP(N250,Limits!#REF!,2),IF(P250=40,HLOOKUP(N250,Limits!#REF!,3),IF(P250=50,HLOOKUP(N250,Limits!#REF!,4),IF(P250=80,HLOOKUP(N250,Limits!#REF!,5))))))</f>
        <v>#REF!</v>
      </c>
      <c r="AC250" s="122"/>
      <c r="AD250" s="123" t="e">
        <f t="shared" si="14"/>
        <v>#REF!</v>
      </c>
      <c r="AE250" s="76" t="e">
        <f>IF(Z250="A",IF(X250&lt;=HLOOKUP(N250,Limits!#REF!,2),30,IF(X250&lt;=HLOOKUP(N250,Limits!#REF!,3),40,IF(X250&lt;=HLOOKUP(N250,Limits!#REF!,4),50,IF(X250&lt;=HLOOKUP(N250,Limits!#REF!,5),80,"Over 80%")))))</f>
        <v>#REF!</v>
      </c>
      <c r="AF250" s="76" t="e">
        <f>IF(Z250="B",IF(X250&lt;=HLOOKUP(N250,Limits!#REF!,2),30,IF(X250&lt;=HLOOKUP(N250,Limits!#REF!,3),40,IF(X250&lt;=HLOOKUP(N250,Limits!#REF!,4),50,IF(X250&lt;=HLOOKUP(N250,Limits!#REF!,5),80,"Over 80%")))))</f>
        <v>#REF!</v>
      </c>
      <c r="AG250" s="122"/>
      <c r="AH250" s="85" t="e">
        <f>IF(J250&lt;=HLOOKUP(F250,Limits!#REF!,2),30,IF(J250&lt;=HLOOKUP(F250,Limits!#REF!,3),40,IF(J250&lt;=HLOOKUP(F250,Limits!#REF!,4),50,IF(J250&lt;=HLOOKUP(F250,Limits!#REF!,5),60,IF(J250&lt;=HLOOKUP(F250,Limits!#REF!,6),80,"Over 80%")))))</f>
        <v>#REF!</v>
      </c>
      <c r="AI250" s="123" t="e">
        <f t="shared" si="12"/>
        <v>#REF!</v>
      </c>
      <c r="AJ250" s="13"/>
      <c r="AK250" s="85" t="e">
        <f t="shared" si="15"/>
        <v>#REF!</v>
      </c>
    </row>
    <row r="251" spans="1:37">
      <c r="A251" s="117" t="e">
        <f>+USR!#REF!</f>
        <v>#REF!</v>
      </c>
      <c r="B251" s="117"/>
      <c r="C251" s="117" t="e">
        <f>+USR!#REF!</f>
        <v>#REF!</v>
      </c>
      <c r="D251" s="151" t="e">
        <f>DATEVALUE(TEXT(USR!#REF!,"mm/dd/yyyy"))</f>
        <v>#REF!</v>
      </c>
      <c r="E251" s="117"/>
      <c r="F251" s="121" t="e">
        <f>+USR!#REF!</f>
        <v>#REF!</v>
      </c>
      <c r="G251" s="122"/>
      <c r="H251" s="122" t="e">
        <f>+USR!#REF!</f>
        <v>#REF!</v>
      </c>
      <c r="I251" s="122"/>
      <c r="J251" s="146" t="e">
        <f>+USR!#REF!</f>
        <v>#REF!</v>
      </c>
      <c r="K251" s="122"/>
      <c r="L251" s="147" t="e">
        <f>IF(H251=30,HLOOKUP(F251,Limits!#REF!,2),IF(H251=40,HLOOKUP(F251,Limits!#REF!,3),IF(H251=50,HLOOKUP(F251,Limits!#REF!,4),IF(H251=60,HLOOKUP(F251,Limits!#REF!,5),IF(H251=80,HLOOKUP(F251,Limits!#REF!,6))))))</f>
        <v>#REF!</v>
      </c>
      <c r="M251" s="148"/>
      <c r="N251" s="121" t="e">
        <f>+USR!#REF!</f>
        <v>#REF!</v>
      </c>
      <c r="O251" s="122"/>
      <c r="P251" s="122" t="e">
        <f>+USR!#REF!</f>
        <v>#REF!</v>
      </c>
      <c r="Q251" s="122"/>
      <c r="R251" s="122" t="e">
        <f>+USR!#REF!</f>
        <v>#REF!</v>
      </c>
      <c r="S251" s="122"/>
      <c r="T251" s="122" t="e">
        <f>+USR!#REF!</f>
        <v>#REF!</v>
      </c>
      <c r="U251" s="122"/>
      <c r="V251" s="122" t="e">
        <f>IF(N251=0,Limits!$D$8,IF(N251=1,Limits!$E$8,IF(N251=2,Limits!$F$8,IF(N251=3,Limits!$G$8,IF(N251=4,Limits!$H$8,IF(N251=5,Limits!$I$8))))))</f>
        <v>#REF!</v>
      </c>
      <c r="W251" s="122"/>
      <c r="X251" s="122" t="e">
        <f t="shared" si="13"/>
        <v>#REF!</v>
      </c>
      <c r="Y251" s="122"/>
      <c r="Z251" s="76" t="e">
        <f>IF(D251&gt;=Limits!#REF!,"A",IF(D251&lt;=Limits!#REF!,"B",0))</f>
        <v>#REF!</v>
      </c>
      <c r="AA251" s="76" t="e">
        <f>IF(Z251="A",IF(P251=30,HLOOKUP(N251,Limits!#REF!,2),IF(P251=40,HLOOKUP(N251,Limits!#REF!,3),IF(P251=50,HLOOKUP(N251,Limits!#REF!,4),IF(P251=80,HLOOKUP(N251,Limits!#REF!,5))))))</f>
        <v>#REF!</v>
      </c>
      <c r="AB251" s="76" t="e">
        <f>IF(Z251="B",IF(P251=30,HLOOKUP(N251,Limits!#REF!,2),IF(P251=40,HLOOKUP(N251,Limits!#REF!,3),IF(P251=50,HLOOKUP(N251,Limits!#REF!,4),IF(P251=80,HLOOKUP(N251,Limits!#REF!,5))))))</f>
        <v>#REF!</v>
      </c>
      <c r="AC251" s="122"/>
      <c r="AD251" s="123" t="e">
        <f t="shared" si="14"/>
        <v>#REF!</v>
      </c>
      <c r="AE251" s="76" t="e">
        <f>IF(Z251="A",IF(X251&lt;=HLOOKUP(N251,Limits!#REF!,2),30,IF(X251&lt;=HLOOKUP(N251,Limits!#REF!,3),40,IF(X251&lt;=HLOOKUP(N251,Limits!#REF!,4),50,IF(X251&lt;=HLOOKUP(N251,Limits!#REF!,5),80,"Over 80%")))))</f>
        <v>#REF!</v>
      </c>
      <c r="AF251" s="76" t="e">
        <f>IF(Z251="B",IF(X251&lt;=HLOOKUP(N251,Limits!#REF!,2),30,IF(X251&lt;=HLOOKUP(N251,Limits!#REF!,3),40,IF(X251&lt;=HLOOKUP(N251,Limits!#REF!,4),50,IF(X251&lt;=HLOOKUP(N251,Limits!#REF!,5),80,"Over 80%")))))</f>
        <v>#REF!</v>
      </c>
      <c r="AG251" s="122"/>
      <c r="AH251" s="85" t="e">
        <f>IF(J251&lt;=HLOOKUP(F251,Limits!#REF!,2),30,IF(J251&lt;=HLOOKUP(F251,Limits!#REF!,3),40,IF(J251&lt;=HLOOKUP(F251,Limits!#REF!,4),50,IF(J251&lt;=HLOOKUP(F251,Limits!#REF!,5),60,IF(J251&lt;=HLOOKUP(F251,Limits!#REF!,6),80,"Over 80%")))))</f>
        <v>#REF!</v>
      </c>
      <c r="AI251" s="123" t="e">
        <f t="shared" si="12"/>
        <v>#REF!</v>
      </c>
      <c r="AJ251" s="13"/>
      <c r="AK251" s="85" t="e">
        <f t="shared" si="15"/>
        <v>#REF!</v>
      </c>
    </row>
    <row r="252" spans="1:37">
      <c r="A252" s="117" t="e">
        <f>+USR!#REF!</f>
        <v>#REF!</v>
      </c>
      <c r="B252" s="117"/>
      <c r="C252" s="117" t="e">
        <f>+USR!#REF!</f>
        <v>#REF!</v>
      </c>
      <c r="D252" s="151" t="e">
        <f>DATEVALUE(TEXT(USR!#REF!,"mm/dd/yyyy"))</f>
        <v>#REF!</v>
      </c>
      <c r="E252" s="117"/>
      <c r="F252" s="121" t="e">
        <f>+USR!#REF!</f>
        <v>#REF!</v>
      </c>
      <c r="G252" s="122"/>
      <c r="H252" s="122" t="e">
        <f>+USR!#REF!</f>
        <v>#REF!</v>
      </c>
      <c r="I252" s="122"/>
      <c r="J252" s="146" t="e">
        <f>+USR!#REF!</f>
        <v>#REF!</v>
      </c>
      <c r="K252" s="122"/>
      <c r="L252" s="147" t="e">
        <f>IF(H252=30,HLOOKUP(F252,Limits!#REF!,2),IF(H252=40,HLOOKUP(F252,Limits!#REF!,3),IF(H252=50,HLOOKUP(F252,Limits!#REF!,4),IF(H252=60,HLOOKUP(F252,Limits!#REF!,5),IF(H252=80,HLOOKUP(F252,Limits!#REF!,6))))))</f>
        <v>#REF!</v>
      </c>
      <c r="M252" s="148"/>
      <c r="N252" s="121" t="e">
        <f>+USR!#REF!</f>
        <v>#REF!</v>
      </c>
      <c r="O252" s="122"/>
      <c r="P252" s="122" t="e">
        <f>+USR!#REF!</f>
        <v>#REF!</v>
      </c>
      <c r="Q252" s="122"/>
      <c r="R252" s="122" t="e">
        <f>+USR!#REF!</f>
        <v>#REF!</v>
      </c>
      <c r="S252" s="122"/>
      <c r="T252" s="122" t="e">
        <f>+USR!#REF!</f>
        <v>#REF!</v>
      </c>
      <c r="U252" s="122"/>
      <c r="V252" s="122" t="e">
        <f>IF(N252=0,Limits!$D$8,IF(N252=1,Limits!$E$8,IF(N252=2,Limits!$F$8,IF(N252=3,Limits!$G$8,IF(N252=4,Limits!$H$8,IF(N252=5,Limits!$I$8))))))</f>
        <v>#REF!</v>
      </c>
      <c r="W252" s="122"/>
      <c r="X252" s="122" t="e">
        <f t="shared" si="13"/>
        <v>#REF!</v>
      </c>
      <c r="Y252" s="122"/>
      <c r="Z252" s="76" t="e">
        <f>IF(D252&gt;=Limits!#REF!,"A",IF(D252&lt;=Limits!#REF!,"B",0))</f>
        <v>#REF!</v>
      </c>
      <c r="AA252" s="76" t="e">
        <f>IF(Z252="A",IF(P252=30,HLOOKUP(N252,Limits!#REF!,2),IF(P252=40,HLOOKUP(N252,Limits!#REF!,3),IF(P252=50,HLOOKUP(N252,Limits!#REF!,4),IF(P252=80,HLOOKUP(N252,Limits!#REF!,5))))))</f>
        <v>#REF!</v>
      </c>
      <c r="AB252" s="76" t="e">
        <f>IF(Z252="B",IF(P252=30,HLOOKUP(N252,Limits!#REF!,2),IF(P252=40,HLOOKUP(N252,Limits!#REF!,3),IF(P252=50,HLOOKUP(N252,Limits!#REF!,4),IF(P252=80,HLOOKUP(N252,Limits!#REF!,5))))))</f>
        <v>#REF!</v>
      </c>
      <c r="AC252" s="122"/>
      <c r="AD252" s="123" t="e">
        <f t="shared" si="14"/>
        <v>#REF!</v>
      </c>
      <c r="AE252" s="76" t="e">
        <f>IF(Z252="A",IF(X252&lt;=HLOOKUP(N252,Limits!#REF!,2),30,IF(X252&lt;=HLOOKUP(N252,Limits!#REF!,3),40,IF(X252&lt;=HLOOKUP(N252,Limits!#REF!,4),50,IF(X252&lt;=HLOOKUP(N252,Limits!#REF!,5),80,"Over 80%")))))</f>
        <v>#REF!</v>
      </c>
      <c r="AF252" s="76" t="e">
        <f>IF(Z252="B",IF(X252&lt;=HLOOKUP(N252,Limits!#REF!,2),30,IF(X252&lt;=HLOOKUP(N252,Limits!#REF!,3),40,IF(X252&lt;=HLOOKUP(N252,Limits!#REF!,4),50,IF(X252&lt;=HLOOKUP(N252,Limits!#REF!,5),80,"Over 80%")))))</f>
        <v>#REF!</v>
      </c>
      <c r="AG252" s="122"/>
      <c r="AH252" s="85" t="e">
        <f>IF(J252&lt;=HLOOKUP(F252,Limits!#REF!,2),30,IF(J252&lt;=HLOOKUP(F252,Limits!#REF!,3),40,IF(J252&lt;=HLOOKUP(F252,Limits!#REF!,4),50,IF(J252&lt;=HLOOKUP(F252,Limits!#REF!,5),60,IF(J252&lt;=HLOOKUP(F252,Limits!#REF!,6),80,"Over 80%")))))</f>
        <v>#REF!</v>
      </c>
      <c r="AI252" s="123" t="e">
        <f t="shared" si="12"/>
        <v>#REF!</v>
      </c>
      <c r="AJ252" s="13"/>
      <c r="AK252" s="85" t="e">
        <f t="shared" si="15"/>
        <v>#REF!</v>
      </c>
    </row>
    <row r="253" spans="1:37">
      <c r="A253" s="117" t="e">
        <f>+USR!#REF!</f>
        <v>#REF!</v>
      </c>
      <c r="B253" s="117"/>
      <c r="C253" s="117" t="e">
        <f>+USR!#REF!</f>
        <v>#REF!</v>
      </c>
      <c r="D253" s="151" t="e">
        <f>DATEVALUE(TEXT(USR!#REF!,"mm/dd/yyyy"))</f>
        <v>#REF!</v>
      </c>
      <c r="E253" s="117"/>
      <c r="F253" s="121" t="e">
        <f>+USR!#REF!</f>
        <v>#REF!</v>
      </c>
      <c r="G253" s="122"/>
      <c r="H253" s="122" t="e">
        <f>+USR!#REF!</f>
        <v>#REF!</v>
      </c>
      <c r="I253" s="122"/>
      <c r="J253" s="146" t="e">
        <f>+USR!#REF!</f>
        <v>#REF!</v>
      </c>
      <c r="K253" s="122"/>
      <c r="L253" s="147" t="e">
        <f>IF(H253=30,HLOOKUP(F253,Limits!#REF!,2),IF(H253=40,HLOOKUP(F253,Limits!#REF!,3),IF(H253=50,HLOOKUP(F253,Limits!#REF!,4),IF(H253=60,HLOOKUP(F253,Limits!#REF!,5),IF(H253=80,HLOOKUP(F253,Limits!#REF!,6))))))</f>
        <v>#REF!</v>
      </c>
      <c r="M253" s="148"/>
      <c r="N253" s="121" t="e">
        <f>+USR!#REF!</f>
        <v>#REF!</v>
      </c>
      <c r="O253" s="122"/>
      <c r="P253" s="122" t="e">
        <f>+USR!#REF!</f>
        <v>#REF!</v>
      </c>
      <c r="Q253" s="122"/>
      <c r="R253" s="122" t="e">
        <f>+USR!#REF!</f>
        <v>#REF!</v>
      </c>
      <c r="S253" s="122"/>
      <c r="T253" s="122" t="e">
        <f>+USR!#REF!</f>
        <v>#REF!</v>
      </c>
      <c r="U253" s="122"/>
      <c r="V253" s="122" t="e">
        <f>IF(N253=0,Limits!$D$8,IF(N253=1,Limits!$E$8,IF(N253=2,Limits!$F$8,IF(N253=3,Limits!$G$8,IF(N253=4,Limits!$H$8,IF(N253=5,Limits!$I$8))))))</f>
        <v>#REF!</v>
      </c>
      <c r="W253" s="122"/>
      <c r="X253" s="122" t="e">
        <f t="shared" si="13"/>
        <v>#REF!</v>
      </c>
      <c r="Y253" s="122"/>
      <c r="Z253" s="76" t="e">
        <f>IF(D253&gt;=Limits!#REF!,"A",IF(D253&lt;=Limits!#REF!,"B",0))</f>
        <v>#REF!</v>
      </c>
      <c r="AA253" s="76" t="e">
        <f>IF(Z253="A",IF(P253=30,HLOOKUP(N253,Limits!#REF!,2),IF(P253=40,HLOOKUP(N253,Limits!#REF!,3),IF(P253=50,HLOOKUP(N253,Limits!#REF!,4),IF(P253=80,HLOOKUP(N253,Limits!#REF!,5))))))</f>
        <v>#REF!</v>
      </c>
      <c r="AB253" s="76" t="e">
        <f>IF(Z253="B",IF(P253=30,HLOOKUP(N253,Limits!#REF!,2),IF(P253=40,HLOOKUP(N253,Limits!#REF!,3),IF(P253=50,HLOOKUP(N253,Limits!#REF!,4),IF(P253=80,HLOOKUP(N253,Limits!#REF!,5))))))</f>
        <v>#REF!</v>
      </c>
      <c r="AC253" s="122"/>
      <c r="AD253" s="123" t="e">
        <f t="shared" si="14"/>
        <v>#REF!</v>
      </c>
      <c r="AE253" s="76" t="e">
        <f>IF(Z253="A",IF(X253&lt;=HLOOKUP(N253,Limits!#REF!,2),30,IF(X253&lt;=HLOOKUP(N253,Limits!#REF!,3),40,IF(X253&lt;=HLOOKUP(N253,Limits!#REF!,4),50,IF(X253&lt;=HLOOKUP(N253,Limits!#REF!,5),80,"Over 80%")))))</f>
        <v>#REF!</v>
      </c>
      <c r="AF253" s="76" t="e">
        <f>IF(Z253="B",IF(X253&lt;=HLOOKUP(N253,Limits!#REF!,2),30,IF(X253&lt;=HLOOKUP(N253,Limits!#REF!,3),40,IF(X253&lt;=HLOOKUP(N253,Limits!#REF!,4),50,IF(X253&lt;=HLOOKUP(N253,Limits!#REF!,5),80,"Over 80%")))))</f>
        <v>#REF!</v>
      </c>
      <c r="AG253" s="122"/>
      <c r="AH253" s="85" t="e">
        <f>IF(J253&lt;=HLOOKUP(F253,Limits!#REF!,2),30,IF(J253&lt;=HLOOKUP(F253,Limits!#REF!,3),40,IF(J253&lt;=HLOOKUP(F253,Limits!#REF!,4),50,IF(J253&lt;=HLOOKUP(F253,Limits!#REF!,5),60,IF(J253&lt;=HLOOKUP(F253,Limits!#REF!,6),80,"Over 80%")))))</f>
        <v>#REF!</v>
      </c>
      <c r="AI253" s="123" t="e">
        <f t="shared" si="12"/>
        <v>#REF!</v>
      </c>
      <c r="AJ253" s="13"/>
      <c r="AK253" s="85" t="e">
        <f t="shared" si="15"/>
        <v>#REF!</v>
      </c>
    </row>
    <row r="254" spans="1:37">
      <c r="A254" s="117" t="e">
        <f>+USR!#REF!</f>
        <v>#REF!</v>
      </c>
      <c r="B254" s="117"/>
      <c r="C254" s="117" t="e">
        <f>+USR!#REF!</f>
        <v>#REF!</v>
      </c>
      <c r="D254" s="151" t="e">
        <f>DATEVALUE(TEXT(USR!#REF!,"mm/dd/yyyy"))</f>
        <v>#REF!</v>
      </c>
      <c r="E254" s="117"/>
      <c r="F254" s="121" t="e">
        <f>+USR!#REF!</f>
        <v>#REF!</v>
      </c>
      <c r="G254" s="122"/>
      <c r="H254" s="122" t="e">
        <f>+USR!#REF!</f>
        <v>#REF!</v>
      </c>
      <c r="I254" s="122"/>
      <c r="J254" s="146" t="e">
        <f>+USR!#REF!</f>
        <v>#REF!</v>
      </c>
      <c r="K254" s="122"/>
      <c r="L254" s="147" t="e">
        <f>IF(H254=30,HLOOKUP(F254,Limits!#REF!,2),IF(H254=40,HLOOKUP(F254,Limits!#REF!,3),IF(H254=50,HLOOKUP(F254,Limits!#REF!,4),IF(H254=60,HLOOKUP(F254,Limits!#REF!,5),IF(H254=80,HLOOKUP(F254,Limits!#REF!,6))))))</f>
        <v>#REF!</v>
      </c>
      <c r="M254" s="148"/>
      <c r="N254" s="121" t="e">
        <f>+USR!#REF!</f>
        <v>#REF!</v>
      </c>
      <c r="O254" s="122"/>
      <c r="P254" s="122" t="e">
        <f>+USR!#REF!</f>
        <v>#REF!</v>
      </c>
      <c r="Q254" s="122"/>
      <c r="R254" s="122" t="e">
        <f>+USR!#REF!</f>
        <v>#REF!</v>
      </c>
      <c r="S254" s="122"/>
      <c r="T254" s="122" t="e">
        <f>+USR!#REF!</f>
        <v>#REF!</v>
      </c>
      <c r="U254" s="122"/>
      <c r="V254" s="122" t="e">
        <f>IF(N254=0,Limits!$D$8,IF(N254=1,Limits!$E$8,IF(N254=2,Limits!$F$8,IF(N254=3,Limits!$G$8,IF(N254=4,Limits!$H$8,IF(N254=5,Limits!$I$8))))))</f>
        <v>#REF!</v>
      </c>
      <c r="W254" s="122"/>
      <c r="X254" s="122" t="e">
        <f>SUM(R254:W254)</f>
        <v>#REF!</v>
      </c>
      <c r="Y254" s="122"/>
      <c r="Z254" s="76" t="e">
        <f>IF(D254&gt;=Limits!#REF!,"A",IF(D254&lt;=Limits!#REF!,"B",0))</f>
        <v>#REF!</v>
      </c>
      <c r="AA254" s="76" t="e">
        <f>IF(Z254="A",IF(P254=30,HLOOKUP(N254,Limits!#REF!,2),IF(P254=40,HLOOKUP(N254,Limits!#REF!,3),IF(P254=50,HLOOKUP(N254,Limits!#REF!,4),IF(P254=80,HLOOKUP(N254,Limits!#REF!,5))))))</f>
        <v>#REF!</v>
      </c>
      <c r="AB254" s="76" t="e">
        <f>IF(Z254="B",IF(P254=30,HLOOKUP(N254,Limits!#REF!,2),IF(P254=40,HLOOKUP(N254,Limits!#REF!,3),IF(P254=50,HLOOKUP(N254,Limits!#REF!,4),IF(P254=80,HLOOKUP(N254,Limits!#REF!,5))))))</f>
        <v>#REF!</v>
      </c>
      <c r="AC254" s="122"/>
      <c r="AD254" s="123" t="e">
        <f t="shared" si="14"/>
        <v>#REF!</v>
      </c>
      <c r="AE254" s="76" t="e">
        <f>IF(Z254="A",IF(X254&lt;=HLOOKUP(N254,Limits!#REF!,2),30,IF(X254&lt;=HLOOKUP(N254,Limits!#REF!,3),40,IF(X254&lt;=HLOOKUP(N254,Limits!#REF!,4),50,IF(X254&lt;=HLOOKUP(N254,Limits!#REF!,5),80,"Over 80%")))))</f>
        <v>#REF!</v>
      </c>
      <c r="AF254" s="76" t="e">
        <f>IF(Z254="B",IF(X254&lt;=HLOOKUP(N254,Limits!#REF!,2),30,IF(X254&lt;=HLOOKUP(N254,Limits!#REF!,3),40,IF(X254&lt;=HLOOKUP(N254,Limits!#REF!,4),50,IF(X254&lt;=HLOOKUP(N254,Limits!#REF!,5),80,"Over 80%")))))</f>
        <v>#REF!</v>
      </c>
      <c r="AG254" s="122"/>
      <c r="AH254" s="85" t="e">
        <f>IF(J254&lt;=HLOOKUP(F254,Limits!#REF!,2),30,IF(J254&lt;=HLOOKUP(F254,Limits!#REF!,3),40,IF(J254&lt;=HLOOKUP(F254,Limits!#REF!,4),50,IF(J254&lt;=HLOOKUP(F254,Limits!#REF!,5),60,IF(J254&lt;=HLOOKUP(F254,Limits!#REF!,6),80,"Over 80%")))))</f>
        <v>#REF!</v>
      </c>
      <c r="AI254" s="123" t="e">
        <f t="shared" si="12"/>
        <v>#REF!</v>
      </c>
      <c r="AJ254" s="13"/>
      <c r="AK254" s="85" t="e">
        <f t="shared" si="15"/>
        <v>#REF!</v>
      </c>
    </row>
    <row r="255" spans="1:37">
      <c r="A255" s="117" t="e">
        <f>+USR!#REF!</f>
        <v>#REF!</v>
      </c>
      <c r="B255" s="117"/>
      <c r="C255" s="117" t="e">
        <f>+USR!#REF!</f>
        <v>#REF!</v>
      </c>
      <c r="D255" s="151" t="e">
        <f>DATEVALUE(TEXT(USR!#REF!,"mm/dd/yyyy"))</f>
        <v>#REF!</v>
      </c>
      <c r="E255" s="117"/>
      <c r="F255" s="121" t="e">
        <f>+USR!#REF!</f>
        <v>#REF!</v>
      </c>
      <c r="G255" s="122"/>
      <c r="H255" s="122" t="e">
        <f>+USR!#REF!</f>
        <v>#REF!</v>
      </c>
      <c r="I255" s="122"/>
      <c r="J255" s="146" t="e">
        <f>+USR!#REF!</f>
        <v>#REF!</v>
      </c>
      <c r="K255" s="122"/>
      <c r="L255" s="147" t="e">
        <f>IF(H255=30,HLOOKUP(F255,Limits!#REF!,2),IF(H255=40,HLOOKUP(F255,Limits!#REF!,3),IF(H255=50,HLOOKUP(F255,Limits!#REF!,4),IF(H255=60,HLOOKUP(F255,Limits!#REF!,5),IF(H255=80,HLOOKUP(F255,Limits!#REF!,6))))))</f>
        <v>#REF!</v>
      </c>
      <c r="M255" s="148"/>
      <c r="N255" s="121" t="e">
        <f>+USR!#REF!</f>
        <v>#REF!</v>
      </c>
      <c r="O255" s="122"/>
      <c r="P255" s="122" t="e">
        <f>+USR!#REF!</f>
        <v>#REF!</v>
      </c>
      <c r="Q255" s="122"/>
      <c r="R255" s="122" t="e">
        <f>+USR!#REF!</f>
        <v>#REF!</v>
      </c>
      <c r="S255" s="122"/>
      <c r="T255" s="122" t="e">
        <f>+USR!#REF!</f>
        <v>#REF!</v>
      </c>
      <c r="U255" s="122"/>
      <c r="V255" s="122" t="e">
        <f>IF(N255=0,Limits!$D$8,IF(N255=1,Limits!$E$8,IF(N255=2,Limits!$F$8,IF(N255=3,Limits!$G$8,IF(N255=4,Limits!$H$8,IF(N255=5,Limits!$I$8))))))</f>
        <v>#REF!</v>
      </c>
      <c r="W255" s="122"/>
      <c r="X255" s="122" t="e">
        <f>SUM(R255:W255)</f>
        <v>#REF!</v>
      </c>
      <c r="Y255" s="122"/>
      <c r="Z255" s="76" t="e">
        <f>IF(D255&gt;=Limits!#REF!,"A",IF(D255&lt;=Limits!#REF!,"B",0))</f>
        <v>#REF!</v>
      </c>
      <c r="AA255" s="76" t="e">
        <f>IF(Z255="A",IF(P255=30,HLOOKUP(N255,Limits!#REF!,2),IF(P255=40,HLOOKUP(N255,Limits!#REF!,3),IF(P255=50,HLOOKUP(N255,Limits!#REF!,4),IF(P255=80,HLOOKUP(N255,Limits!#REF!,5))))))</f>
        <v>#REF!</v>
      </c>
      <c r="AB255" s="76" t="e">
        <f>IF(Z255="B",IF(P255=30,HLOOKUP(N255,Limits!#REF!,2),IF(P255=40,HLOOKUP(N255,Limits!#REF!,3),IF(P255=50,HLOOKUP(N255,Limits!#REF!,4),IF(P255=80,HLOOKUP(N255,Limits!#REF!,5))))))</f>
        <v>#REF!</v>
      </c>
      <c r="AC255" s="122"/>
      <c r="AD255" s="123" t="e">
        <f t="shared" si="14"/>
        <v>#REF!</v>
      </c>
      <c r="AE255" s="76" t="e">
        <f>IF(Z255="A",IF(X255&lt;=HLOOKUP(N255,Limits!#REF!,2),30,IF(X255&lt;=HLOOKUP(N255,Limits!#REF!,3),40,IF(X255&lt;=HLOOKUP(N255,Limits!#REF!,4),50,IF(X255&lt;=HLOOKUP(N255,Limits!#REF!,5),80,"Over 80%")))))</f>
        <v>#REF!</v>
      </c>
      <c r="AF255" s="76" t="e">
        <f>IF(Z255="B",IF(X255&lt;=HLOOKUP(N255,Limits!#REF!,2),30,IF(X255&lt;=HLOOKUP(N255,Limits!#REF!,3),40,IF(X255&lt;=HLOOKUP(N255,Limits!#REF!,4),50,IF(X255&lt;=HLOOKUP(N255,Limits!#REF!,5),80,"Over 80%")))))</f>
        <v>#REF!</v>
      </c>
      <c r="AG255" s="122"/>
      <c r="AH255" s="85" t="e">
        <f>IF(J255&lt;=HLOOKUP(F255,Limits!#REF!,2),30,IF(J255&lt;=HLOOKUP(F255,Limits!#REF!,3),40,IF(J255&lt;=HLOOKUP(F255,Limits!#REF!,4),50,IF(J255&lt;=HLOOKUP(F255,Limits!#REF!,5),60,IF(J255&lt;=HLOOKUP(F255,Limits!#REF!,6),80,"Over 80%")))))</f>
        <v>#REF!</v>
      </c>
      <c r="AI255" s="123" t="e">
        <f t="shared" si="12"/>
        <v>#REF!</v>
      </c>
      <c r="AJ255" s="13"/>
      <c r="AK255" s="85" t="e">
        <f t="shared" si="15"/>
        <v>#REF!</v>
      </c>
    </row>
    <row r="256" spans="1:37">
      <c r="A256" s="117" t="e">
        <f>+USR!#REF!</f>
        <v>#REF!</v>
      </c>
      <c r="B256" s="117"/>
      <c r="C256" s="117" t="e">
        <f>+USR!#REF!</f>
        <v>#REF!</v>
      </c>
      <c r="D256" s="151" t="e">
        <f>DATEVALUE(TEXT(USR!#REF!,"mm/dd/yyyy"))</f>
        <v>#REF!</v>
      </c>
      <c r="E256" s="117"/>
      <c r="F256" s="121" t="e">
        <f>+USR!#REF!</f>
        <v>#REF!</v>
      </c>
      <c r="G256" s="122"/>
      <c r="H256" s="122" t="e">
        <f>+USR!#REF!</f>
        <v>#REF!</v>
      </c>
      <c r="I256" s="122"/>
      <c r="J256" s="146" t="e">
        <f>+USR!#REF!</f>
        <v>#REF!</v>
      </c>
      <c r="K256" s="122"/>
      <c r="L256" s="147" t="e">
        <f>IF(H256=30,HLOOKUP(F256,Limits!#REF!,2),IF(H256=40,HLOOKUP(F256,Limits!#REF!,3),IF(H256=50,HLOOKUP(F256,Limits!#REF!,4),IF(H256=60,HLOOKUP(F256,Limits!#REF!,5),IF(H256=80,HLOOKUP(F256,Limits!#REF!,6))))))</f>
        <v>#REF!</v>
      </c>
      <c r="M256" s="148"/>
      <c r="N256" s="121" t="e">
        <f>+USR!#REF!</f>
        <v>#REF!</v>
      </c>
      <c r="O256" s="122"/>
      <c r="P256" s="122" t="e">
        <f>+USR!#REF!</f>
        <v>#REF!</v>
      </c>
      <c r="Q256" s="122"/>
      <c r="R256" s="122" t="e">
        <f>+USR!#REF!</f>
        <v>#REF!</v>
      </c>
      <c r="S256" s="122"/>
      <c r="T256" s="122" t="e">
        <f>+USR!#REF!</f>
        <v>#REF!</v>
      </c>
      <c r="U256" s="122"/>
      <c r="V256" s="122" t="e">
        <f>IF(N256=0,Limits!$D$8,IF(N256=1,Limits!$E$8,IF(N256=2,Limits!$F$8,IF(N256=3,Limits!$G$8,IF(N256=4,Limits!$H$8,IF(N256=5,Limits!$I$8))))))</f>
        <v>#REF!</v>
      </c>
      <c r="W256" s="122"/>
      <c r="X256" s="122" t="e">
        <f>SUM(R256:W256)</f>
        <v>#REF!</v>
      </c>
      <c r="Y256" s="122"/>
      <c r="Z256" s="76" t="e">
        <f>IF(D256&gt;=Limits!#REF!,"A",IF(D256&lt;=Limits!#REF!,"B",0))</f>
        <v>#REF!</v>
      </c>
      <c r="AA256" s="76" t="e">
        <f>IF(Z256="A",IF(P256=30,HLOOKUP(N256,Limits!#REF!,2),IF(P256=40,HLOOKUP(N256,Limits!#REF!,3),IF(P256=50,HLOOKUP(N256,Limits!#REF!,4),IF(P256=80,HLOOKUP(N256,Limits!#REF!,5))))))</f>
        <v>#REF!</v>
      </c>
      <c r="AB256" s="76" t="e">
        <f>IF(Z256="B",IF(P256=30,HLOOKUP(N256,Limits!#REF!,2),IF(P256=40,HLOOKUP(N256,Limits!#REF!,3),IF(P256=50,HLOOKUP(N256,Limits!#REF!,4),IF(P256=80,HLOOKUP(N256,Limits!#REF!,5))))))</f>
        <v>#REF!</v>
      </c>
      <c r="AC256" s="122"/>
      <c r="AD256" s="123" t="e">
        <f t="shared" si="14"/>
        <v>#REF!</v>
      </c>
      <c r="AE256" s="76" t="e">
        <f>IF(Z256="A",IF(X256&lt;=HLOOKUP(N256,Limits!#REF!,2),30,IF(X256&lt;=HLOOKUP(N256,Limits!#REF!,3),40,IF(X256&lt;=HLOOKUP(N256,Limits!#REF!,4),50,IF(X256&lt;=HLOOKUP(N256,Limits!#REF!,5),80,"Over 80%")))))</f>
        <v>#REF!</v>
      </c>
      <c r="AF256" s="76" t="e">
        <f>IF(Z256="B",IF(X256&lt;=HLOOKUP(N256,Limits!#REF!,2),30,IF(X256&lt;=HLOOKUP(N256,Limits!#REF!,3),40,IF(X256&lt;=HLOOKUP(N256,Limits!#REF!,4),50,IF(X256&lt;=HLOOKUP(N256,Limits!#REF!,5),80,"Over 80%")))))</f>
        <v>#REF!</v>
      </c>
      <c r="AG256" s="122"/>
      <c r="AH256" s="85" t="e">
        <f>IF(J256&lt;=HLOOKUP(F256,Limits!#REF!,2),30,IF(J256&lt;=HLOOKUP(F256,Limits!#REF!,3),40,IF(J256&lt;=HLOOKUP(F256,Limits!#REF!,4),50,IF(J256&lt;=HLOOKUP(F256,Limits!#REF!,5),60,IF(J256&lt;=HLOOKUP(F256,Limits!#REF!,6),80,"Over 80%")))))</f>
        <v>#REF!</v>
      </c>
      <c r="AI256" s="123" t="e">
        <f t="shared" si="12"/>
        <v>#REF!</v>
      </c>
      <c r="AJ256" s="13"/>
      <c r="AK256" s="85" t="e">
        <f t="shared" si="15"/>
        <v>#REF!</v>
      </c>
    </row>
    <row r="257" spans="1:37">
      <c r="A257" s="117" t="e">
        <f>+USR!#REF!</f>
        <v>#REF!</v>
      </c>
      <c r="B257" s="117"/>
      <c r="C257" s="117" t="e">
        <f>+USR!#REF!</f>
        <v>#REF!</v>
      </c>
      <c r="D257" s="151" t="e">
        <f>DATEVALUE(TEXT(USR!#REF!,"mm/dd/yyyy"))</f>
        <v>#REF!</v>
      </c>
      <c r="E257" s="117"/>
      <c r="F257" s="121" t="e">
        <f>+USR!#REF!</f>
        <v>#REF!</v>
      </c>
      <c r="G257" s="122"/>
      <c r="H257" s="122" t="e">
        <f>+USR!#REF!</f>
        <v>#REF!</v>
      </c>
      <c r="I257" s="122"/>
      <c r="J257" s="146" t="e">
        <f>+USR!#REF!</f>
        <v>#REF!</v>
      </c>
      <c r="K257" s="122"/>
      <c r="L257" s="147" t="e">
        <f>IF(H257=30,HLOOKUP(F257,Limits!#REF!,2),IF(H257=40,HLOOKUP(F257,Limits!#REF!,3),IF(H257=50,HLOOKUP(F257,Limits!#REF!,4),IF(H257=60,HLOOKUP(F257,Limits!#REF!,5),IF(H257=80,HLOOKUP(F257,Limits!#REF!,6))))))</f>
        <v>#REF!</v>
      </c>
      <c r="M257" s="148"/>
      <c r="N257" s="121" t="e">
        <f>+USR!#REF!</f>
        <v>#REF!</v>
      </c>
      <c r="O257" s="122"/>
      <c r="P257" s="122" t="e">
        <f>+USR!#REF!</f>
        <v>#REF!</v>
      </c>
      <c r="Q257" s="122"/>
      <c r="R257" s="122" t="e">
        <f>+USR!#REF!</f>
        <v>#REF!</v>
      </c>
      <c r="S257" s="122"/>
      <c r="T257" s="122" t="e">
        <f>+USR!#REF!</f>
        <v>#REF!</v>
      </c>
      <c r="U257" s="122"/>
      <c r="V257" s="122" t="e">
        <f>IF(N257=0,Limits!$D$8,IF(N257=1,Limits!$E$8,IF(N257=2,Limits!$F$8,IF(N257=3,Limits!$G$8,IF(N257=4,Limits!$H$8,IF(N257=5,Limits!$I$8))))))</f>
        <v>#REF!</v>
      </c>
      <c r="W257" s="122"/>
      <c r="X257" s="122" t="e">
        <f>SUM(R257:W257)</f>
        <v>#REF!</v>
      </c>
      <c r="Y257" s="122"/>
      <c r="Z257" s="76" t="e">
        <f>IF(D257&gt;=Limits!#REF!,"A",IF(D257&lt;=Limits!#REF!,"B",0))</f>
        <v>#REF!</v>
      </c>
      <c r="AA257" s="76" t="e">
        <f>IF(Z257="A",IF(P257=30,HLOOKUP(N257,Limits!#REF!,2),IF(P257=40,HLOOKUP(N257,Limits!#REF!,3),IF(P257=50,HLOOKUP(N257,Limits!#REF!,4),IF(P257=80,HLOOKUP(N257,Limits!#REF!,5))))))</f>
        <v>#REF!</v>
      </c>
      <c r="AB257" s="76" t="e">
        <f>IF(Z257="B",IF(P257=30,HLOOKUP(N257,Limits!#REF!,2),IF(P257=40,HLOOKUP(N257,Limits!#REF!,3),IF(P257=50,HLOOKUP(N257,Limits!#REF!,4),IF(P257=80,HLOOKUP(N257,Limits!#REF!,5))))))</f>
        <v>#REF!</v>
      </c>
      <c r="AC257" s="122"/>
      <c r="AD257" s="123" t="e">
        <f t="shared" si="14"/>
        <v>#REF!</v>
      </c>
      <c r="AE257" s="76" t="e">
        <f>IF(Z257="A",IF(X257&lt;=HLOOKUP(N257,Limits!#REF!,2),30,IF(X257&lt;=HLOOKUP(N257,Limits!#REF!,3),40,IF(X257&lt;=HLOOKUP(N257,Limits!#REF!,4),50,IF(X257&lt;=HLOOKUP(N257,Limits!#REF!,5),80,"Over 80%")))))</f>
        <v>#REF!</v>
      </c>
      <c r="AF257" s="76" t="e">
        <f>IF(Z257="B",IF(X257&lt;=HLOOKUP(N257,Limits!#REF!,2),30,IF(X257&lt;=HLOOKUP(N257,Limits!#REF!,3),40,IF(X257&lt;=HLOOKUP(N257,Limits!#REF!,4),50,IF(X257&lt;=HLOOKUP(N257,Limits!#REF!,5),80,"Over 80%")))))</f>
        <v>#REF!</v>
      </c>
      <c r="AG257" s="122"/>
      <c r="AH257" s="85" t="e">
        <f>IF(J257&lt;=HLOOKUP(F257,Limits!#REF!,2),30,IF(J257&lt;=HLOOKUP(F257,Limits!#REF!,3),40,IF(J257&lt;=HLOOKUP(F257,Limits!#REF!,4),50,IF(J257&lt;=HLOOKUP(F257,Limits!#REF!,5),60,IF(J257&lt;=HLOOKUP(F257,Limits!#REF!,6),80,"Over 80%")))))</f>
        <v>#REF!</v>
      </c>
      <c r="AI257" s="123" t="e">
        <f t="shared" si="12"/>
        <v>#REF!</v>
      </c>
      <c r="AJ257" s="13"/>
      <c r="AK257" s="85" t="e">
        <f t="shared" si="15"/>
        <v>#REF!</v>
      </c>
    </row>
    <row r="258" spans="1:37">
      <c r="A258" s="117" t="e">
        <f>+USR!#REF!</f>
        <v>#REF!</v>
      </c>
      <c r="B258" s="117"/>
      <c r="C258" s="117" t="e">
        <f>+USR!#REF!</f>
        <v>#REF!</v>
      </c>
      <c r="D258" s="151" t="e">
        <f>DATEVALUE(TEXT(USR!#REF!,"mm/dd/yyyy"))</f>
        <v>#REF!</v>
      </c>
      <c r="E258" s="117"/>
      <c r="F258" s="121" t="e">
        <f>+USR!#REF!</f>
        <v>#REF!</v>
      </c>
      <c r="G258" s="122"/>
      <c r="H258" s="122" t="e">
        <f>+USR!#REF!</f>
        <v>#REF!</v>
      </c>
      <c r="I258" s="122"/>
      <c r="J258" s="146" t="e">
        <f>+USR!#REF!</f>
        <v>#REF!</v>
      </c>
      <c r="K258" s="122"/>
      <c r="L258" s="147" t="e">
        <f>IF(H258=30,HLOOKUP(F258,Limits!#REF!,2),IF(H258=40,HLOOKUP(F258,Limits!#REF!,3),IF(H258=50,HLOOKUP(F258,Limits!#REF!,4),IF(H258=60,HLOOKUP(F258,Limits!#REF!,5),IF(H258=80,HLOOKUP(F258,Limits!#REF!,6))))))</f>
        <v>#REF!</v>
      </c>
      <c r="M258" s="148"/>
      <c r="N258" s="121" t="e">
        <f>+USR!#REF!</f>
        <v>#REF!</v>
      </c>
      <c r="O258" s="122"/>
      <c r="P258" s="122" t="e">
        <f>+USR!#REF!</f>
        <v>#REF!</v>
      </c>
      <c r="Q258" s="122"/>
      <c r="R258" s="122" t="e">
        <f>+USR!#REF!</f>
        <v>#REF!</v>
      </c>
      <c r="S258" s="122"/>
      <c r="T258" s="122" t="e">
        <f>+USR!#REF!</f>
        <v>#REF!</v>
      </c>
      <c r="U258" s="122"/>
      <c r="V258" s="122" t="e">
        <f>IF(N258=0,Limits!$D$8,IF(N258=1,Limits!$E$8,IF(N258=2,Limits!$F$8,IF(N258=3,Limits!$G$8,IF(N258=4,Limits!$H$8,IF(N258=5,Limits!$I$8))))))</f>
        <v>#REF!</v>
      </c>
      <c r="W258" s="122"/>
      <c r="X258" s="122" t="e">
        <f t="shared" ref="X258:X307" si="16">SUM(R258:W258)</f>
        <v>#REF!</v>
      </c>
      <c r="Y258" s="122"/>
      <c r="Z258" s="76" t="e">
        <f>IF(D258&gt;=Limits!#REF!,"A",IF(D258&lt;=Limits!#REF!,"B",0))</f>
        <v>#REF!</v>
      </c>
      <c r="AA258" s="76" t="e">
        <f>IF(Z258="A",IF(P258=30,HLOOKUP(N258,Limits!#REF!,2),IF(P258=40,HLOOKUP(N258,Limits!#REF!,3),IF(P258=50,HLOOKUP(N258,Limits!#REF!,4),IF(P258=80,HLOOKUP(N258,Limits!#REF!,5))))))</f>
        <v>#REF!</v>
      </c>
      <c r="AB258" s="76" t="e">
        <f>IF(Z258="B",IF(P258=30,HLOOKUP(N258,Limits!#REF!,2),IF(P258=40,HLOOKUP(N258,Limits!#REF!,3),IF(P258=50,HLOOKUP(N258,Limits!#REF!,4),IF(P258=80,HLOOKUP(N258,Limits!#REF!,5))))))</f>
        <v>#REF!</v>
      </c>
      <c r="AC258" s="122"/>
      <c r="AD258" s="123" t="e">
        <f t="shared" si="14"/>
        <v>#REF!</v>
      </c>
      <c r="AE258" s="76" t="e">
        <f>IF(Z258="A",IF(X258&lt;=HLOOKUP(N258,Limits!#REF!,2),30,IF(X258&lt;=HLOOKUP(N258,Limits!#REF!,3),40,IF(X258&lt;=HLOOKUP(N258,Limits!#REF!,4),50,IF(X258&lt;=HLOOKUP(N258,Limits!#REF!,5),80,"Over 80%")))))</f>
        <v>#REF!</v>
      </c>
      <c r="AF258" s="76" t="e">
        <f>IF(Z258="B",IF(X258&lt;=HLOOKUP(N258,Limits!#REF!,2),30,IF(X258&lt;=HLOOKUP(N258,Limits!#REF!,3),40,IF(X258&lt;=HLOOKUP(N258,Limits!#REF!,4),50,IF(X258&lt;=HLOOKUP(N258,Limits!#REF!,5),80,"Over 80%")))))</f>
        <v>#REF!</v>
      </c>
      <c r="AG258" s="122"/>
      <c r="AH258" s="85" t="e">
        <f>IF(J258&lt;=HLOOKUP(F258,Limits!#REF!,2),30,IF(J258&lt;=HLOOKUP(F258,Limits!#REF!,3),40,IF(J258&lt;=HLOOKUP(F258,Limits!#REF!,4),50,IF(J258&lt;=HLOOKUP(F258,Limits!#REF!,5),60,IF(J258&lt;=HLOOKUP(F258,Limits!#REF!,6),80,"Over 80%")))))</f>
        <v>#REF!</v>
      </c>
      <c r="AI258" s="123" t="e">
        <f t="shared" si="12"/>
        <v>#REF!</v>
      </c>
      <c r="AJ258" s="13"/>
      <c r="AK258" s="85" t="e">
        <f t="shared" si="15"/>
        <v>#REF!</v>
      </c>
    </row>
    <row r="259" spans="1:37">
      <c r="A259" s="117" t="e">
        <f>+USR!#REF!</f>
        <v>#REF!</v>
      </c>
      <c r="B259" s="117"/>
      <c r="C259" s="117" t="e">
        <f>+USR!#REF!</f>
        <v>#REF!</v>
      </c>
      <c r="D259" s="151" t="e">
        <f>DATEVALUE(TEXT(USR!#REF!,"mm/dd/yyyy"))</f>
        <v>#REF!</v>
      </c>
      <c r="E259" s="117"/>
      <c r="F259" s="121" t="e">
        <f>+USR!#REF!</f>
        <v>#REF!</v>
      </c>
      <c r="G259" s="122"/>
      <c r="H259" s="122" t="e">
        <f>+USR!#REF!</f>
        <v>#REF!</v>
      </c>
      <c r="I259" s="122"/>
      <c r="J259" s="146" t="e">
        <f>+USR!#REF!</f>
        <v>#REF!</v>
      </c>
      <c r="K259" s="122"/>
      <c r="L259" s="147" t="e">
        <f>IF(H259=30,HLOOKUP(F259,Limits!#REF!,2),IF(H259=40,HLOOKUP(F259,Limits!#REF!,3),IF(H259=50,HLOOKUP(F259,Limits!#REF!,4),IF(H259=60,HLOOKUP(F259,Limits!#REF!,5),IF(H259=80,HLOOKUP(F259,Limits!#REF!,6))))))</f>
        <v>#REF!</v>
      </c>
      <c r="M259" s="148"/>
      <c r="N259" s="121" t="e">
        <f>+USR!#REF!</f>
        <v>#REF!</v>
      </c>
      <c r="O259" s="122"/>
      <c r="P259" s="122" t="e">
        <f>+USR!#REF!</f>
        <v>#REF!</v>
      </c>
      <c r="Q259" s="122"/>
      <c r="R259" s="122" t="e">
        <f>+USR!#REF!</f>
        <v>#REF!</v>
      </c>
      <c r="S259" s="122"/>
      <c r="T259" s="122" t="e">
        <f>+USR!#REF!</f>
        <v>#REF!</v>
      </c>
      <c r="U259" s="122"/>
      <c r="V259" s="122" t="e">
        <f>IF(N259=0,Limits!$D$8,IF(N259=1,Limits!$E$8,IF(N259=2,Limits!$F$8,IF(N259=3,Limits!$G$8,IF(N259=4,Limits!$H$8,IF(N259=5,Limits!$I$8))))))</f>
        <v>#REF!</v>
      </c>
      <c r="W259" s="122"/>
      <c r="X259" s="122" t="e">
        <f t="shared" si="16"/>
        <v>#REF!</v>
      </c>
      <c r="Y259" s="122"/>
      <c r="Z259" s="76" t="e">
        <f>IF(D259&gt;=Limits!#REF!,"A",IF(D259&lt;=Limits!#REF!,"B",0))</f>
        <v>#REF!</v>
      </c>
      <c r="AA259" s="76" t="e">
        <f>IF(Z259="A",IF(P259=30,HLOOKUP(N259,Limits!#REF!,2),IF(P259=40,HLOOKUP(N259,Limits!#REF!,3),IF(P259=50,HLOOKUP(N259,Limits!#REF!,4),IF(P259=80,HLOOKUP(N259,Limits!#REF!,5))))))</f>
        <v>#REF!</v>
      </c>
      <c r="AB259" s="76" t="e">
        <f>IF(Z259="B",IF(P259=30,HLOOKUP(N259,Limits!#REF!,2),IF(P259=40,HLOOKUP(N259,Limits!#REF!,3),IF(P259=50,HLOOKUP(N259,Limits!#REF!,4),IF(P259=80,HLOOKUP(N259,Limits!#REF!,5))))))</f>
        <v>#REF!</v>
      </c>
      <c r="AC259" s="122"/>
      <c r="AD259" s="123" t="e">
        <f t="shared" si="14"/>
        <v>#REF!</v>
      </c>
      <c r="AE259" s="76" t="e">
        <f>IF(Z259="A",IF(X259&lt;=HLOOKUP(N259,Limits!#REF!,2),30,IF(X259&lt;=HLOOKUP(N259,Limits!#REF!,3),40,IF(X259&lt;=HLOOKUP(N259,Limits!#REF!,4),50,IF(X259&lt;=HLOOKUP(N259,Limits!#REF!,5),80,"Over 80%")))))</f>
        <v>#REF!</v>
      </c>
      <c r="AF259" s="76" t="e">
        <f>IF(Z259="B",IF(X259&lt;=HLOOKUP(N259,Limits!#REF!,2),30,IF(X259&lt;=HLOOKUP(N259,Limits!#REF!,3),40,IF(X259&lt;=HLOOKUP(N259,Limits!#REF!,4),50,IF(X259&lt;=HLOOKUP(N259,Limits!#REF!,5),80,"Over 80%")))))</f>
        <v>#REF!</v>
      </c>
      <c r="AG259" s="122"/>
      <c r="AH259" s="85" t="e">
        <f>IF(J259&lt;=HLOOKUP(F259,Limits!#REF!,2),30,IF(J259&lt;=HLOOKUP(F259,Limits!#REF!,3),40,IF(J259&lt;=HLOOKUP(F259,Limits!#REF!,4),50,IF(J259&lt;=HLOOKUP(F259,Limits!#REF!,5),60,IF(J259&lt;=HLOOKUP(F259,Limits!#REF!,6),80,"Over 80%")))))</f>
        <v>#REF!</v>
      </c>
      <c r="AI259" s="123" t="e">
        <f t="shared" si="12"/>
        <v>#REF!</v>
      </c>
      <c r="AJ259" s="13"/>
      <c r="AK259" s="85" t="e">
        <f t="shared" si="15"/>
        <v>#REF!</v>
      </c>
    </row>
    <row r="260" spans="1:37">
      <c r="A260" s="117" t="e">
        <f>+USR!#REF!</f>
        <v>#REF!</v>
      </c>
      <c r="B260" s="117"/>
      <c r="C260" s="117" t="e">
        <f>+USR!#REF!</f>
        <v>#REF!</v>
      </c>
      <c r="D260" s="151" t="e">
        <f>DATEVALUE(TEXT(USR!#REF!,"mm/dd/yyyy"))</f>
        <v>#REF!</v>
      </c>
      <c r="E260" s="117"/>
      <c r="F260" s="121" t="e">
        <f>+USR!#REF!</f>
        <v>#REF!</v>
      </c>
      <c r="G260" s="122"/>
      <c r="H260" s="122" t="e">
        <f>+USR!#REF!</f>
        <v>#REF!</v>
      </c>
      <c r="I260" s="122"/>
      <c r="J260" s="146" t="e">
        <f>+USR!#REF!</f>
        <v>#REF!</v>
      </c>
      <c r="K260" s="122"/>
      <c r="L260" s="147" t="e">
        <f>IF(H260=30,HLOOKUP(F260,Limits!#REF!,2),IF(H260=40,HLOOKUP(F260,Limits!#REF!,3),IF(H260=50,HLOOKUP(F260,Limits!#REF!,4),IF(H260=60,HLOOKUP(F260,Limits!#REF!,5),IF(H260=80,HLOOKUP(F260,Limits!#REF!,6))))))</f>
        <v>#REF!</v>
      </c>
      <c r="M260" s="148"/>
      <c r="N260" s="121" t="e">
        <f>+USR!#REF!</f>
        <v>#REF!</v>
      </c>
      <c r="O260" s="122"/>
      <c r="P260" s="122" t="e">
        <f>+USR!#REF!</f>
        <v>#REF!</v>
      </c>
      <c r="Q260" s="122"/>
      <c r="R260" s="122" t="e">
        <f>+USR!#REF!</f>
        <v>#REF!</v>
      </c>
      <c r="S260" s="122"/>
      <c r="T260" s="122" t="e">
        <f>+USR!#REF!</f>
        <v>#REF!</v>
      </c>
      <c r="U260" s="122"/>
      <c r="V260" s="122" t="e">
        <f>IF(N260=0,Limits!$D$8,IF(N260=1,Limits!$E$8,IF(N260=2,Limits!$F$8,IF(N260=3,Limits!$G$8,IF(N260=4,Limits!$H$8,IF(N260=5,Limits!$I$8))))))</f>
        <v>#REF!</v>
      </c>
      <c r="W260" s="122"/>
      <c r="X260" s="122" t="e">
        <f t="shared" si="16"/>
        <v>#REF!</v>
      </c>
      <c r="Y260" s="122"/>
      <c r="Z260" s="76" t="e">
        <f>IF(D260&gt;=Limits!#REF!,"A",IF(D260&lt;=Limits!#REF!,"B",0))</f>
        <v>#REF!</v>
      </c>
      <c r="AA260" s="76" t="e">
        <f>IF(Z260="A",IF(P260=30,HLOOKUP(N260,Limits!#REF!,2),IF(P260=40,HLOOKUP(N260,Limits!#REF!,3),IF(P260=50,HLOOKUP(N260,Limits!#REF!,4),IF(P260=80,HLOOKUP(N260,Limits!#REF!,5))))))</f>
        <v>#REF!</v>
      </c>
      <c r="AB260" s="76" t="e">
        <f>IF(Z260="B",IF(P260=30,HLOOKUP(N260,Limits!#REF!,2),IF(P260=40,HLOOKUP(N260,Limits!#REF!,3),IF(P260=50,HLOOKUP(N260,Limits!#REF!,4),IF(P260=80,HLOOKUP(N260,Limits!#REF!,5))))))</f>
        <v>#REF!</v>
      </c>
      <c r="AC260" s="122"/>
      <c r="AD260" s="123" t="e">
        <f t="shared" si="14"/>
        <v>#REF!</v>
      </c>
      <c r="AE260" s="76" t="e">
        <f>IF(Z260="A",IF(X260&lt;=HLOOKUP(N260,Limits!#REF!,2),30,IF(X260&lt;=HLOOKUP(N260,Limits!#REF!,3),40,IF(X260&lt;=HLOOKUP(N260,Limits!#REF!,4),50,IF(X260&lt;=HLOOKUP(N260,Limits!#REF!,5),80,"Over 80%")))))</f>
        <v>#REF!</v>
      </c>
      <c r="AF260" s="76" t="e">
        <f>IF(Z260="B",IF(X260&lt;=HLOOKUP(N260,Limits!#REF!,2),30,IF(X260&lt;=HLOOKUP(N260,Limits!#REF!,3),40,IF(X260&lt;=HLOOKUP(N260,Limits!#REF!,4),50,IF(X260&lt;=HLOOKUP(N260,Limits!#REF!,5),80,"Over 80%")))))</f>
        <v>#REF!</v>
      </c>
      <c r="AG260" s="122"/>
      <c r="AH260" s="85" t="e">
        <f>IF(J260&lt;=HLOOKUP(F260,Limits!#REF!,2),30,IF(J260&lt;=HLOOKUP(F260,Limits!#REF!,3),40,IF(J260&lt;=HLOOKUP(F260,Limits!#REF!,4),50,IF(J260&lt;=HLOOKUP(F260,Limits!#REF!,5),60,IF(J260&lt;=HLOOKUP(F260,Limits!#REF!,6),80,"Over 80%")))))</f>
        <v>#REF!</v>
      </c>
      <c r="AI260" s="123" t="e">
        <f t="shared" si="12"/>
        <v>#REF!</v>
      </c>
      <c r="AJ260" s="13"/>
      <c r="AK260" s="85" t="e">
        <f t="shared" si="15"/>
        <v>#REF!</v>
      </c>
    </row>
    <row r="261" spans="1:37">
      <c r="A261" s="117" t="e">
        <f>+USR!#REF!</f>
        <v>#REF!</v>
      </c>
      <c r="B261" s="117"/>
      <c r="C261" s="117" t="e">
        <f>+USR!#REF!</f>
        <v>#REF!</v>
      </c>
      <c r="D261" s="151" t="e">
        <f>DATEVALUE(TEXT(USR!#REF!,"mm/dd/yyyy"))</f>
        <v>#REF!</v>
      </c>
      <c r="E261" s="117"/>
      <c r="F261" s="121" t="e">
        <f>+USR!#REF!</f>
        <v>#REF!</v>
      </c>
      <c r="G261" s="122"/>
      <c r="H261" s="122" t="e">
        <f>+USR!#REF!</f>
        <v>#REF!</v>
      </c>
      <c r="I261" s="122"/>
      <c r="J261" s="146" t="e">
        <f>+USR!#REF!</f>
        <v>#REF!</v>
      </c>
      <c r="K261" s="122"/>
      <c r="L261" s="147" t="e">
        <f>IF(H261=30,HLOOKUP(F261,Limits!#REF!,2),IF(H261=40,HLOOKUP(F261,Limits!#REF!,3),IF(H261=50,HLOOKUP(F261,Limits!#REF!,4),IF(H261=60,HLOOKUP(F261,Limits!#REF!,5),IF(H261=80,HLOOKUP(F261,Limits!#REF!,6))))))</f>
        <v>#REF!</v>
      </c>
      <c r="M261" s="148"/>
      <c r="N261" s="121" t="e">
        <f>+USR!#REF!</f>
        <v>#REF!</v>
      </c>
      <c r="O261" s="122"/>
      <c r="P261" s="122" t="e">
        <f>+USR!#REF!</f>
        <v>#REF!</v>
      </c>
      <c r="Q261" s="122"/>
      <c r="R261" s="122" t="e">
        <f>+USR!#REF!</f>
        <v>#REF!</v>
      </c>
      <c r="S261" s="122"/>
      <c r="T261" s="122" t="e">
        <f>+USR!#REF!</f>
        <v>#REF!</v>
      </c>
      <c r="U261" s="122"/>
      <c r="V261" s="122" t="e">
        <f>IF(N261=0,Limits!$D$8,IF(N261=1,Limits!$E$8,IF(N261=2,Limits!$F$8,IF(N261=3,Limits!$G$8,IF(N261=4,Limits!$H$8,IF(N261=5,Limits!$I$8))))))</f>
        <v>#REF!</v>
      </c>
      <c r="W261" s="122"/>
      <c r="X261" s="122" t="e">
        <f t="shared" si="16"/>
        <v>#REF!</v>
      </c>
      <c r="Y261" s="122"/>
      <c r="Z261" s="76" t="e">
        <f>IF(D261&gt;=Limits!#REF!,"A",IF(D261&lt;=Limits!#REF!,"B",0))</f>
        <v>#REF!</v>
      </c>
      <c r="AA261" s="76" t="e">
        <f>IF(Z261="A",IF(P261=30,HLOOKUP(N261,Limits!#REF!,2),IF(P261=40,HLOOKUP(N261,Limits!#REF!,3),IF(P261=50,HLOOKUP(N261,Limits!#REF!,4),IF(P261=80,HLOOKUP(N261,Limits!#REF!,5))))))</f>
        <v>#REF!</v>
      </c>
      <c r="AB261" s="76" t="e">
        <f>IF(Z261="B",IF(P261=30,HLOOKUP(N261,Limits!#REF!,2),IF(P261=40,HLOOKUP(N261,Limits!#REF!,3),IF(P261=50,HLOOKUP(N261,Limits!#REF!,4),IF(P261=80,HLOOKUP(N261,Limits!#REF!,5))))))</f>
        <v>#REF!</v>
      </c>
      <c r="AC261" s="122"/>
      <c r="AD261" s="123" t="e">
        <f t="shared" si="14"/>
        <v>#REF!</v>
      </c>
      <c r="AE261" s="76" t="e">
        <f>IF(Z261="A",IF(X261&lt;=HLOOKUP(N261,Limits!#REF!,2),30,IF(X261&lt;=HLOOKUP(N261,Limits!#REF!,3),40,IF(X261&lt;=HLOOKUP(N261,Limits!#REF!,4),50,IF(X261&lt;=HLOOKUP(N261,Limits!#REF!,5),80,"Over 80%")))))</f>
        <v>#REF!</v>
      </c>
      <c r="AF261" s="76" t="e">
        <f>IF(Z261="B",IF(X261&lt;=HLOOKUP(N261,Limits!#REF!,2),30,IF(X261&lt;=HLOOKUP(N261,Limits!#REF!,3),40,IF(X261&lt;=HLOOKUP(N261,Limits!#REF!,4),50,IF(X261&lt;=HLOOKUP(N261,Limits!#REF!,5),80,"Over 80%")))))</f>
        <v>#REF!</v>
      </c>
      <c r="AG261" s="122"/>
      <c r="AH261" s="85" t="e">
        <f>IF(J261&lt;=HLOOKUP(F261,Limits!#REF!,2),30,IF(J261&lt;=HLOOKUP(F261,Limits!#REF!,3),40,IF(J261&lt;=HLOOKUP(F261,Limits!#REF!,4),50,IF(J261&lt;=HLOOKUP(F261,Limits!#REF!,5),60,IF(J261&lt;=HLOOKUP(F261,Limits!#REF!,6),80,"Over 80%")))))</f>
        <v>#REF!</v>
      </c>
      <c r="AI261" s="123" t="e">
        <f t="shared" si="12"/>
        <v>#REF!</v>
      </c>
      <c r="AJ261" s="13"/>
      <c r="AK261" s="85" t="e">
        <f t="shared" si="15"/>
        <v>#REF!</v>
      </c>
    </row>
    <row r="262" spans="1:37">
      <c r="A262" s="117" t="e">
        <f>+USR!#REF!</f>
        <v>#REF!</v>
      </c>
      <c r="B262" s="117"/>
      <c r="C262" s="117" t="e">
        <f>+USR!#REF!</f>
        <v>#REF!</v>
      </c>
      <c r="D262" s="151" t="e">
        <f>DATEVALUE(TEXT(USR!#REF!,"mm/dd/yyyy"))</f>
        <v>#REF!</v>
      </c>
      <c r="E262" s="117"/>
      <c r="F262" s="121" t="e">
        <f>+USR!#REF!</f>
        <v>#REF!</v>
      </c>
      <c r="G262" s="122"/>
      <c r="H262" s="122" t="e">
        <f>+USR!#REF!</f>
        <v>#REF!</v>
      </c>
      <c r="I262" s="122"/>
      <c r="J262" s="146" t="e">
        <f>+USR!#REF!</f>
        <v>#REF!</v>
      </c>
      <c r="K262" s="122"/>
      <c r="L262" s="147" t="e">
        <f>IF(H262=30,HLOOKUP(F262,Limits!#REF!,2),IF(H262=40,HLOOKUP(F262,Limits!#REF!,3),IF(H262=50,HLOOKUP(F262,Limits!#REF!,4),IF(H262=60,HLOOKUP(F262,Limits!#REF!,5),IF(H262=80,HLOOKUP(F262,Limits!#REF!,6))))))</f>
        <v>#REF!</v>
      </c>
      <c r="M262" s="148"/>
      <c r="N262" s="121" t="e">
        <f>+USR!#REF!</f>
        <v>#REF!</v>
      </c>
      <c r="O262" s="122"/>
      <c r="P262" s="122" t="e">
        <f>+USR!#REF!</f>
        <v>#REF!</v>
      </c>
      <c r="Q262" s="122"/>
      <c r="R262" s="122" t="e">
        <f>+USR!#REF!</f>
        <v>#REF!</v>
      </c>
      <c r="S262" s="122"/>
      <c r="T262" s="122" t="e">
        <f>+USR!#REF!</f>
        <v>#REF!</v>
      </c>
      <c r="U262" s="122"/>
      <c r="V262" s="122" t="e">
        <f>IF(N262=0,Limits!$D$8,IF(N262=1,Limits!$E$8,IF(N262=2,Limits!$F$8,IF(N262=3,Limits!$G$8,IF(N262=4,Limits!$H$8,IF(N262=5,Limits!$I$8))))))</f>
        <v>#REF!</v>
      </c>
      <c r="W262" s="122"/>
      <c r="X262" s="122" t="e">
        <f t="shared" si="16"/>
        <v>#REF!</v>
      </c>
      <c r="Y262" s="122"/>
      <c r="Z262" s="76" t="e">
        <f>IF(D262&gt;=Limits!#REF!,"A",IF(D262&lt;=Limits!#REF!,"B",0))</f>
        <v>#REF!</v>
      </c>
      <c r="AA262" s="76" t="e">
        <f>IF(Z262="A",IF(P262=30,HLOOKUP(N262,Limits!#REF!,2),IF(P262=40,HLOOKUP(N262,Limits!#REF!,3),IF(P262=50,HLOOKUP(N262,Limits!#REF!,4),IF(P262=80,HLOOKUP(N262,Limits!#REF!,5))))))</f>
        <v>#REF!</v>
      </c>
      <c r="AB262" s="76" t="e">
        <f>IF(Z262="B",IF(P262=30,HLOOKUP(N262,Limits!#REF!,2),IF(P262=40,HLOOKUP(N262,Limits!#REF!,3),IF(P262=50,HLOOKUP(N262,Limits!#REF!,4),IF(P262=80,HLOOKUP(N262,Limits!#REF!,5))))))</f>
        <v>#REF!</v>
      </c>
      <c r="AC262" s="122"/>
      <c r="AD262" s="123" t="e">
        <f t="shared" si="14"/>
        <v>#REF!</v>
      </c>
      <c r="AE262" s="76" t="e">
        <f>IF(Z262="A",IF(X262&lt;=HLOOKUP(N262,Limits!#REF!,2),30,IF(X262&lt;=HLOOKUP(N262,Limits!#REF!,3),40,IF(X262&lt;=HLOOKUP(N262,Limits!#REF!,4),50,IF(X262&lt;=HLOOKUP(N262,Limits!#REF!,5),80,"Over 80%")))))</f>
        <v>#REF!</v>
      </c>
      <c r="AF262" s="76" t="e">
        <f>IF(Z262="B",IF(X262&lt;=HLOOKUP(N262,Limits!#REF!,2),30,IF(X262&lt;=HLOOKUP(N262,Limits!#REF!,3),40,IF(X262&lt;=HLOOKUP(N262,Limits!#REF!,4),50,IF(X262&lt;=HLOOKUP(N262,Limits!#REF!,5),80,"Over 80%")))))</f>
        <v>#REF!</v>
      </c>
      <c r="AG262" s="122"/>
      <c r="AH262" s="85" t="e">
        <f>IF(J262&lt;=HLOOKUP(F262,Limits!#REF!,2),30,IF(J262&lt;=HLOOKUP(F262,Limits!#REF!,3),40,IF(J262&lt;=HLOOKUP(F262,Limits!#REF!,4),50,IF(J262&lt;=HLOOKUP(F262,Limits!#REF!,5),60,IF(J262&lt;=HLOOKUP(F262,Limits!#REF!,6),80,"Over 80%")))))</f>
        <v>#REF!</v>
      </c>
      <c r="AI262" s="123" t="e">
        <f t="shared" si="12"/>
        <v>#REF!</v>
      </c>
      <c r="AJ262" s="13"/>
      <c r="AK262" s="85" t="e">
        <f t="shared" si="15"/>
        <v>#REF!</v>
      </c>
    </row>
    <row r="263" spans="1:37">
      <c r="A263" s="117" t="e">
        <f>+USR!#REF!</f>
        <v>#REF!</v>
      </c>
      <c r="B263" s="117"/>
      <c r="C263" s="117" t="e">
        <f>+USR!#REF!</f>
        <v>#REF!</v>
      </c>
      <c r="D263" s="151" t="e">
        <f>DATEVALUE(TEXT(USR!#REF!,"mm/dd/yyyy"))</f>
        <v>#REF!</v>
      </c>
      <c r="E263" s="117"/>
      <c r="F263" s="121" t="e">
        <f>+USR!#REF!</f>
        <v>#REF!</v>
      </c>
      <c r="G263" s="122"/>
      <c r="H263" s="122" t="e">
        <f>+USR!#REF!</f>
        <v>#REF!</v>
      </c>
      <c r="I263" s="122"/>
      <c r="J263" s="146" t="e">
        <f>+USR!#REF!</f>
        <v>#REF!</v>
      </c>
      <c r="K263" s="122"/>
      <c r="L263" s="147" t="e">
        <f>IF(H263=30,HLOOKUP(F263,Limits!#REF!,2),IF(H263=40,HLOOKUP(F263,Limits!#REF!,3),IF(H263=50,HLOOKUP(F263,Limits!#REF!,4),IF(H263=60,HLOOKUP(F263,Limits!#REF!,5),IF(H263=80,HLOOKUP(F263,Limits!#REF!,6))))))</f>
        <v>#REF!</v>
      </c>
      <c r="M263" s="148"/>
      <c r="N263" s="121" t="e">
        <f>+USR!#REF!</f>
        <v>#REF!</v>
      </c>
      <c r="O263" s="122"/>
      <c r="P263" s="122" t="e">
        <f>+USR!#REF!</f>
        <v>#REF!</v>
      </c>
      <c r="Q263" s="122"/>
      <c r="R263" s="122" t="e">
        <f>+USR!#REF!</f>
        <v>#REF!</v>
      </c>
      <c r="S263" s="122"/>
      <c r="T263" s="122" t="e">
        <f>+USR!#REF!</f>
        <v>#REF!</v>
      </c>
      <c r="U263" s="122"/>
      <c r="V263" s="122" t="e">
        <f>IF(N263=0,Limits!$D$8,IF(N263=1,Limits!$E$8,IF(N263=2,Limits!$F$8,IF(N263=3,Limits!$G$8,IF(N263=4,Limits!$H$8,IF(N263=5,Limits!$I$8))))))</f>
        <v>#REF!</v>
      </c>
      <c r="W263" s="122"/>
      <c r="X263" s="122" t="e">
        <f t="shared" si="16"/>
        <v>#REF!</v>
      </c>
      <c r="Y263" s="122"/>
      <c r="Z263" s="76" t="e">
        <f>IF(D263&gt;=Limits!#REF!,"A",IF(D263&lt;=Limits!#REF!,"B",0))</f>
        <v>#REF!</v>
      </c>
      <c r="AA263" s="76" t="e">
        <f>IF(Z263="A",IF(P263=30,HLOOKUP(N263,Limits!#REF!,2),IF(P263=40,HLOOKUP(N263,Limits!#REF!,3),IF(P263=50,HLOOKUP(N263,Limits!#REF!,4),IF(P263=80,HLOOKUP(N263,Limits!#REF!,5))))))</f>
        <v>#REF!</v>
      </c>
      <c r="AB263" s="76" t="e">
        <f>IF(Z263="B",IF(P263=30,HLOOKUP(N263,Limits!#REF!,2),IF(P263=40,HLOOKUP(N263,Limits!#REF!,3),IF(P263=50,HLOOKUP(N263,Limits!#REF!,4),IF(P263=80,HLOOKUP(N263,Limits!#REF!,5))))))</f>
        <v>#REF!</v>
      </c>
      <c r="AC263" s="122"/>
      <c r="AD263" s="123" t="e">
        <f t="shared" si="14"/>
        <v>#REF!</v>
      </c>
      <c r="AE263" s="76" t="e">
        <f>IF(Z263="A",IF(X263&lt;=HLOOKUP(N263,Limits!#REF!,2),30,IF(X263&lt;=HLOOKUP(N263,Limits!#REF!,3),40,IF(X263&lt;=HLOOKUP(N263,Limits!#REF!,4),50,IF(X263&lt;=HLOOKUP(N263,Limits!#REF!,5),80,"Over 80%")))))</f>
        <v>#REF!</v>
      </c>
      <c r="AF263" s="76" t="e">
        <f>IF(Z263="B",IF(X263&lt;=HLOOKUP(N263,Limits!#REF!,2),30,IF(X263&lt;=HLOOKUP(N263,Limits!#REF!,3),40,IF(X263&lt;=HLOOKUP(N263,Limits!#REF!,4),50,IF(X263&lt;=HLOOKUP(N263,Limits!#REF!,5),80,"Over 80%")))))</f>
        <v>#REF!</v>
      </c>
      <c r="AG263" s="122"/>
      <c r="AH263" s="85" t="e">
        <f>IF(J263&lt;=HLOOKUP(F263,Limits!#REF!,2),30,IF(J263&lt;=HLOOKUP(F263,Limits!#REF!,3),40,IF(J263&lt;=HLOOKUP(F263,Limits!#REF!,4),50,IF(J263&lt;=HLOOKUP(F263,Limits!#REF!,5),60,IF(J263&lt;=HLOOKUP(F263,Limits!#REF!,6),80,"Over 80%")))))</f>
        <v>#REF!</v>
      </c>
      <c r="AI263" s="123" t="e">
        <f t="shared" si="12"/>
        <v>#REF!</v>
      </c>
      <c r="AJ263" s="13"/>
      <c r="AK263" s="85" t="e">
        <f t="shared" si="15"/>
        <v>#REF!</v>
      </c>
    </row>
    <row r="264" spans="1:37">
      <c r="A264" s="117" t="e">
        <f>+USR!#REF!</f>
        <v>#REF!</v>
      </c>
      <c r="B264" s="117"/>
      <c r="C264" s="117" t="e">
        <f>+USR!#REF!</f>
        <v>#REF!</v>
      </c>
      <c r="D264" s="151" t="e">
        <f>DATEVALUE(TEXT(USR!#REF!,"mm/dd/yyyy"))</f>
        <v>#REF!</v>
      </c>
      <c r="E264" s="117"/>
      <c r="F264" s="121" t="e">
        <f>+USR!#REF!</f>
        <v>#REF!</v>
      </c>
      <c r="G264" s="122"/>
      <c r="H264" s="122" t="e">
        <f>+USR!#REF!</f>
        <v>#REF!</v>
      </c>
      <c r="I264" s="122"/>
      <c r="J264" s="146" t="e">
        <f>+USR!#REF!</f>
        <v>#REF!</v>
      </c>
      <c r="K264" s="122"/>
      <c r="L264" s="147" t="e">
        <f>IF(H264=30,HLOOKUP(F264,Limits!#REF!,2),IF(H264=40,HLOOKUP(F264,Limits!#REF!,3),IF(H264=50,HLOOKUP(F264,Limits!#REF!,4),IF(H264=60,HLOOKUP(F264,Limits!#REF!,5),IF(H264=80,HLOOKUP(F264,Limits!#REF!,6))))))</f>
        <v>#REF!</v>
      </c>
      <c r="M264" s="148"/>
      <c r="N264" s="121" t="e">
        <f>+USR!#REF!</f>
        <v>#REF!</v>
      </c>
      <c r="O264" s="122"/>
      <c r="P264" s="122" t="e">
        <f>+USR!#REF!</f>
        <v>#REF!</v>
      </c>
      <c r="Q264" s="122"/>
      <c r="R264" s="122" t="e">
        <f>+USR!#REF!</f>
        <v>#REF!</v>
      </c>
      <c r="S264" s="122"/>
      <c r="T264" s="122" t="e">
        <f>+USR!#REF!</f>
        <v>#REF!</v>
      </c>
      <c r="U264" s="122"/>
      <c r="V264" s="122" t="e">
        <f>IF(N264=0,Limits!$D$8,IF(N264=1,Limits!$E$8,IF(N264=2,Limits!$F$8,IF(N264=3,Limits!$G$8,IF(N264=4,Limits!$H$8,IF(N264=5,Limits!$I$8))))))</f>
        <v>#REF!</v>
      </c>
      <c r="W264" s="122"/>
      <c r="X264" s="122" t="e">
        <f t="shared" si="16"/>
        <v>#REF!</v>
      </c>
      <c r="Y264" s="122"/>
      <c r="Z264" s="76" t="e">
        <f>IF(D264&gt;=Limits!#REF!,"A",IF(D264&lt;=Limits!#REF!,"B",0))</f>
        <v>#REF!</v>
      </c>
      <c r="AA264" s="76" t="e">
        <f>IF(Z264="A",IF(P264=30,HLOOKUP(N264,Limits!#REF!,2),IF(P264=40,HLOOKUP(N264,Limits!#REF!,3),IF(P264=50,HLOOKUP(N264,Limits!#REF!,4),IF(P264=80,HLOOKUP(N264,Limits!#REF!,5))))))</f>
        <v>#REF!</v>
      </c>
      <c r="AB264" s="76" t="e">
        <f>IF(Z264="B",IF(P264=30,HLOOKUP(N264,Limits!#REF!,2),IF(P264=40,HLOOKUP(N264,Limits!#REF!,3),IF(P264=50,HLOOKUP(N264,Limits!#REF!,4),IF(P264=80,HLOOKUP(N264,Limits!#REF!,5))))))</f>
        <v>#REF!</v>
      </c>
      <c r="AC264" s="122"/>
      <c r="AD264" s="123" t="e">
        <f t="shared" si="14"/>
        <v>#REF!</v>
      </c>
      <c r="AE264" s="76" t="e">
        <f>IF(Z264="A",IF(X264&lt;=HLOOKUP(N264,Limits!#REF!,2),30,IF(X264&lt;=HLOOKUP(N264,Limits!#REF!,3),40,IF(X264&lt;=HLOOKUP(N264,Limits!#REF!,4),50,IF(X264&lt;=HLOOKUP(N264,Limits!#REF!,5),80,"Over 80%")))))</f>
        <v>#REF!</v>
      </c>
      <c r="AF264" s="76" t="e">
        <f>IF(Z264="B",IF(X264&lt;=HLOOKUP(N264,Limits!#REF!,2),30,IF(X264&lt;=HLOOKUP(N264,Limits!#REF!,3),40,IF(X264&lt;=HLOOKUP(N264,Limits!#REF!,4),50,IF(X264&lt;=HLOOKUP(N264,Limits!#REF!,5),80,"Over 80%")))))</f>
        <v>#REF!</v>
      </c>
      <c r="AG264" s="122"/>
      <c r="AH264" s="85" t="e">
        <f>IF(J264&lt;=HLOOKUP(F264,Limits!#REF!,2),30,IF(J264&lt;=HLOOKUP(F264,Limits!#REF!,3),40,IF(J264&lt;=HLOOKUP(F264,Limits!#REF!,4),50,IF(J264&lt;=HLOOKUP(F264,Limits!#REF!,5),60,IF(J264&lt;=HLOOKUP(F264,Limits!#REF!,6),80,"Over 80%")))))</f>
        <v>#REF!</v>
      </c>
      <c r="AI264" s="123" t="e">
        <f t="shared" ref="AI264:AI307" si="17">IF(Z264="A",AE264,IF(Z264="B",AF264,0))</f>
        <v>#REF!</v>
      </c>
      <c r="AJ264" s="13"/>
      <c r="AK264" s="85" t="e">
        <f t="shared" si="15"/>
        <v>#REF!</v>
      </c>
    </row>
    <row r="265" spans="1:37">
      <c r="A265" s="117" t="e">
        <f>+USR!#REF!</f>
        <v>#REF!</v>
      </c>
      <c r="B265" s="117"/>
      <c r="C265" s="117" t="e">
        <f>+USR!#REF!</f>
        <v>#REF!</v>
      </c>
      <c r="D265" s="151" t="e">
        <f>DATEVALUE(TEXT(USR!#REF!,"mm/dd/yyyy"))</f>
        <v>#REF!</v>
      </c>
      <c r="E265" s="117"/>
      <c r="F265" s="121" t="e">
        <f>+USR!#REF!</f>
        <v>#REF!</v>
      </c>
      <c r="G265" s="122"/>
      <c r="H265" s="122" t="e">
        <f>+USR!#REF!</f>
        <v>#REF!</v>
      </c>
      <c r="I265" s="122"/>
      <c r="J265" s="146" t="e">
        <f>+USR!#REF!</f>
        <v>#REF!</v>
      </c>
      <c r="K265" s="122"/>
      <c r="L265" s="147" t="e">
        <f>IF(H265=30,HLOOKUP(F265,Limits!#REF!,2),IF(H265=40,HLOOKUP(F265,Limits!#REF!,3),IF(H265=50,HLOOKUP(F265,Limits!#REF!,4),IF(H265=60,HLOOKUP(F265,Limits!#REF!,5),IF(H265=80,HLOOKUP(F265,Limits!#REF!,6))))))</f>
        <v>#REF!</v>
      </c>
      <c r="M265" s="148"/>
      <c r="N265" s="121" t="e">
        <f>+USR!#REF!</f>
        <v>#REF!</v>
      </c>
      <c r="O265" s="122"/>
      <c r="P265" s="122" t="e">
        <f>+USR!#REF!</f>
        <v>#REF!</v>
      </c>
      <c r="Q265" s="122"/>
      <c r="R265" s="122" t="e">
        <f>+USR!#REF!</f>
        <v>#REF!</v>
      </c>
      <c r="S265" s="122"/>
      <c r="T265" s="122" t="e">
        <f>+USR!#REF!</f>
        <v>#REF!</v>
      </c>
      <c r="U265" s="122"/>
      <c r="V265" s="122" t="e">
        <f>IF(N265=0,Limits!$D$8,IF(N265=1,Limits!$E$8,IF(N265=2,Limits!$F$8,IF(N265=3,Limits!$G$8,IF(N265=4,Limits!$H$8,IF(N265=5,Limits!$I$8))))))</f>
        <v>#REF!</v>
      </c>
      <c r="W265" s="122"/>
      <c r="X265" s="122" t="e">
        <f t="shared" si="16"/>
        <v>#REF!</v>
      </c>
      <c r="Y265" s="122"/>
      <c r="Z265" s="76" t="e">
        <f>IF(D265&gt;=Limits!#REF!,"A",IF(D265&lt;=Limits!#REF!,"B",0))</f>
        <v>#REF!</v>
      </c>
      <c r="AA265" s="76" t="e">
        <f>IF(Z265="A",IF(P265=30,HLOOKUP(N265,Limits!#REF!,2),IF(P265=40,HLOOKUP(N265,Limits!#REF!,3),IF(P265=50,HLOOKUP(N265,Limits!#REF!,4),IF(P265=80,HLOOKUP(N265,Limits!#REF!,5))))))</f>
        <v>#REF!</v>
      </c>
      <c r="AB265" s="76" t="e">
        <f>IF(Z265="B",IF(P265=30,HLOOKUP(N265,Limits!#REF!,2),IF(P265=40,HLOOKUP(N265,Limits!#REF!,3),IF(P265=50,HLOOKUP(N265,Limits!#REF!,4),IF(P265=80,HLOOKUP(N265,Limits!#REF!,5))))))</f>
        <v>#REF!</v>
      </c>
      <c r="AC265" s="122"/>
      <c r="AD265" s="123" t="e">
        <f t="shared" ref="AD265:AD307" si="18">IF(Z265="A",AA265,IF(Z265="B",AB265,0))</f>
        <v>#REF!</v>
      </c>
      <c r="AE265" s="76" t="e">
        <f>IF(Z265="A",IF(X265&lt;=HLOOKUP(N265,Limits!#REF!,2),30,IF(X265&lt;=HLOOKUP(N265,Limits!#REF!,3),40,IF(X265&lt;=HLOOKUP(N265,Limits!#REF!,4),50,IF(X265&lt;=HLOOKUP(N265,Limits!#REF!,5),80,"Over 80%")))))</f>
        <v>#REF!</v>
      </c>
      <c r="AF265" s="76" t="e">
        <f>IF(Z265="B",IF(X265&lt;=HLOOKUP(N265,Limits!#REF!,2),30,IF(X265&lt;=HLOOKUP(N265,Limits!#REF!,3),40,IF(X265&lt;=HLOOKUP(N265,Limits!#REF!,4),50,IF(X265&lt;=HLOOKUP(N265,Limits!#REF!,5),80,"Over 80%")))))</f>
        <v>#REF!</v>
      </c>
      <c r="AG265" s="122"/>
      <c r="AH265" s="85" t="e">
        <f>IF(J265&lt;=HLOOKUP(F265,Limits!#REF!,2),30,IF(J265&lt;=HLOOKUP(F265,Limits!#REF!,3),40,IF(J265&lt;=HLOOKUP(F265,Limits!#REF!,4),50,IF(J265&lt;=HLOOKUP(F265,Limits!#REF!,5),60,IF(J265&lt;=HLOOKUP(F265,Limits!#REF!,6),80,"Over 80%")))))</f>
        <v>#REF!</v>
      </c>
      <c r="AI265" s="123" t="e">
        <f t="shared" si="17"/>
        <v>#REF!</v>
      </c>
      <c r="AJ265" s="13"/>
      <c r="AK265" s="85" t="e">
        <f t="shared" ref="AK265:AK307" si="19">IF(AH265&gt;AI265,AH265,AI265)</f>
        <v>#REF!</v>
      </c>
    </row>
    <row r="266" spans="1:37">
      <c r="A266" s="117" t="e">
        <f>+USR!#REF!</f>
        <v>#REF!</v>
      </c>
      <c r="B266" s="117"/>
      <c r="C266" s="117" t="e">
        <f>+USR!#REF!</f>
        <v>#REF!</v>
      </c>
      <c r="D266" s="151" t="e">
        <f>DATEVALUE(TEXT(USR!#REF!,"mm/dd/yyyy"))</f>
        <v>#REF!</v>
      </c>
      <c r="E266" s="117"/>
      <c r="F266" s="121" t="e">
        <f>+USR!#REF!</f>
        <v>#REF!</v>
      </c>
      <c r="G266" s="122"/>
      <c r="H266" s="122" t="e">
        <f>+USR!#REF!</f>
        <v>#REF!</v>
      </c>
      <c r="I266" s="122"/>
      <c r="J266" s="146" t="e">
        <f>+USR!#REF!</f>
        <v>#REF!</v>
      </c>
      <c r="K266" s="122"/>
      <c r="L266" s="147" t="e">
        <f>IF(H266=30,HLOOKUP(F266,Limits!#REF!,2),IF(H266=40,HLOOKUP(F266,Limits!#REF!,3),IF(H266=50,HLOOKUP(F266,Limits!#REF!,4),IF(H266=60,HLOOKUP(F266,Limits!#REF!,5),IF(H266=80,HLOOKUP(F266,Limits!#REF!,6))))))</f>
        <v>#REF!</v>
      </c>
      <c r="M266" s="148"/>
      <c r="N266" s="121" t="e">
        <f>+USR!#REF!</f>
        <v>#REF!</v>
      </c>
      <c r="O266" s="122"/>
      <c r="P266" s="122" t="e">
        <f>+USR!#REF!</f>
        <v>#REF!</v>
      </c>
      <c r="Q266" s="122"/>
      <c r="R266" s="122" t="e">
        <f>+USR!#REF!</f>
        <v>#REF!</v>
      </c>
      <c r="S266" s="122"/>
      <c r="T266" s="122" t="e">
        <f>+USR!#REF!</f>
        <v>#REF!</v>
      </c>
      <c r="U266" s="122"/>
      <c r="V266" s="122" t="e">
        <f>IF(N266=0,Limits!$D$8,IF(N266=1,Limits!$E$8,IF(N266=2,Limits!$F$8,IF(N266=3,Limits!$G$8,IF(N266=4,Limits!$H$8,IF(N266=5,Limits!$I$8))))))</f>
        <v>#REF!</v>
      </c>
      <c r="W266" s="122"/>
      <c r="X266" s="122" t="e">
        <f t="shared" si="16"/>
        <v>#REF!</v>
      </c>
      <c r="Y266" s="122"/>
      <c r="Z266" s="76" t="e">
        <f>IF(D266&gt;=Limits!#REF!,"A",IF(D266&lt;=Limits!#REF!,"B",0))</f>
        <v>#REF!</v>
      </c>
      <c r="AA266" s="76" t="e">
        <f>IF(Z266="A",IF(P266=30,HLOOKUP(N266,Limits!#REF!,2),IF(P266=40,HLOOKUP(N266,Limits!#REF!,3),IF(P266=50,HLOOKUP(N266,Limits!#REF!,4),IF(P266=80,HLOOKUP(N266,Limits!#REF!,5))))))</f>
        <v>#REF!</v>
      </c>
      <c r="AB266" s="76" t="e">
        <f>IF(Z266="B",IF(P266=30,HLOOKUP(N266,Limits!#REF!,2),IF(P266=40,HLOOKUP(N266,Limits!#REF!,3),IF(P266=50,HLOOKUP(N266,Limits!#REF!,4),IF(P266=80,HLOOKUP(N266,Limits!#REF!,5))))))</f>
        <v>#REF!</v>
      </c>
      <c r="AC266" s="122"/>
      <c r="AD266" s="123" t="e">
        <f t="shared" si="18"/>
        <v>#REF!</v>
      </c>
      <c r="AE266" s="76" t="e">
        <f>IF(Z266="A",IF(X266&lt;=HLOOKUP(N266,Limits!#REF!,2),30,IF(X266&lt;=HLOOKUP(N266,Limits!#REF!,3),40,IF(X266&lt;=HLOOKUP(N266,Limits!#REF!,4),50,IF(X266&lt;=HLOOKUP(N266,Limits!#REF!,5),80,"Over 80%")))))</f>
        <v>#REF!</v>
      </c>
      <c r="AF266" s="76" t="e">
        <f>IF(Z266="B",IF(X266&lt;=HLOOKUP(N266,Limits!#REF!,2),30,IF(X266&lt;=HLOOKUP(N266,Limits!#REF!,3),40,IF(X266&lt;=HLOOKUP(N266,Limits!#REF!,4),50,IF(X266&lt;=HLOOKUP(N266,Limits!#REF!,5),80,"Over 80%")))))</f>
        <v>#REF!</v>
      </c>
      <c r="AG266" s="122"/>
      <c r="AH266" s="85" t="e">
        <f>IF(J266&lt;=HLOOKUP(F266,Limits!#REF!,2),30,IF(J266&lt;=HLOOKUP(F266,Limits!#REF!,3),40,IF(J266&lt;=HLOOKUP(F266,Limits!#REF!,4),50,IF(J266&lt;=HLOOKUP(F266,Limits!#REF!,5),60,IF(J266&lt;=HLOOKUP(F266,Limits!#REF!,6),80,"Over 80%")))))</f>
        <v>#REF!</v>
      </c>
      <c r="AI266" s="123" t="e">
        <f t="shared" si="17"/>
        <v>#REF!</v>
      </c>
      <c r="AJ266" s="13"/>
      <c r="AK266" s="85" t="e">
        <f t="shared" si="19"/>
        <v>#REF!</v>
      </c>
    </row>
    <row r="267" spans="1:37">
      <c r="A267" s="117" t="e">
        <f>+USR!#REF!</f>
        <v>#REF!</v>
      </c>
      <c r="B267" s="117"/>
      <c r="C267" s="117" t="e">
        <f>+USR!#REF!</f>
        <v>#REF!</v>
      </c>
      <c r="D267" s="151" t="e">
        <f>DATEVALUE(TEXT(USR!#REF!,"mm/dd/yyyy"))</f>
        <v>#REF!</v>
      </c>
      <c r="E267" s="117"/>
      <c r="F267" s="121" t="e">
        <f>+USR!#REF!</f>
        <v>#REF!</v>
      </c>
      <c r="G267" s="122"/>
      <c r="H267" s="122" t="e">
        <f>+USR!#REF!</f>
        <v>#REF!</v>
      </c>
      <c r="I267" s="122"/>
      <c r="J267" s="146" t="e">
        <f>+USR!#REF!</f>
        <v>#REF!</v>
      </c>
      <c r="K267" s="122"/>
      <c r="L267" s="147" t="e">
        <f>IF(H267=30,HLOOKUP(F267,Limits!#REF!,2),IF(H267=40,HLOOKUP(F267,Limits!#REF!,3),IF(H267=50,HLOOKUP(F267,Limits!#REF!,4),IF(H267=60,HLOOKUP(F267,Limits!#REF!,5),IF(H267=80,HLOOKUP(F267,Limits!#REF!,6))))))</f>
        <v>#REF!</v>
      </c>
      <c r="M267" s="148"/>
      <c r="N267" s="121" t="e">
        <f>+USR!#REF!</f>
        <v>#REF!</v>
      </c>
      <c r="O267" s="122"/>
      <c r="P267" s="122" t="e">
        <f>+USR!#REF!</f>
        <v>#REF!</v>
      </c>
      <c r="Q267" s="122"/>
      <c r="R267" s="122" t="e">
        <f>+USR!#REF!</f>
        <v>#REF!</v>
      </c>
      <c r="S267" s="122"/>
      <c r="T267" s="122" t="e">
        <f>+USR!#REF!</f>
        <v>#REF!</v>
      </c>
      <c r="U267" s="122"/>
      <c r="V267" s="122" t="e">
        <f>IF(N267=0,Limits!$D$8,IF(N267=1,Limits!$E$8,IF(N267=2,Limits!$F$8,IF(N267=3,Limits!$G$8,IF(N267=4,Limits!$H$8,IF(N267=5,Limits!$I$8))))))</f>
        <v>#REF!</v>
      </c>
      <c r="W267" s="122"/>
      <c r="X267" s="122" t="e">
        <f t="shared" si="16"/>
        <v>#REF!</v>
      </c>
      <c r="Y267" s="122"/>
      <c r="Z267" s="76" t="e">
        <f>IF(D267&gt;=Limits!#REF!,"A",IF(D267&lt;=Limits!#REF!,"B",0))</f>
        <v>#REF!</v>
      </c>
      <c r="AA267" s="76" t="e">
        <f>IF(Z267="A",IF(P267=30,HLOOKUP(N267,Limits!#REF!,2),IF(P267=40,HLOOKUP(N267,Limits!#REF!,3),IF(P267=50,HLOOKUP(N267,Limits!#REF!,4),IF(P267=80,HLOOKUP(N267,Limits!#REF!,5))))))</f>
        <v>#REF!</v>
      </c>
      <c r="AB267" s="76" t="e">
        <f>IF(Z267="B",IF(P267=30,HLOOKUP(N267,Limits!#REF!,2),IF(P267=40,HLOOKUP(N267,Limits!#REF!,3),IF(P267=50,HLOOKUP(N267,Limits!#REF!,4),IF(P267=80,HLOOKUP(N267,Limits!#REF!,5))))))</f>
        <v>#REF!</v>
      </c>
      <c r="AC267" s="122"/>
      <c r="AD267" s="123" t="e">
        <f t="shared" si="18"/>
        <v>#REF!</v>
      </c>
      <c r="AE267" s="76" t="e">
        <f>IF(Z267="A",IF(X267&lt;=HLOOKUP(N267,Limits!#REF!,2),30,IF(X267&lt;=HLOOKUP(N267,Limits!#REF!,3),40,IF(X267&lt;=HLOOKUP(N267,Limits!#REF!,4),50,IF(X267&lt;=HLOOKUP(N267,Limits!#REF!,5),80,"Over 80%")))))</f>
        <v>#REF!</v>
      </c>
      <c r="AF267" s="76" t="e">
        <f>IF(Z267="B",IF(X267&lt;=HLOOKUP(N267,Limits!#REF!,2),30,IF(X267&lt;=HLOOKUP(N267,Limits!#REF!,3),40,IF(X267&lt;=HLOOKUP(N267,Limits!#REF!,4),50,IF(X267&lt;=HLOOKUP(N267,Limits!#REF!,5),80,"Over 80%")))))</f>
        <v>#REF!</v>
      </c>
      <c r="AG267" s="122"/>
      <c r="AH267" s="85" t="e">
        <f>IF(J267&lt;=HLOOKUP(F267,Limits!#REF!,2),30,IF(J267&lt;=HLOOKUP(F267,Limits!#REF!,3),40,IF(J267&lt;=HLOOKUP(F267,Limits!#REF!,4),50,IF(J267&lt;=HLOOKUP(F267,Limits!#REF!,5),60,IF(J267&lt;=HLOOKUP(F267,Limits!#REF!,6),80,"Over 80%")))))</f>
        <v>#REF!</v>
      </c>
      <c r="AI267" s="123" t="e">
        <f t="shared" si="17"/>
        <v>#REF!</v>
      </c>
      <c r="AJ267" s="13"/>
      <c r="AK267" s="85" t="e">
        <f t="shared" si="19"/>
        <v>#REF!</v>
      </c>
    </row>
    <row r="268" spans="1:37">
      <c r="A268" s="117" t="e">
        <f>+USR!#REF!</f>
        <v>#REF!</v>
      </c>
      <c r="B268" s="117"/>
      <c r="C268" s="117" t="e">
        <f>+USR!#REF!</f>
        <v>#REF!</v>
      </c>
      <c r="D268" s="151" t="e">
        <f>DATEVALUE(TEXT(USR!#REF!,"mm/dd/yyyy"))</f>
        <v>#REF!</v>
      </c>
      <c r="E268" s="117"/>
      <c r="F268" s="121" t="e">
        <f>+USR!#REF!</f>
        <v>#REF!</v>
      </c>
      <c r="G268" s="122"/>
      <c r="H268" s="122" t="e">
        <f>+USR!#REF!</f>
        <v>#REF!</v>
      </c>
      <c r="I268" s="122"/>
      <c r="J268" s="146" t="e">
        <f>+USR!#REF!</f>
        <v>#REF!</v>
      </c>
      <c r="K268" s="122"/>
      <c r="L268" s="147" t="e">
        <f>IF(H268=30,HLOOKUP(F268,Limits!#REF!,2),IF(H268=40,HLOOKUP(F268,Limits!#REF!,3),IF(H268=50,HLOOKUP(F268,Limits!#REF!,4),IF(H268=60,HLOOKUP(F268,Limits!#REF!,5),IF(H268=80,HLOOKUP(F268,Limits!#REF!,6))))))</f>
        <v>#REF!</v>
      </c>
      <c r="M268" s="148"/>
      <c r="N268" s="121" t="e">
        <f>+USR!#REF!</f>
        <v>#REF!</v>
      </c>
      <c r="O268" s="122"/>
      <c r="P268" s="122" t="e">
        <f>+USR!#REF!</f>
        <v>#REF!</v>
      </c>
      <c r="Q268" s="122"/>
      <c r="R268" s="122" t="e">
        <f>+USR!#REF!</f>
        <v>#REF!</v>
      </c>
      <c r="S268" s="122"/>
      <c r="T268" s="122" t="e">
        <f>+USR!#REF!</f>
        <v>#REF!</v>
      </c>
      <c r="U268" s="122"/>
      <c r="V268" s="122" t="e">
        <f>IF(N268=0,Limits!$D$8,IF(N268=1,Limits!$E$8,IF(N268=2,Limits!$F$8,IF(N268=3,Limits!$G$8,IF(N268=4,Limits!$H$8,IF(N268=5,Limits!$I$8))))))</f>
        <v>#REF!</v>
      </c>
      <c r="W268" s="122"/>
      <c r="X268" s="122" t="e">
        <f t="shared" si="16"/>
        <v>#REF!</v>
      </c>
      <c r="Y268" s="122"/>
      <c r="Z268" s="76" t="e">
        <f>IF(D268&gt;=Limits!#REF!,"A",IF(D268&lt;=Limits!#REF!,"B",0))</f>
        <v>#REF!</v>
      </c>
      <c r="AA268" s="76" t="e">
        <f>IF(Z268="A",IF(P268=30,HLOOKUP(N268,Limits!#REF!,2),IF(P268=40,HLOOKUP(N268,Limits!#REF!,3),IF(P268=50,HLOOKUP(N268,Limits!#REF!,4),IF(P268=80,HLOOKUP(N268,Limits!#REF!,5))))))</f>
        <v>#REF!</v>
      </c>
      <c r="AB268" s="76" t="e">
        <f>IF(Z268="B",IF(P268=30,HLOOKUP(N268,Limits!#REF!,2),IF(P268=40,HLOOKUP(N268,Limits!#REF!,3),IF(P268=50,HLOOKUP(N268,Limits!#REF!,4),IF(P268=80,HLOOKUP(N268,Limits!#REF!,5))))))</f>
        <v>#REF!</v>
      </c>
      <c r="AC268" s="122"/>
      <c r="AD268" s="123" t="e">
        <f t="shared" si="18"/>
        <v>#REF!</v>
      </c>
      <c r="AE268" s="76" t="e">
        <f>IF(Z268="A",IF(X268&lt;=HLOOKUP(N268,Limits!#REF!,2),30,IF(X268&lt;=HLOOKUP(N268,Limits!#REF!,3),40,IF(X268&lt;=HLOOKUP(N268,Limits!#REF!,4),50,IF(X268&lt;=HLOOKUP(N268,Limits!#REF!,5),80,"Over 80%")))))</f>
        <v>#REF!</v>
      </c>
      <c r="AF268" s="76" t="e">
        <f>IF(Z268="B",IF(X268&lt;=HLOOKUP(N268,Limits!#REF!,2),30,IF(X268&lt;=HLOOKUP(N268,Limits!#REF!,3),40,IF(X268&lt;=HLOOKUP(N268,Limits!#REF!,4),50,IF(X268&lt;=HLOOKUP(N268,Limits!#REF!,5),80,"Over 80%")))))</f>
        <v>#REF!</v>
      </c>
      <c r="AG268" s="122"/>
      <c r="AH268" s="85" t="e">
        <f>IF(J268&lt;=HLOOKUP(F268,Limits!#REF!,2),30,IF(J268&lt;=HLOOKUP(F268,Limits!#REF!,3),40,IF(J268&lt;=HLOOKUP(F268,Limits!#REF!,4),50,IF(J268&lt;=HLOOKUP(F268,Limits!#REF!,5),60,IF(J268&lt;=HLOOKUP(F268,Limits!#REF!,6),80,"Over 80%")))))</f>
        <v>#REF!</v>
      </c>
      <c r="AI268" s="123" t="e">
        <f t="shared" si="17"/>
        <v>#REF!</v>
      </c>
      <c r="AJ268" s="13"/>
      <c r="AK268" s="85" t="e">
        <f t="shared" si="19"/>
        <v>#REF!</v>
      </c>
    </row>
    <row r="269" spans="1:37">
      <c r="A269" s="117" t="e">
        <f>+USR!#REF!</f>
        <v>#REF!</v>
      </c>
      <c r="B269" s="117"/>
      <c r="C269" s="117" t="e">
        <f>+USR!#REF!</f>
        <v>#REF!</v>
      </c>
      <c r="D269" s="151" t="e">
        <f>DATEVALUE(TEXT(USR!#REF!,"mm/dd/yyyy"))</f>
        <v>#REF!</v>
      </c>
      <c r="E269" s="117"/>
      <c r="F269" s="121" t="e">
        <f>+USR!#REF!</f>
        <v>#REF!</v>
      </c>
      <c r="G269" s="122"/>
      <c r="H269" s="122" t="e">
        <f>+USR!#REF!</f>
        <v>#REF!</v>
      </c>
      <c r="I269" s="122"/>
      <c r="J269" s="146" t="e">
        <f>+USR!#REF!</f>
        <v>#REF!</v>
      </c>
      <c r="K269" s="122"/>
      <c r="L269" s="147" t="e">
        <f>IF(H269=30,HLOOKUP(F269,Limits!#REF!,2),IF(H269=40,HLOOKUP(F269,Limits!#REF!,3),IF(H269=50,HLOOKUP(F269,Limits!#REF!,4),IF(H269=60,HLOOKUP(F269,Limits!#REF!,5),IF(H269=80,HLOOKUP(F269,Limits!#REF!,6))))))</f>
        <v>#REF!</v>
      </c>
      <c r="M269" s="148"/>
      <c r="N269" s="121" t="e">
        <f>+USR!#REF!</f>
        <v>#REF!</v>
      </c>
      <c r="O269" s="122"/>
      <c r="P269" s="122" t="e">
        <f>+USR!#REF!</f>
        <v>#REF!</v>
      </c>
      <c r="Q269" s="122"/>
      <c r="R269" s="122" t="e">
        <f>+USR!#REF!</f>
        <v>#REF!</v>
      </c>
      <c r="S269" s="122"/>
      <c r="T269" s="122" t="e">
        <f>+USR!#REF!</f>
        <v>#REF!</v>
      </c>
      <c r="U269" s="122"/>
      <c r="V269" s="122" t="e">
        <f>IF(N269=0,Limits!$D$8,IF(N269=1,Limits!$E$8,IF(N269=2,Limits!$F$8,IF(N269=3,Limits!$G$8,IF(N269=4,Limits!$H$8,IF(N269=5,Limits!$I$8))))))</f>
        <v>#REF!</v>
      </c>
      <c r="W269" s="122"/>
      <c r="X269" s="122" t="e">
        <f t="shared" si="16"/>
        <v>#REF!</v>
      </c>
      <c r="Y269" s="122"/>
      <c r="Z269" s="76" t="e">
        <f>IF(D269&gt;=Limits!#REF!,"A",IF(D269&lt;=Limits!#REF!,"B",0))</f>
        <v>#REF!</v>
      </c>
      <c r="AA269" s="76" t="e">
        <f>IF(Z269="A",IF(P269=30,HLOOKUP(N269,Limits!#REF!,2),IF(P269=40,HLOOKUP(N269,Limits!#REF!,3),IF(P269=50,HLOOKUP(N269,Limits!#REF!,4),IF(P269=80,HLOOKUP(N269,Limits!#REF!,5))))))</f>
        <v>#REF!</v>
      </c>
      <c r="AB269" s="76" t="e">
        <f>IF(Z269="B",IF(P269=30,HLOOKUP(N269,Limits!#REF!,2),IF(P269=40,HLOOKUP(N269,Limits!#REF!,3),IF(P269=50,HLOOKUP(N269,Limits!#REF!,4),IF(P269=80,HLOOKUP(N269,Limits!#REF!,5))))))</f>
        <v>#REF!</v>
      </c>
      <c r="AC269" s="122"/>
      <c r="AD269" s="123" t="e">
        <f t="shared" si="18"/>
        <v>#REF!</v>
      </c>
      <c r="AE269" s="76" t="e">
        <f>IF(Z269="A",IF(X269&lt;=HLOOKUP(N269,Limits!#REF!,2),30,IF(X269&lt;=HLOOKUP(N269,Limits!#REF!,3),40,IF(X269&lt;=HLOOKUP(N269,Limits!#REF!,4),50,IF(X269&lt;=HLOOKUP(N269,Limits!#REF!,5),80,"Over 80%")))))</f>
        <v>#REF!</v>
      </c>
      <c r="AF269" s="76" t="e">
        <f>IF(Z269="B",IF(X269&lt;=HLOOKUP(N269,Limits!#REF!,2),30,IF(X269&lt;=HLOOKUP(N269,Limits!#REF!,3),40,IF(X269&lt;=HLOOKUP(N269,Limits!#REF!,4),50,IF(X269&lt;=HLOOKUP(N269,Limits!#REF!,5),80,"Over 80%")))))</f>
        <v>#REF!</v>
      </c>
      <c r="AG269" s="122"/>
      <c r="AH269" s="85" t="e">
        <f>IF(J269&lt;=HLOOKUP(F269,Limits!#REF!,2),30,IF(J269&lt;=HLOOKUP(F269,Limits!#REF!,3),40,IF(J269&lt;=HLOOKUP(F269,Limits!#REF!,4),50,IF(J269&lt;=HLOOKUP(F269,Limits!#REF!,5),60,IF(J269&lt;=HLOOKUP(F269,Limits!#REF!,6),80,"Over 80%")))))</f>
        <v>#REF!</v>
      </c>
      <c r="AI269" s="123" t="e">
        <f t="shared" si="17"/>
        <v>#REF!</v>
      </c>
      <c r="AJ269" s="13"/>
      <c r="AK269" s="85" t="e">
        <f t="shared" si="19"/>
        <v>#REF!</v>
      </c>
    </row>
    <row r="270" spans="1:37">
      <c r="A270" s="117" t="e">
        <f>+USR!#REF!</f>
        <v>#REF!</v>
      </c>
      <c r="B270" s="117"/>
      <c r="C270" s="117" t="e">
        <f>+USR!#REF!</f>
        <v>#REF!</v>
      </c>
      <c r="D270" s="151" t="e">
        <f>DATEVALUE(TEXT(USR!#REF!,"mm/dd/yyyy"))</f>
        <v>#REF!</v>
      </c>
      <c r="E270" s="117"/>
      <c r="F270" s="121" t="e">
        <f>+USR!#REF!</f>
        <v>#REF!</v>
      </c>
      <c r="G270" s="122"/>
      <c r="H270" s="122" t="e">
        <f>+USR!#REF!</f>
        <v>#REF!</v>
      </c>
      <c r="I270" s="122"/>
      <c r="J270" s="146" t="e">
        <f>+USR!#REF!</f>
        <v>#REF!</v>
      </c>
      <c r="K270" s="122"/>
      <c r="L270" s="147" t="e">
        <f>IF(H270=30,HLOOKUP(F270,Limits!#REF!,2),IF(H270=40,HLOOKUP(F270,Limits!#REF!,3),IF(H270=50,HLOOKUP(F270,Limits!#REF!,4),IF(H270=60,HLOOKUP(F270,Limits!#REF!,5),IF(H270=80,HLOOKUP(F270,Limits!#REF!,6))))))</f>
        <v>#REF!</v>
      </c>
      <c r="M270" s="148"/>
      <c r="N270" s="121" t="e">
        <f>+USR!#REF!</f>
        <v>#REF!</v>
      </c>
      <c r="O270" s="122"/>
      <c r="P270" s="122" t="e">
        <f>+USR!#REF!</f>
        <v>#REF!</v>
      </c>
      <c r="Q270" s="122"/>
      <c r="R270" s="122" t="e">
        <f>+USR!#REF!</f>
        <v>#REF!</v>
      </c>
      <c r="S270" s="122"/>
      <c r="T270" s="122" t="e">
        <f>+USR!#REF!</f>
        <v>#REF!</v>
      </c>
      <c r="U270" s="122"/>
      <c r="V270" s="122" t="e">
        <f>IF(N270=0,Limits!$D$8,IF(N270=1,Limits!$E$8,IF(N270=2,Limits!$F$8,IF(N270=3,Limits!$G$8,IF(N270=4,Limits!$H$8,IF(N270=5,Limits!$I$8))))))</f>
        <v>#REF!</v>
      </c>
      <c r="W270" s="122"/>
      <c r="X270" s="122" t="e">
        <f t="shared" si="16"/>
        <v>#REF!</v>
      </c>
      <c r="Y270" s="122"/>
      <c r="Z270" s="76" t="e">
        <f>IF(D270&gt;=Limits!#REF!,"A",IF(D270&lt;=Limits!#REF!,"B",0))</f>
        <v>#REF!</v>
      </c>
      <c r="AA270" s="76" t="e">
        <f>IF(Z270="A",IF(P270=30,HLOOKUP(N270,Limits!#REF!,2),IF(P270=40,HLOOKUP(N270,Limits!#REF!,3),IF(P270=50,HLOOKUP(N270,Limits!#REF!,4),IF(P270=80,HLOOKUP(N270,Limits!#REF!,5))))))</f>
        <v>#REF!</v>
      </c>
      <c r="AB270" s="76" t="e">
        <f>IF(Z270="B",IF(P270=30,HLOOKUP(N270,Limits!#REF!,2),IF(P270=40,HLOOKUP(N270,Limits!#REF!,3),IF(P270=50,HLOOKUP(N270,Limits!#REF!,4),IF(P270=80,HLOOKUP(N270,Limits!#REF!,5))))))</f>
        <v>#REF!</v>
      </c>
      <c r="AC270" s="122"/>
      <c r="AD270" s="123" t="e">
        <f t="shared" si="18"/>
        <v>#REF!</v>
      </c>
      <c r="AE270" s="76" t="e">
        <f>IF(Z270="A",IF(X270&lt;=HLOOKUP(N270,Limits!#REF!,2),30,IF(X270&lt;=HLOOKUP(N270,Limits!#REF!,3),40,IF(X270&lt;=HLOOKUP(N270,Limits!#REF!,4),50,IF(X270&lt;=HLOOKUP(N270,Limits!#REF!,5),80,"Over 80%")))))</f>
        <v>#REF!</v>
      </c>
      <c r="AF270" s="76" t="e">
        <f>IF(Z270="B",IF(X270&lt;=HLOOKUP(N270,Limits!#REF!,2),30,IF(X270&lt;=HLOOKUP(N270,Limits!#REF!,3),40,IF(X270&lt;=HLOOKUP(N270,Limits!#REF!,4),50,IF(X270&lt;=HLOOKUP(N270,Limits!#REF!,5),80,"Over 80%")))))</f>
        <v>#REF!</v>
      </c>
      <c r="AG270" s="122"/>
      <c r="AH270" s="85" t="e">
        <f>IF(J270&lt;=HLOOKUP(F270,Limits!#REF!,2),30,IF(J270&lt;=HLOOKUP(F270,Limits!#REF!,3),40,IF(J270&lt;=HLOOKUP(F270,Limits!#REF!,4),50,IF(J270&lt;=HLOOKUP(F270,Limits!#REF!,5),60,IF(J270&lt;=HLOOKUP(F270,Limits!#REF!,6),80,"Over 80%")))))</f>
        <v>#REF!</v>
      </c>
      <c r="AI270" s="123" t="e">
        <f t="shared" si="17"/>
        <v>#REF!</v>
      </c>
      <c r="AJ270" s="13"/>
      <c r="AK270" s="85" t="e">
        <f t="shared" si="19"/>
        <v>#REF!</v>
      </c>
    </row>
    <row r="271" spans="1:37">
      <c r="A271" s="117" t="e">
        <f>+USR!#REF!</f>
        <v>#REF!</v>
      </c>
      <c r="B271" s="117"/>
      <c r="C271" s="117" t="e">
        <f>+USR!#REF!</f>
        <v>#REF!</v>
      </c>
      <c r="D271" s="151" t="e">
        <f>DATEVALUE(TEXT(USR!#REF!,"mm/dd/yyyy"))</f>
        <v>#REF!</v>
      </c>
      <c r="E271" s="117"/>
      <c r="F271" s="121" t="e">
        <f>+USR!#REF!</f>
        <v>#REF!</v>
      </c>
      <c r="G271" s="122"/>
      <c r="H271" s="122" t="e">
        <f>+USR!#REF!</f>
        <v>#REF!</v>
      </c>
      <c r="I271" s="122"/>
      <c r="J271" s="146" t="e">
        <f>+USR!#REF!</f>
        <v>#REF!</v>
      </c>
      <c r="K271" s="122"/>
      <c r="L271" s="147" t="e">
        <f>IF(H271=30,HLOOKUP(F271,Limits!#REF!,2),IF(H271=40,HLOOKUP(F271,Limits!#REF!,3),IF(H271=50,HLOOKUP(F271,Limits!#REF!,4),IF(H271=60,HLOOKUP(F271,Limits!#REF!,5),IF(H271=80,HLOOKUP(F271,Limits!#REF!,6))))))</f>
        <v>#REF!</v>
      </c>
      <c r="M271" s="148"/>
      <c r="N271" s="121" t="e">
        <f>+USR!#REF!</f>
        <v>#REF!</v>
      </c>
      <c r="O271" s="122"/>
      <c r="P271" s="122" t="e">
        <f>+USR!#REF!</f>
        <v>#REF!</v>
      </c>
      <c r="Q271" s="122"/>
      <c r="R271" s="122" t="e">
        <f>+USR!#REF!</f>
        <v>#REF!</v>
      </c>
      <c r="S271" s="122"/>
      <c r="T271" s="122" t="e">
        <f>+USR!#REF!</f>
        <v>#REF!</v>
      </c>
      <c r="U271" s="122"/>
      <c r="V271" s="122" t="e">
        <f>IF(N271=0,Limits!$D$8,IF(N271=1,Limits!$E$8,IF(N271=2,Limits!$F$8,IF(N271=3,Limits!$G$8,IF(N271=4,Limits!$H$8,IF(N271=5,Limits!$I$8))))))</f>
        <v>#REF!</v>
      </c>
      <c r="W271" s="122"/>
      <c r="X271" s="122" t="e">
        <f t="shared" si="16"/>
        <v>#REF!</v>
      </c>
      <c r="Y271" s="122"/>
      <c r="Z271" s="76" t="e">
        <f>IF(D271&gt;=Limits!#REF!,"A",IF(D271&lt;=Limits!#REF!,"B",0))</f>
        <v>#REF!</v>
      </c>
      <c r="AA271" s="76" t="e">
        <f>IF(Z271="A",IF(P271=30,HLOOKUP(N271,Limits!#REF!,2),IF(P271=40,HLOOKUP(N271,Limits!#REF!,3),IF(P271=50,HLOOKUP(N271,Limits!#REF!,4),IF(P271=80,HLOOKUP(N271,Limits!#REF!,5))))))</f>
        <v>#REF!</v>
      </c>
      <c r="AB271" s="76" t="e">
        <f>IF(Z271="B",IF(P271=30,HLOOKUP(N271,Limits!#REF!,2),IF(P271=40,HLOOKUP(N271,Limits!#REF!,3),IF(P271=50,HLOOKUP(N271,Limits!#REF!,4),IF(P271=80,HLOOKUP(N271,Limits!#REF!,5))))))</f>
        <v>#REF!</v>
      </c>
      <c r="AC271" s="122"/>
      <c r="AD271" s="123" t="e">
        <f t="shared" si="18"/>
        <v>#REF!</v>
      </c>
      <c r="AE271" s="76" t="e">
        <f>IF(Z271="A",IF(X271&lt;=HLOOKUP(N271,Limits!#REF!,2),30,IF(X271&lt;=HLOOKUP(N271,Limits!#REF!,3),40,IF(X271&lt;=HLOOKUP(N271,Limits!#REF!,4),50,IF(X271&lt;=HLOOKUP(N271,Limits!#REF!,5),80,"Over 80%")))))</f>
        <v>#REF!</v>
      </c>
      <c r="AF271" s="76" t="e">
        <f>IF(Z271="B",IF(X271&lt;=HLOOKUP(N271,Limits!#REF!,2),30,IF(X271&lt;=HLOOKUP(N271,Limits!#REF!,3),40,IF(X271&lt;=HLOOKUP(N271,Limits!#REF!,4),50,IF(X271&lt;=HLOOKUP(N271,Limits!#REF!,5),80,"Over 80%")))))</f>
        <v>#REF!</v>
      </c>
      <c r="AG271" s="122"/>
      <c r="AH271" s="85" t="e">
        <f>IF(J271&lt;=HLOOKUP(F271,Limits!#REF!,2),30,IF(J271&lt;=HLOOKUP(F271,Limits!#REF!,3),40,IF(J271&lt;=HLOOKUP(F271,Limits!#REF!,4),50,IF(J271&lt;=HLOOKUP(F271,Limits!#REF!,5),60,IF(J271&lt;=HLOOKUP(F271,Limits!#REF!,6),80,"Over 80%")))))</f>
        <v>#REF!</v>
      </c>
      <c r="AI271" s="123" t="e">
        <f t="shared" si="17"/>
        <v>#REF!</v>
      </c>
      <c r="AJ271" s="13"/>
      <c r="AK271" s="85" t="e">
        <f t="shared" si="19"/>
        <v>#REF!</v>
      </c>
    </row>
    <row r="272" spans="1:37">
      <c r="A272" s="117" t="e">
        <f>+USR!#REF!</f>
        <v>#REF!</v>
      </c>
      <c r="B272" s="117"/>
      <c r="C272" s="117" t="e">
        <f>+USR!#REF!</f>
        <v>#REF!</v>
      </c>
      <c r="D272" s="151" t="e">
        <f>DATEVALUE(TEXT(USR!#REF!,"mm/dd/yyyy"))</f>
        <v>#REF!</v>
      </c>
      <c r="E272" s="117"/>
      <c r="F272" s="121" t="e">
        <f>+USR!#REF!</f>
        <v>#REF!</v>
      </c>
      <c r="G272" s="122"/>
      <c r="H272" s="122" t="e">
        <f>+USR!#REF!</f>
        <v>#REF!</v>
      </c>
      <c r="I272" s="122"/>
      <c r="J272" s="146" t="e">
        <f>+USR!#REF!</f>
        <v>#REF!</v>
      </c>
      <c r="K272" s="122"/>
      <c r="L272" s="147" t="e">
        <f>IF(H272=30,HLOOKUP(F272,Limits!#REF!,2),IF(H272=40,HLOOKUP(F272,Limits!#REF!,3),IF(H272=50,HLOOKUP(F272,Limits!#REF!,4),IF(H272=60,HLOOKUP(F272,Limits!#REF!,5),IF(H272=80,HLOOKUP(F272,Limits!#REF!,6))))))</f>
        <v>#REF!</v>
      </c>
      <c r="M272" s="148"/>
      <c r="N272" s="121" t="e">
        <f>+USR!#REF!</f>
        <v>#REF!</v>
      </c>
      <c r="O272" s="122"/>
      <c r="P272" s="122" t="e">
        <f>+USR!#REF!</f>
        <v>#REF!</v>
      </c>
      <c r="Q272" s="122"/>
      <c r="R272" s="122" t="e">
        <f>+USR!#REF!</f>
        <v>#REF!</v>
      </c>
      <c r="S272" s="122"/>
      <c r="T272" s="122" t="e">
        <f>+USR!#REF!</f>
        <v>#REF!</v>
      </c>
      <c r="U272" s="122"/>
      <c r="V272" s="122" t="e">
        <f>IF(N272=0,Limits!$D$8,IF(N272=1,Limits!$E$8,IF(N272=2,Limits!$F$8,IF(N272=3,Limits!$G$8,IF(N272=4,Limits!$H$8,IF(N272=5,Limits!$I$8))))))</f>
        <v>#REF!</v>
      </c>
      <c r="W272" s="122"/>
      <c r="X272" s="122" t="e">
        <f t="shared" si="16"/>
        <v>#REF!</v>
      </c>
      <c r="Y272" s="122"/>
      <c r="Z272" s="76" t="e">
        <f>IF(D272&gt;=Limits!#REF!,"A",IF(D272&lt;=Limits!#REF!,"B",0))</f>
        <v>#REF!</v>
      </c>
      <c r="AA272" s="76" t="e">
        <f>IF(Z272="A",IF(P272=30,HLOOKUP(N272,Limits!#REF!,2),IF(P272=40,HLOOKUP(N272,Limits!#REF!,3),IF(P272=50,HLOOKUP(N272,Limits!#REF!,4),IF(P272=80,HLOOKUP(N272,Limits!#REF!,5))))))</f>
        <v>#REF!</v>
      </c>
      <c r="AB272" s="76" t="e">
        <f>IF(Z272="B",IF(P272=30,HLOOKUP(N272,Limits!#REF!,2),IF(P272=40,HLOOKUP(N272,Limits!#REF!,3),IF(P272=50,HLOOKUP(N272,Limits!#REF!,4),IF(P272=80,HLOOKUP(N272,Limits!#REF!,5))))))</f>
        <v>#REF!</v>
      </c>
      <c r="AC272" s="122"/>
      <c r="AD272" s="123" t="e">
        <f t="shared" si="18"/>
        <v>#REF!</v>
      </c>
      <c r="AE272" s="76" t="e">
        <f>IF(Z272="A",IF(X272&lt;=HLOOKUP(N272,Limits!#REF!,2),30,IF(X272&lt;=HLOOKUP(N272,Limits!#REF!,3),40,IF(X272&lt;=HLOOKUP(N272,Limits!#REF!,4),50,IF(X272&lt;=HLOOKUP(N272,Limits!#REF!,5),80,"Over 80%")))))</f>
        <v>#REF!</v>
      </c>
      <c r="AF272" s="76" t="e">
        <f>IF(Z272="B",IF(X272&lt;=HLOOKUP(N272,Limits!#REF!,2),30,IF(X272&lt;=HLOOKUP(N272,Limits!#REF!,3),40,IF(X272&lt;=HLOOKUP(N272,Limits!#REF!,4),50,IF(X272&lt;=HLOOKUP(N272,Limits!#REF!,5),80,"Over 80%")))))</f>
        <v>#REF!</v>
      </c>
      <c r="AG272" s="122"/>
      <c r="AH272" s="85" t="e">
        <f>IF(J272&lt;=HLOOKUP(F272,Limits!#REF!,2),30,IF(J272&lt;=HLOOKUP(F272,Limits!#REF!,3),40,IF(J272&lt;=HLOOKUP(F272,Limits!#REF!,4),50,IF(J272&lt;=HLOOKUP(F272,Limits!#REF!,5),60,IF(J272&lt;=HLOOKUP(F272,Limits!#REF!,6),80,"Over 80%")))))</f>
        <v>#REF!</v>
      </c>
      <c r="AI272" s="123" t="e">
        <f t="shared" si="17"/>
        <v>#REF!</v>
      </c>
      <c r="AJ272" s="13"/>
      <c r="AK272" s="85" t="e">
        <f t="shared" si="19"/>
        <v>#REF!</v>
      </c>
    </row>
    <row r="273" spans="1:37">
      <c r="A273" s="117" t="e">
        <f>+USR!#REF!</f>
        <v>#REF!</v>
      </c>
      <c r="B273" s="117"/>
      <c r="C273" s="117" t="e">
        <f>+USR!#REF!</f>
        <v>#REF!</v>
      </c>
      <c r="D273" s="151" t="e">
        <f>DATEVALUE(TEXT(USR!#REF!,"mm/dd/yyyy"))</f>
        <v>#REF!</v>
      </c>
      <c r="E273" s="117"/>
      <c r="F273" s="121" t="e">
        <f>+USR!#REF!</f>
        <v>#REF!</v>
      </c>
      <c r="G273" s="122"/>
      <c r="H273" s="122" t="e">
        <f>+USR!#REF!</f>
        <v>#REF!</v>
      </c>
      <c r="I273" s="122"/>
      <c r="J273" s="146" t="e">
        <f>+USR!#REF!</f>
        <v>#REF!</v>
      </c>
      <c r="K273" s="122"/>
      <c r="L273" s="147" t="e">
        <f>IF(H273=30,HLOOKUP(F273,Limits!#REF!,2),IF(H273=40,HLOOKUP(F273,Limits!#REF!,3),IF(H273=50,HLOOKUP(F273,Limits!#REF!,4),IF(H273=60,HLOOKUP(F273,Limits!#REF!,5),IF(H273=80,HLOOKUP(F273,Limits!#REF!,6))))))</f>
        <v>#REF!</v>
      </c>
      <c r="M273" s="148"/>
      <c r="N273" s="121" t="e">
        <f>+USR!#REF!</f>
        <v>#REF!</v>
      </c>
      <c r="O273" s="122"/>
      <c r="P273" s="122" t="e">
        <f>+USR!#REF!</f>
        <v>#REF!</v>
      </c>
      <c r="Q273" s="122"/>
      <c r="R273" s="122" t="e">
        <f>+USR!#REF!</f>
        <v>#REF!</v>
      </c>
      <c r="S273" s="122"/>
      <c r="T273" s="122" t="e">
        <f>+USR!#REF!</f>
        <v>#REF!</v>
      </c>
      <c r="U273" s="122"/>
      <c r="V273" s="122" t="e">
        <f>IF(N273=0,Limits!$D$8,IF(N273=1,Limits!$E$8,IF(N273=2,Limits!$F$8,IF(N273=3,Limits!$G$8,IF(N273=4,Limits!$H$8,IF(N273=5,Limits!$I$8))))))</f>
        <v>#REF!</v>
      </c>
      <c r="W273" s="122"/>
      <c r="X273" s="122" t="e">
        <f t="shared" si="16"/>
        <v>#REF!</v>
      </c>
      <c r="Y273" s="122"/>
      <c r="Z273" s="76" t="e">
        <f>IF(D273&gt;=Limits!#REF!,"A",IF(D273&lt;=Limits!#REF!,"B",0))</f>
        <v>#REF!</v>
      </c>
      <c r="AA273" s="76" t="e">
        <f>IF(Z273="A",IF(P273=30,HLOOKUP(N273,Limits!#REF!,2),IF(P273=40,HLOOKUP(N273,Limits!#REF!,3),IF(P273=50,HLOOKUP(N273,Limits!#REF!,4),IF(P273=80,HLOOKUP(N273,Limits!#REF!,5))))))</f>
        <v>#REF!</v>
      </c>
      <c r="AB273" s="76" t="e">
        <f>IF(Z273="B",IF(P273=30,HLOOKUP(N273,Limits!#REF!,2),IF(P273=40,HLOOKUP(N273,Limits!#REF!,3),IF(P273=50,HLOOKUP(N273,Limits!#REF!,4),IF(P273=80,HLOOKUP(N273,Limits!#REF!,5))))))</f>
        <v>#REF!</v>
      </c>
      <c r="AC273" s="122"/>
      <c r="AD273" s="123" t="e">
        <f t="shared" si="18"/>
        <v>#REF!</v>
      </c>
      <c r="AE273" s="76" t="e">
        <f>IF(Z273="A",IF(X273&lt;=HLOOKUP(N273,Limits!#REF!,2),30,IF(X273&lt;=HLOOKUP(N273,Limits!#REF!,3),40,IF(X273&lt;=HLOOKUP(N273,Limits!#REF!,4),50,IF(X273&lt;=HLOOKUP(N273,Limits!#REF!,5),80,"Over 80%")))))</f>
        <v>#REF!</v>
      </c>
      <c r="AF273" s="76" t="e">
        <f>IF(Z273="B",IF(X273&lt;=HLOOKUP(N273,Limits!#REF!,2),30,IF(X273&lt;=HLOOKUP(N273,Limits!#REF!,3),40,IF(X273&lt;=HLOOKUP(N273,Limits!#REF!,4),50,IF(X273&lt;=HLOOKUP(N273,Limits!#REF!,5),80,"Over 80%")))))</f>
        <v>#REF!</v>
      </c>
      <c r="AG273" s="122"/>
      <c r="AH273" s="85" t="e">
        <f>IF(J273&lt;=HLOOKUP(F273,Limits!#REF!,2),30,IF(J273&lt;=HLOOKUP(F273,Limits!#REF!,3),40,IF(J273&lt;=HLOOKUP(F273,Limits!#REF!,4),50,IF(J273&lt;=HLOOKUP(F273,Limits!#REF!,5),60,IF(J273&lt;=HLOOKUP(F273,Limits!#REF!,6),80,"Over 80%")))))</f>
        <v>#REF!</v>
      </c>
      <c r="AI273" s="123" t="e">
        <f t="shared" si="17"/>
        <v>#REF!</v>
      </c>
      <c r="AJ273" s="13"/>
      <c r="AK273" s="85" t="e">
        <f t="shared" si="19"/>
        <v>#REF!</v>
      </c>
    </row>
    <row r="274" spans="1:37">
      <c r="A274" s="117" t="e">
        <f>+USR!#REF!</f>
        <v>#REF!</v>
      </c>
      <c r="B274" s="117"/>
      <c r="C274" s="117" t="e">
        <f>+USR!#REF!</f>
        <v>#REF!</v>
      </c>
      <c r="D274" s="151" t="e">
        <f>DATEVALUE(TEXT(USR!#REF!,"mm/dd/yyyy"))</f>
        <v>#REF!</v>
      </c>
      <c r="E274" s="117"/>
      <c r="F274" s="121" t="e">
        <f>+USR!#REF!</f>
        <v>#REF!</v>
      </c>
      <c r="G274" s="122"/>
      <c r="H274" s="122" t="e">
        <f>+USR!#REF!</f>
        <v>#REF!</v>
      </c>
      <c r="I274" s="122"/>
      <c r="J274" s="146" t="e">
        <f>+USR!#REF!</f>
        <v>#REF!</v>
      </c>
      <c r="K274" s="122"/>
      <c r="L274" s="147" t="e">
        <f>IF(H274=30,HLOOKUP(F274,Limits!#REF!,2),IF(H274=40,HLOOKUP(F274,Limits!#REF!,3),IF(H274=50,HLOOKUP(F274,Limits!#REF!,4),IF(H274=60,HLOOKUP(F274,Limits!#REF!,5),IF(H274=80,HLOOKUP(F274,Limits!#REF!,6))))))</f>
        <v>#REF!</v>
      </c>
      <c r="M274" s="148"/>
      <c r="N274" s="121" t="e">
        <f>+USR!#REF!</f>
        <v>#REF!</v>
      </c>
      <c r="O274" s="122"/>
      <c r="P274" s="122" t="e">
        <f>+USR!#REF!</f>
        <v>#REF!</v>
      </c>
      <c r="Q274" s="122"/>
      <c r="R274" s="122" t="e">
        <f>+USR!#REF!</f>
        <v>#REF!</v>
      </c>
      <c r="S274" s="122"/>
      <c r="T274" s="122" t="e">
        <f>+USR!#REF!</f>
        <v>#REF!</v>
      </c>
      <c r="U274" s="122"/>
      <c r="V274" s="122" t="e">
        <f>IF(N274=0,Limits!$D$8,IF(N274=1,Limits!$E$8,IF(N274=2,Limits!$F$8,IF(N274=3,Limits!$G$8,IF(N274=4,Limits!$H$8,IF(N274=5,Limits!$I$8))))))</f>
        <v>#REF!</v>
      </c>
      <c r="W274" s="122"/>
      <c r="X274" s="122" t="e">
        <f t="shared" si="16"/>
        <v>#REF!</v>
      </c>
      <c r="Y274" s="122"/>
      <c r="Z274" s="76" t="e">
        <f>IF(D274&gt;=Limits!#REF!,"A",IF(D274&lt;=Limits!#REF!,"B",0))</f>
        <v>#REF!</v>
      </c>
      <c r="AA274" s="76" t="e">
        <f>IF(Z274="A",IF(P274=30,HLOOKUP(N274,Limits!#REF!,2),IF(P274=40,HLOOKUP(N274,Limits!#REF!,3),IF(P274=50,HLOOKUP(N274,Limits!#REF!,4),IF(P274=80,HLOOKUP(N274,Limits!#REF!,5))))))</f>
        <v>#REF!</v>
      </c>
      <c r="AB274" s="76" t="e">
        <f>IF(Z274="B",IF(P274=30,HLOOKUP(N274,Limits!#REF!,2),IF(P274=40,HLOOKUP(N274,Limits!#REF!,3),IF(P274=50,HLOOKUP(N274,Limits!#REF!,4),IF(P274=80,HLOOKUP(N274,Limits!#REF!,5))))))</f>
        <v>#REF!</v>
      </c>
      <c r="AC274" s="122"/>
      <c r="AD274" s="123" t="e">
        <f t="shared" si="18"/>
        <v>#REF!</v>
      </c>
      <c r="AE274" s="76" t="e">
        <f>IF(Z274="A",IF(X274&lt;=HLOOKUP(N274,Limits!#REF!,2),30,IF(X274&lt;=HLOOKUP(N274,Limits!#REF!,3),40,IF(X274&lt;=HLOOKUP(N274,Limits!#REF!,4),50,IF(X274&lt;=HLOOKUP(N274,Limits!#REF!,5),80,"Over 80%")))))</f>
        <v>#REF!</v>
      </c>
      <c r="AF274" s="76" t="e">
        <f>IF(Z274="B",IF(X274&lt;=HLOOKUP(N274,Limits!#REF!,2),30,IF(X274&lt;=HLOOKUP(N274,Limits!#REF!,3),40,IF(X274&lt;=HLOOKUP(N274,Limits!#REF!,4),50,IF(X274&lt;=HLOOKUP(N274,Limits!#REF!,5),80,"Over 80%")))))</f>
        <v>#REF!</v>
      </c>
      <c r="AG274" s="122"/>
      <c r="AH274" s="85" t="e">
        <f>IF(J274&lt;=HLOOKUP(F274,Limits!#REF!,2),30,IF(J274&lt;=HLOOKUP(F274,Limits!#REF!,3),40,IF(J274&lt;=HLOOKUP(F274,Limits!#REF!,4),50,IF(J274&lt;=HLOOKUP(F274,Limits!#REF!,5),60,IF(J274&lt;=HLOOKUP(F274,Limits!#REF!,6),80,"Over 80%")))))</f>
        <v>#REF!</v>
      </c>
      <c r="AI274" s="123" t="e">
        <f t="shared" si="17"/>
        <v>#REF!</v>
      </c>
      <c r="AJ274" s="13"/>
      <c r="AK274" s="85" t="e">
        <f t="shared" si="19"/>
        <v>#REF!</v>
      </c>
    </row>
    <row r="275" spans="1:37">
      <c r="A275" s="117" t="e">
        <f>+USR!#REF!</f>
        <v>#REF!</v>
      </c>
      <c r="B275" s="117"/>
      <c r="C275" s="117" t="e">
        <f>+USR!#REF!</f>
        <v>#REF!</v>
      </c>
      <c r="D275" s="151" t="e">
        <f>DATEVALUE(TEXT(USR!#REF!,"mm/dd/yyyy"))</f>
        <v>#REF!</v>
      </c>
      <c r="E275" s="117"/>
      <c r="F275" s="121" t="e">
        <f>+USR!#REF!</f>
        <v>#REF!</v>
      </c>
      <c r="G275" s="122"/>
      <c r="H275" s="122" t="e">
        <f>+USR!#REF!</f>
        <v>#REF!</v>
      </c>
      <c r="I275" s="122"/>
      <c r="J275" s="146" t="e">
        <f>+USR!#REF!</f>
        <v>#REF!</v>
      </c>
      <c r="K275" s="122"/>
      <c r="L275" s="147" t="e">
        <f>IF(H275=30,HLOOKUP(F275,Limits!#REF!,2),IF(H275=40,HLOOKUP(F275,Limits!#REF!,3),IF(H275=50,HLOOKUP(F275,Limits!#REF!,4),IF(H275=60,HLOOKUP(F275,Limits!#REF!,5),IF(H275=80,HLOOKUP(F275,Limits!#REF!,6))))))</f>
        <v>#REF!</v>
      </c>
      <c r="M275" s="148"/>
      <c r="N275" s="121" t="e">
        <f>+USR!#REF!</f>
        <v>#REF!</v>
      </c>
      <c r="O275" s="122"/>
      <c r="P275" s="122" t="e">
        <f>+USR!#REF!</f>
        <v>#REF!</v>
      </c>
      <c r="Q275" s="122"/>
      <c r="R275" s="122" t="e">
        <f>+USR!#REF!</f>
        <v>#REF!</v>
      </c>
      <c r="S275" s="122"/>
      <c r="T275" s="122" t="e">
        <f>+USR!#REF!</f>
        <v>#REF!</v>
      </c>
      <c r="U275" s="122"/>
      <c r="V275" s="122" t="e">
        <f>IF(N275=0,Limits!$D$8,IF(N275=1,Limits!$E$8,IF(N275=2,Limits!$F$8,IF(N275=3,Limits!$G$8,IF(N275=4,Limits!$H$8,IF(N275=5,Limits!$I$8))))))</f>
        <v>#REF!</v>
      </c>
      <c r="W275" s="122"/>
      <c r="X275" s="122" t="e">
        <f t="shared" si="16"/>
        <v>#REF!</v>
      </c>
      <c r="Y275" s="122"/>
      <c r="Z275" s="76" t="e">
        <f>IF(D275&gt;=Limits!#REF!,"A",IF(D275&lt;=Limits!#REF!,"B",0))</f>
        <v>#REF!</v>
      </c>
      <c r="AA275" s="76" t="e">
        <f>IF(Z275="A",IF(P275=30,HLOOKUP(N275,Limits!#REF!,2),IF(P275=40,HLOOKUP(N275,Limits!#REF!,3),IF(P275=50,HLOOKUP(N275,Limits!#REF!,4),IF(P275=80,HLOOKUP(N275,Limits!#REF!,5))))))</f>
        <v>#REF!</v>
      </c>
      <c r="AB275" s="76" t="e">
        <f>IF(Z275="B",IF(P275=30,HLOOKUP(N275,Limits!#REF!,2),IF(P275=40,HLOOKUP(N275,Limits!#REF!,3),IF(P275=50,HLOOKUP(N275,Limits!#REF!,4),IF(P275=80,HLOOKUP(N275,Limits!#REF!,5))))))</f>
        <v>#REF!</v>
      </c>
      <c r="AC275" s="122"/>
      <c r="AD275" s="123" t="e">
        <f t="shared" si="18"/>
        <v>#REF!</v>
      </c>
      <c r="AE275" s="76" t="e">
        <f>IF(Z275="A",IF(X275&lt;=HLOOKUP(N275,Limits!#REF!,2),30,IF(X275&lt;=HLOOKUP(N275,Limits!#REF!,3),40,IF(X275&lt;=HLOOKUP(N275,Limits!#REF!,4),50,IF(X275&lt;=HLOOKUP(N275,Limits!#REF!,5),80,"Over 80%")))))</f>
        <v>#REF!</v>
      </c>
      <c r="AF275" s="76" t="e">
        <f>IF(Z275="B",IF(X275&lt;=HLOOKUP(N275,Limits!#REF!,2),30,IF(X275&lt;=HLOOKUP(N275,Limits!#REF!,3),40,IF(X275&lt;=HLOOKUP(N275,Limits!#REF!,4),50,IF(X275&lt;=HLOOKUP(N275,Limits!#REF!,5),80,"Over 80%")))))</f>
        <v>#REF!</v>
      </c>
      <c r="AG275" s="122"/>
      <c r="AH275" s="85" t="e">
        <f>IF(J275&lt;=HLOOKUP(F275,Limits!#REF!,2),30,IF(J275&lt;=HLOOKUP(F275,Limits!#REF!,3),40,IF(J275&lt;=HLOOKUP(F275,Limits!#REF!,4),50,IF(J275&lt;=HLOOKUP(F275,Limits!#REF!,5),60,IF(J275&lt;=HLOOKUP(F275,Limits!#REF!,6),80,"Over 80%")))))</f>
        <v>#REF!</v>
      </c>
      <c r="AI275" s="123" t="e">
        <f t="shared" si="17"/>
        <v>#REF!</v>
      </c>
      <c r="AJ275" s="13"/>
      <c r="AK275" s="85" t="e">
        <f t="shared" si="19"/>
        <v>#REF!</v>
      </c>
    </row>
    <row r="276" spans="1:37">
      <c r="A276" s="117" t="e">
        <f>+USR!#REF!</f>
        <v>#REF!</v>
      </c>
      <c r="B276" s="117"/>
      <c r="C276" s="117" t="e">
        <f>+USR!#REF!</f>
        <v>#REF!</v>
      </c>
      <c r="D276" s="151" t="e">
        <f>DATEVALUE(TEXT(USR!#REF!,"mm/dd/yyyy"))</f>
        <v>#REF!</v>
      </c>
      <c r="E276" s="117"/>
      <c r="F276" s="121" t="e">
        <f>+USR!#REF!</f>
        <v>#REF!</v>
      </c>
      <c r="G276" s="122"/>
      <c r="H276" s="122" t="e">
        <f>+USR!#REF!</f>
        <v>#REF!</v>
      </c>
      <c r="I276" s="122"/>
      <c r="J276" s="146" t="e">
        <f>+USR!#REF!</f>
        <v>#REF!</v>
      </c>
      <c r="K276" s="122"/>
      <c r="L276" s="147" t="e">
        <f>IF(H276=30,HLOOKUP(F276,Limits!#REF!,2),IF(H276=40,HLOOKUP(F276,Limits!#REF!,3),IF(H276=50,HLOOKUP(F276,Limits!#REF!,4),IF(H276=60,HLOOKUP(F276,Limits!#REF!,5),IF(H276=80,HLOOKUP(F276,Limits!#REF!,6))))))</f>
        <v>#REF!</v>
      </c>
      <c r="M276" s="148"/>
      <c r="N276" s="121" t="e">
        <f>+USR!#REF!</f>
        <v>#REF!</v>
      </c>
      <c r="O276" s="122"/>
      <c r="P276" s="122" t="e">
        <f>+USR!#REF!</f>
        <v>#REF!</v>
      </c>
      <c r="Q276" s="122"/>
      <c r="R276" s="122" t="e">
        <f>+USR!#REF!</f>
        <v>#REF!</v>
      </c>
      <c r="S276" s="122"/>
      <c r="T276" s="122" t="e">
        <f>+USR!#REF!</f>
        <v>#REF!</v>
      </c>
      <c r="U276" s="122"/>
      <c r="V276" s="122" t="e">
        <f>IF(N276=0,Limits!$D$8,IF(N276=1,Limits!$E$8,IF(N276=2,Limits!$F$8,IF(N276=3,Limits!$G$8,IF(N276=4,Limits!$H$8,IF(N276=5,Limits!$I$8))))))</f>
        <v>#REF!</v>
      </c>
      <c r="W276" s="122"/>
      <c r="X276" s="122" t="e">
        <f t="shared" si="16"/>
        <v>#REF!</v>
      </c>
      <c r="Y276" s="122"/>
      <c r="Z276" s="76" t="e">
        <f>IF(D276&gt;=Limits!#REF!,"A",IF(D276&lt;=Limits!#REF!,"B",0))</f>
        <v>#REF!</v>
      </c>
      <c r="AA276" s="76" t="e">
        <f>IF(Z276="A",IF(P276=30,HLOOKUP(N276,Limits!#REF!,2),IF(P276=40,HLOOKUP(N276,Limits!#REF!,3),IF(P276=50,HLOOKUP(N276,Limits!#REF!,4),IF(P276=80,HLOOKUP(N276,Limits!#REF!,5))))))</f>
        <v>#REF!</v>
      </c>
      <c r="AB276" s="76" t="e">
        <f>IF(Z276="B",IF(P276=30,HLOOKUP(N276,Limits!#REF!,2),IF(P276=40,HLOOKUP(N276,Limits!#REF!,3),IF(P276=50,HLOOKUP(N276,Limits!#REF!,4),IF(P276=80,HLOOKUP(N276,Limits!#REF!,5))))))</f>
        <v>#REF!</v>
      </c>
      <c r="AC276" s="122"/>
      <c r="AD276" s="123" t="e">
        <f t="shared" si="18"/>
        <v>#REF!</v>
      </c>
      <c r="AE276" s="76" t="e">
        <f>IF(Z276="A",IF(X276&lt;=HLOOKUP(N276,Limits!#REF!,2),30,IF(X276&lt;=HLOOKUP(N276,Limits!#REF!,3),40,IF(X276&lt;=HLOOKUP(N276,Limits!#REF!,4),50,IF(X276&lt;=HLOOKUP(N276,Limits!#REF!,5),80,"Over 80%")))))</f>
        <v>#REF!</v>
      </c>
      <c r="AF276" s="76" t="e">
        <f>IF(Z276="B",IF(X276&lt;=HLOOKUP(N276,Limits!#REF!,2),30,IF(X276&lt;=HLOOKUP(N276,Limits!#REF!,3),40,IF(X276&lt;=HLOOKUP(N276,Limits!#REF!,4),50,IF(X276&lt;=HLOOKUP(N276,Limits!#REF!,5),80,"Over 80%")))))</f>
        <v>#REF!</v>
      </c>
      <c r="AG276" s="122"/>
      <c r="AH276" s="85" t="e">
        <f>IF(J276&lt;=HLOOKUP(F276,Limits!#REF!,2),30,IF(J276&lt;=HLOOKUP(F276,Limits!#REF!,3),40,IF(J276&lt;=HLOOKUP(F276,Limits!#REF!,4),50,IF(J276&lt;=HLOOKUP(F276,Limits!#REF!,5),60,IF(J276&lt;=HLOOKUP(F276,Limits!#REF!,6),80,"Over 80%")))))</f>
        <v>#REF!</v>
      </c>
      <c r="AI276" s="123" t="e">
        <f t="shared" si="17"/>
        <v>#REF!</v>
      </c>
      <c r="AJ276" s="13"/>
      <c r="AK276" s="85" t="e">
        <f t="shared" si="19"/>
        <v>#REF!</v>
      </c>
    </row>
    <row r="277" spans="1:37">
      <c r="A277" s="117" t="e">
        <f>+USR!#REF!</f>
        <v>#REF!</v>
      </c>
      <c r="B277" s="117"/>
      <c r="C277" s="117" t="e">
        <f>+USR!#REF!</f>
        <v>#REF!</v>
      </c>
      <c r="D277" s="151" t="e">
        <f>DATEVALUE(TEXT(USR!#REF!,"mm/dd/yyyy"))</f>
        <v>#REF!</v>
      </c>
      <c r="E277" s="117"/>
      <c r="F277" s="121" t="e">
        <f>+USR!#REF!</f>
        <v>#REF!</v>
      </c>
      <c r="G277" s="122"/>
      <c r="H277" s="122" t="e">
        <f>+USR!#REF!</f>
        <v>#REF!</v>
      </c>
      <c r="I277" s="122"/>
      <c r="J277" s="146" t="e">
        <f>+USR!#REF!</f>
        <v>#REF!</v>
      </c>
      <c r="K277" s="122"/>
      <c r="L277" s="147" t="e">
        <f>IF(H277=30,HLOOKUP(F277,Limits!#REF!,2),IF(H277=40,HLOOKUP(F277,Limits!#REF!,3),IF(H277=50,HLOOKUP(F277,Limits!#REF!,4),IF(H277=60,HLOOKUP(F277,Limits!#REF!,5),IF(H277=80,HLOOKUP(F277,Limits!#REF!,6))))))</f>
        <v>#REF!</v>
      </c>
      <c r="M277" s="148"/>
      <c r="N277" s="121" t="e">
        <f>+USR!#REF!</f>
        <v>#REF!</v>
      </c>
      <c r="O277" s="122"/>
      <c r="P277" s="122" t="e">
        <f>+USR!#REF!</f>
        <v>#REF!</v>
      </c>
      <c r="Q277" s="122"/>
      <c r="R277" s="122" t="e">
        <f>+USR!#REF!</f>
        <v>#REF!</v>
      </c>
      <c r="S277" s="122"/>
      <c r="T277" s="122" t="e">
        <f>+USR!#REF!</f>
        <v>#REF!</v>
      </c>
      <c r="U277" s="122"/>
      <c r="V277" s="122" t="e">
        <f>IF(N277=0,Limits!$D$8,IF(N277=1,Limits!$E$8,IF(N277=2,Limits!$F$8,IF(N277=3,Limits!$G$8,IF(N277=4,Limits!$H$8,IF(N277=5,Limits!$I$8))))))</f>
        <v>#REF!</v>
      </c>
      <c r="W277" s="122"/>
      <c r="X277" s="122" t="e">
        <f t="shared" si="16"/>
        <v>#REF!</v>
      </c>
      <c r="Y277" s="122"/>
      <c r="Z277" s="76" t="e">
        <f>IF(D277&gt;=Limits!#REF!,"A",IF(D277&lt;=Limits!#REF!,"B",0))</f>
        <v>#REF!</v>
      </c>
      <c r="AA277" s="76" t="e">
        <f>IF(Z277="A",IF(P277=30,HLOOKUP(N277,Limits!#REF!,2),IF(P277=40,HLOOKUP(N277,Limits!#REF!,3),IF(P277=50,HLOOKUP(N277,Limits!#REF!,4),IF(P277=80,HLOOKUP(N277,Limits!#REF!,5))))))</f>
        <v>#REF!</v>
      </c>
      <c r="AB277" s="76" t="e">
        <f>IF(Z277="B",IF(P277=30,HLOOKUP(N277,Limits!#REF!,2),IF(P277=40,HLOOKUP(N277,Limits!#REF!,3),IF(P277=50,HLOOKUP(N277,Limits!#REF!,4),IF(P277=80,HLOOKUP(N277,Limits!#REF!,5))))))</f>
        <v>#REF!</v>
      </c>
      <c r="AC277" s="122"/>
      <c r="AD277" s="123" t="e">
        <f t="shared" si="18"/>
        <v>#REF!</v>
      </c>
      <c r="AE277" s="76" t="e">
        <f>IF(Z277="A",IF(X277&lt;=HLOOKUP(N277,Limits!#REF!,2),30,IF(X277&lt;=HLOOKUP(N277,Limits!#REF!,3),40,IF(X277&lt;=HLOOKUP(N277,Limits!#REF!,4),50,IF(X277&lt;=HLOOKUP(N277,Limits!#REF!,5),80,"Over 80%")))))</f>
        <v>#REF!</v>
      </c>
      <c r="AF277" s="76" t="e">
        <f>IF(Z277="B",IF(X277&lt;=HLOOKUP(N277,Limits!#REF!,2),30,IF(X277&lt;=HLOOKUP(N277,Limits!#REF!,3),40,IF(X277&lt;=HLOOKUP(N277,Limits!#REF!,4),50,IF(X277&lt;=HLOOKUP(N277,Limits!#REF!,5),80,"Over 80%")))))</f>
        <v>#REF!</v>
      </c>
      <c r="AG277" s="122"/>
      <c r="AH277" s="85" t="e">
        <f>IF(J277&lt;=HLOOKUP(F277,Limits!#REF!,2),30,IF(J277&lt;=HLOOKUP(F277,Limits!#REF!,3),40,IF(J277&lt;=HLOOKUP(F277,Limits!#REF!,4),50,IF(J277&lt;=HLOOKUP(F277,Limits!#REF!,5),60,IF(J277&lt;=HLOOKUP(F277,Limits!#REF!,6),80,"Over 80%")))))</f>
        <v>#REF!</v>
      </c>
      <c r="AI277" s="123" t="e">
        <f t="shared" si="17"/>
        <v>#REF!</v>
      </c>
      <c r="AJ277" s="13"/>
      <c r="AK277" s="85" t="e">
        <f t="shared" si="19"/>
        <v>#REF!</v>
      </c>
    </row>
    <row r="278" spans="1:37">
      <c r="A278" s="117" t="e">
        <f>+USR!#REF!</f>
        <v>#REF!</v>
      </c>
      <c r="B278" s="117"/>
      <c r="C278" s="117" t="e">
        <f>+USR!#REF!</f>
        <v>#REF!</v>
      </c>
      <c r="D278" s="151" t="e">
        <f>DATEVALUE(TEXT(USR!#REF!,"mm/dd/yyyy"))</f>
        <v>#REF!</v>
      </c>
      <c r="E278" s="117"/>
      <c r="F278" s="121" t="e">
        <f>+USR!#REF!</f>
        <v>#REF!</v>
      </c>
      <c r="G278" s="122"/>
      <c r="H278" s="122" t="e">
        <f>+USR!#REF!</f>
        <v>#REF!</v>
      </c>
      <c r="I278" s="122"/>
      <c r="J278" s="146" t="e">
        <f>+USR!#REF!</f>
        <v>#REF!</v>
      </c>
      <c r="K278" s="122"/>
      <c r="L278" s="147" t="e">
        <f>IF(H278=30,HLOOKUP(F278,Limits!#REF!,2),IF(H278=40,HLOOKUP(F278,Limits!#REF!,3),IF(H278=50,HLOOKUP(F278,Limits!#REF!,4),IF(H278=60,HLOOKUP(F278,Limits!#REF!,5),IF(H278=80,HLOOKUP(F278,Limits!#REF!,6))))))</f>
        <v>#REF!</v>
      </c>
      <c r="M278" s="148"/>
      <c r="N278" s="121" t="e">
        <f>+USR!#REF!</f>
        <v>#REF!</v>
      </c>
      <c r="O278" s="122"/>
      <c r="P278" s="122" t="e">
        <f>+USR!#REF!</f>
        <v>#REF!</v>
      </c>
      <c r="Q278" s="122"/>
      <c r="R278" s="122" t="e">
        <f>+USR!#REF!</f>
        <v>#REF!</v>
      </c>
      <c r="S278" s="122"/>
      <c r="T278" s="122" t="e">
        <f>+USR!#REF!</f>
        <v>#REF!</v>
      </c>
      <c r="U278" s="122"/>
      <c r="V278" s="122" t="e">
        <f>IF(N278=0,Limits!$D$8,IF(N278=1,Limits!$E$8,IF(N278=2,Limits!$F$8,IF(N278=3,Limits!$G$8,IF(N278=4,Limits!$H$8,IF(N278=5,Limits!$I$8))))))</f>
        <v>#REF!</v>
      </c>
      <c r="W278" s="122"/>
      <c r="X278" s="122" t="e">
        <f t="shared" si="16"/>
        <v>#REF!</v>
      </c>
      <c r="Y278" s="122"/>
      <c r="Z278" s="76" t="e">
        <f>IF(D278&gt;=Limits!#REF!,"A",IF(D278&lt;=Limits!#REF!,"B",0))</f>
        <v>#REF!</v>
      </c>
      <c r="AA278" s="76" t="e">
        <f>IF(Z278="A",IF(P278=30,HLOOKUP(N278,Limits!#REF!,2),IF(P278=40,HLOOKUP(N278,Limits!#REF!,3),IF(P278=50,HLOOKUP(N278,Limits!#REF!,4),IF(P278=80,HLOOKUP(N278,Limits!#REF!,5))))))</f>
        <v>#REF!</v>
      </c>
      <c r="AB278" s="76" t="e">
        <f>IF(Z278="B",IF(P278=30,HLOOKUP(N278,Limits!#REF!,2),IF(P278=40,HLOOKUP(N278,Limits!#REF!,3),IF(P278=50,HLOOKUP(N278,Limits!#REF!,4),IF(P278=80,HLOOKUP(N278,Limits!#REF!,5))))))</f>
        <v>#REF!</v>
      </c>
      <c r="AC278" s="122"/>
      <c r="AD278" s="123" t="e">
        <f t="shared" si="18"/>
        <v>#REF!</v>
      </c>
      <c r="AE278" s="76" t="e">
        <f>IF(Z278="A",IF(X278&lt;=HLOOKUP(N278,Limits!#REF!,2),30,IF(X278&lt;=HLOOKUP(N278,Limits!#REF!,3),40,IF(X278&lt;=HLOOKUP(N278,Limits!#REF!,4),50,IF(X278&lt;=HLOOKUP(N278,Limits!#REF!,5),80,"Over 80%")))))</f>
        <v>#REF!</v>
      </c>
      <c r="AF278" s="76" t="e">
        <f>IF(Z278="B",IF(X278&lt;=HLOOKUP(N278,Limits!#REF!,2),30,IF(X278&lt;=HLOOKUP(N278,Limits!#REF!,3),40,IF(X278&lt;=HLOOKUP(N278,Limits!#REF!,4),50,IF(X278&lt;=HLOOKUP(N278,Limits!#REF!,5),80,"Over 80%")))))</f>
        <v>#REF!</v>
      </c>
      <c r="AG278" s="122"/>
      <c r="AH278" s="85" t="e">
        <f>IF(J278&lt;=HLOOKUP(F278,Limits!#REF!,2),30,IF(J278&lt;=HLOOKUP(F278,Limits!#REF!,3),40,IF(J278&lt;=HLOOKUP(F278,Limits!#REF!,4),50,IF(J278&lt;=HLOOKUP(F278,Limits!#REF!,5),60,IF(J278&lt;=HLOOKUP(F278,Limits!#REF!,6),80,"Over 80%")))))</f>
        <v>#REF!</v>
      </c>
      <c r="AI278" s="123" t="e">
        <f t="shared" si="17"/>
        <v>#REF!</v>
      </c>
      <c r="AJ278" s="13"/>
      <c r="AK278" s="85" t="e">
        <f t="shared" si="19"/>
        <v>#REF!</v>
      </c>
    </row>
    <row r="279" spans="1:37">
      <c r="A279" s="117" t="e">
        <f>+USR!#REF!</f>
        <v>#REF!</v>
      </c>
      <c r="B279" s="117"/>
      <c r="C279" s="117" t="e">
        <f>+USR!#REF!</f>
        <v>#REF!</v>
      </c>
      <c r="D279" s="151" t="e">
        <f>DATEVALUE(TEXT(USR!#REF!,"mm/dd/yyyy"))</f>
        <v>#REF!</v>
      </c>
      <c r="E279" s="117"/>
      <c r="F279" s="121" t="e">
        <f>+USR!#REF!</f>
        <v>#REF!</v>
      </c>
      <c r="G279" s="122"/>
      <c r="H279" s="122" t="e">
        <f>+USR!#REF!</f>
        <v>#REF!</v>
      </c>
      <c r="I279" s="122"/>
      <c r="J279" s="146" t="e">
        <f>+USR!#REF!</f>
        <v>#REF!</v>
      </c>
      <c r="K279" s="122"/>
      <c r="L279" s="147" t="e">
        <f>IF(H279=30,HLOOKUP(F279,Limits!#REF!,2),IF(H279=40,HLOOKUP(F279,Limits!#REF!,3),IF(H279=50,HLOOKUP(F279,Limits!#REF!,4),IF(H279=60,HLOOKUP(F279,Limits!#REF!,5),IF(H279=80,HLOOKUP(F279,Limits!#REF!,6))))))</f>
        <v>#REF!</v>
      </c>
      <c r="M279" s="148"/>
      <c r="N279" s="121" t="e">
        <f>+USR!#REF!</f>
        <v>#REF!</v>
      </c>
      <c r="O279" s="122"/>
      <c r="P279" s="122" t="e">
        <f>+USR!#REF!</f>
        <v>#REF!</v>
      </c>
      <c r="Q279" s="122"/>
      <c r="R279" s="122" t="e">
        <f>+USR!#REF!</f>
        <v>#REF!</v>
      </c>
      <c r="S279" s="122"/>
      <c r="T279" s="122" t="e">
        <f>+USR!#REF!</f>
        <v>#REF!</v>
      </c>
      <c r="U279" s="122"/>
      <c r="V279" s="122" t="e">
        <f>IF(N279=0,Limits!$D$8,IF(N279=1,Limits!$E$8,IF(N279=2,Limits!$F$8,IF(N279=3,Limits!$G$8,IF(N279=4,Limits!$H$8,IF(N279=5,Limits!$I$8))))))</f>
        <v>#REF!</v>
      </c>
      <c r="W279" s="122"/>
      <c r="X279" s="122" t="e">
        <f t="shared" si="16"/>
        <v>#REF!</v>
      </c>
      <c r="Y279" s="122"/>
      <c r="Z279" s="76" t="e">
        <f>IF(D279&gt;=Limits!#REF!,"A",IF(D279&lt;=Limits!#REF!,"B",0))</f>
        <v>#REF!</v>
      </c>
      <c r="AA279" s="76" t="e">
        <f>IF(Z279="A",IF(P279=30,HLOOKUP(N279,Limits!#REF!,2),IF(P279=40,HLOOKUP(N279,Limits!#REF!,3),IF(P279=50,HLOOKUP(N279,Limits!#REF!,4),IF(P279=80,HLOOKUP(N279,Limits!#REF!,5))))))</f>
        <v>#REF!</v>
      </c>
      <c r="AB279" s="76" t="e">
        <f>IF(Z279="B",IF(P279=30,HLOOKUP(N279,Limits!#REF!,2),IF(P279=40,HLOOKUP(N279,Limits!#REF!,3),IF(P279=50,HLOOKUP(N279,Limits!#REF!,4),IF(P279=80,HLOOKUP(N279,Limits!#REF!,5))))))</f>
        <v>#REF!</v>
      </c>
      <c r="AC279" s="122"/>
      <c r="AD279" s="123" t="e">
        <f t="shared" si="18"/>
        <v>#REF!</v>
      </c>
      <c r="AE279" s="76" t="e">
        <f>IF(Z279="A",IF(X279&lt;=HLOOKUP(N279,Limits!#REF!,2),30,IF(X279&lt;=HLOOKUP(N279,Limits!#REF!,3),40,IF(X279&lt;=HLOOKUP(N279,Limits!#REF!,4),50,IF(X279&lt;=HLOOKUP(N279,Limits!#REF!,5),80,"Over 80%")))))</f>
        <v>#REF!</v>
      </c>
      <c r="AF279" s="76" t="e">
        <f>IF(Z279="B",IF(X279&lt;=HLOOKUP(N279,Limits!#REF!,2),30,IF(X279&lt;=HLOOKUP(N279,Limits!#REF!,3),40,IF(X279&lt;=HLOOKUP(N279,Limits!#REF!,4),50,IF(X279&lt;=HLOOKUP(N279,Limits!#REF!,5),80,"Over 80%")))))</f>
        <v>#REF!</v>
      </c>
      <c r="AG279" s="122"/>
      <c r="AH279" s="85" t="e">
        <f>IF(J279&lt;=HLOOKUP(F279,Limits!#REF!,2),30,IF(J279&lt;=HLOOKUP(F279,Limits!#REF!,3),40,IF(J279&lt;=HLOOKUP(F279,Limits!#REF!,4),50,IF(J279&lt;=HLOOKUP(F279,Limits!#REF!,5),60,IF(J279&lt;=HLOOKUP(F279,Limits!#REF!,6),80,"Over 80%")))))</f>
        <v>#REF!</v>
      </c>
      <c r="AI279" s="123" t="e">
        <f t="shared" si="17"/>
        <v>#REF!</v>
      </c>
      <c r="AJ279" s="13"/>
      <c r="AK279" s="85" t="e">
        <f t="shared" si="19"/>
        <v>#REF!</v>
      </c>
    </row>
    <row r="280" spans="1:37">
      <c r="A280" s="117" t="e">
        <f>+USR!#REF!</f>
        <v>#REF!</v>
      </c>
      <c r="B280" s="117"/>
      <c r="C280" s="117" t="e">
        <f>+USR!#REF!</f>
        <v>#REF!</v>
      </c>
      <c r="D280" s="151" t="e">
        <f>DATEVALUE(TEXT(USR!#REF!,"mm/dd/yyyy"))</f>
        <v>#REF!</v>
      </c>
      <c r="E280" s="117"/>
      <c r="F280" s="121" t="e">
        <f>+USR!#REF!</f>
        <v>#REF!</v>
      </c>
      <c r="G280" s="122"/>
      <c r="H280" s="122" t="e">
        <f>+USR!#REF!</f>
        <v>#REF!</v>
      </c>
      <c r="I280" s="122"/>
      <c r="J280" s="146" t="e">
        <f>+USR!#REF!</f>
        <v>#REF!</v>
      </c>
      <c r="K280" s="122"/>
      <c r="L280" s="147" t="e">
        <f>IF(H280=30,HLOOKUP(F280,Limits!#REF!,2),IF(H280=40,HLOOKUP(F280,Limits!#REF!,3),IF(H280=50,HLOOKUP(F280,Limits!#REF!,4),IF(H280=60,HLOOKUP(F280,Limits!#REF!,5),IF(H280=80,HLOOKUP(F280,Limits!#REF!,6))))))</f>
        <v>#REF!</v>
      </c>
      <c r="M280" s="148"/>
      <c r="N280" s="121" t="e">
        <f>+USR!#REF!</f>
        <v>#REF!</v>
      </c>
      <c r="O280" s="122"/>
      <c r="P280" s="122" t="e">
        <f>+USR!#REF!</f>
        <v>#REF!</v>
      </c>
      <c r="Q280" s="122"/>
      <c r="R280" s="122" t="e">
        <f>+USR!#REF!</f>
        <v>#REF!</v>
      </c>
      <c r="S280" s="122"/>
      <c r="T280" s="122" t="e">
        <f>+USR!#REF!</f>
        <v>#REF!</v>
      </c>
      <c r="U280" s="122"/>
      <c r="V280" s="122" t="e">
        <f>IF(N280=0,Limits!$D$8,IF(N280=1,Limits!$E$8,IF(N280=2,Limits!$F$8,IF(N280=3,Limits!$G$8,IF(N280=4,Limits!$H$8,IF(N280=5,Limits!$I$8))))))</f>
        <v>#REF!</v>
      </c>
      <c r="W280" s="122"/>
      <c r="X280" s="122" t="e">
        <f t="shared" si="16"/>
        <v>#REF!</v>
      </c>
      <c r="Y280" s="122"/>
      <c r="Z280" s="76" t="e">
        <f>IF(D280&gt;=Limits!#REF!,"A",IF(D280&lt;=Limits!#REF!,"B",0))</f>
        <v>#REF!</v>
      </c>
      <c r="AA280" s="76" t="e">
        <f>IF(Z280="A",IF(P280=30,HLOOKUP(N280,Limits!#REF!,2),IF(P280=40,HLOOKUP(N280,Limits!#REF!,3),IF(P280=50,HLOOKUP(N280,Limits!#REF!,4),IF(P280=80,HLOOKUP(N280,Limits!#REF!,5))))))</f>
        <v>#REF!</v>
      </c>
      <c r="AB280" s="76" t="e">
        <f>IF(Z280="B",IF(P280=30,HLOOKUP(N280,Limits!#REF!,2),IF(P280=40,HLOOKUP(N280,Limits!#REF!,3),IF(P280=50,HLOOKUP(N280,Limits!#REF!,4),IF(P280=80,HLOOKUP(N280,Limits!#REF!,5))))))</f>
        <v>#REF!</v>
      </c>
      <c r="AC280" s="122"/>
      <c r="AD280" s="123" t="e">
        <f t="shared" si="18"/>
        <v>#REF!</v>
      </c>
      <c r="AE280" s="76" t="e">
        <f>IF(Z280="A",IF(X280&lt;=HLOOKUP(N280,Limits!#REF!,2),30,IF(X280&lt;=HLOOKUP(N280,Limits!#REF!,3),40,IF(X280&lt;=HLOOKUP(N280,Limits!#REF!,4),50,IF(X280&lt;=HLOOKUP(N280,Limits!#REF!,5),80,"Over 80%")))))</f>
        <v>#REF!</v>
      </c>
      <c r="AF280" s="76" t="e">
        <f>IF(Z280="B",IF(X280&lt;=HLOOKUP(N280,Limits!#REF!,2),30,IF(X280&lt;=HLOOKUP(N280,Limits!#REF!,3),40,IF(X280&lt;=HLOOKUP(N280,Limits!#REF!,4),50,IF(X280&lt;=HLOOKUP(N280,Limits!#REF!,5),80,"Over 80%")))))</f>
        <v>#REF!</v>
      </c>
      <c r="AG280" s="122"/>
      <c r="AH280" s="85" t="e">
        <f>IF(J280&lt;=HLOOKUP(F280,Limits!#REF!,2),30,IF(J280&lt;=HLOOKUP(F280,Limits!#REF!,3),40,IF(J280&lt;=HLOOKUP(F280,Limits!#REF!,4),50,IF(J280&lt;=HLOOKUP(F280,Limits!#REF!,5),60,IF(J280&lt;=HLOOKUP(F280,Limits!#REF!,6),80,"Over 80%")))))</f>
        <v>#REF!</v>
      </c>
      <c r="AI280" s="123" t="e">
        <f t="shared" si="17"/>
        <v>#REF!</v>
      </c>
      <c r="AJ280" s="13"/>
      <c r="AK280" s="85" t="e">
        <f t="shared" si="19"/>
        <v>#REF!</v>
      </c>
    </row>
    <row r="281" spans="1:37">
      <c r="A281" s="117" t="e">
        <f>+USR!#REF!</f>
        <v>#REF!</v>
      </c>
      <c r="B281" s="117"/>
      <c r="C281" s="117" t="e">
        <f>+USR!#REF!</f>
        <v>#REF!</v>
      </c>
      <c r="D281" s="151" t="e">
        <f>DATEVALUE(TEXT(USR!#REF!,"mm/dd/yyyy"))</f>
        <v>#REF!</v>
      </c>
      <c r="E281" s="117"/>
      <c r="F281" s="121" t="e">
        <f>+USR!#REF!</f>
        <v>#REF!</v>
      </c>
      <c r="G281" s="122"/>
      <c r="H281" s="122" t="e">
        <f>+USR!#REF!</f>
        <v>#REF!</v>
      </c>
      <c r="I281" s="122"/>
      <c r="J281" s="146" t="e">
        <f>+USR!#REF!</f>
        <v>#REF!</v>
      </c>
      <c r="K281" s="122"/>
      <c r="L281" s="147" t="e">
        <f>IF(H281=30,HLOOKUP(F281,Limits!#REF!,2),IF(H281=40,HLOOKUP(F281,Limits!#REF!,3),IF(H281=50,HLOOKUP(F281,Limits!#REF!,4),IF(H281=60,HLOOKUP(F281,Limits!#REF!,5),IF(H281=80,HLOOKUP(F281,Limits!#REF!,6))))))</f>
        <v>#REF!</v>
      </c>
      <c r="M281" s="148"/>
      <c r="N281" s="121" t="e">
        <f>+USR!#REF!</f>
        <v>#REF!</v>
      </c>
      <c r="O281" s="122"/>
      <c r="P281" s="122" t="e">
        <f>+USR!#REF!</f>
        <v>#REF!</v>
      </c>
      <c r="Q281" s="122"/>
      <c r="R281" s="122" t="e">
        <f>+USR!#REF!</f>
        <v>#REF!</v>
      </c>
      <c r="S281" s="122"/>
      <c r="T281" s="122" t="e">
        <f>+USR!#REF!</f>
        <v>#REF!</v>
      </c>
      <c r="U281" s="122"/>
      <c r="V281" s="122" t="e">
        <f>IF(N281=0,Limits!$D$8,IF(N281=1,Limits!$E$8,IF(N281=2,Limits!$F$8,IF(N281=3,Limits!$G$8,IF(N281=4,Limits!$H$8,IF(N281=5,Limits!$I$8))))))</f>
        <v>#REF!</v>
      </c>
      <c r="W281" s="122"/>
      <c r="X281" s="122" t="e">
        <f t="shared" si="16"/>
        <v>#REF!</v>
      </c>
      <c r="Y281" s="122"/>
      <c r="Z281" s="76" t="e">
        <f>IF(D281&gt;=Limits!#REF!,"A",IF(D281&lt;=Limits!#REF!,"B",0))</f>
        <v>#REF!</v>
      </c>
      <c r="AA281" s="76" t="e">
        <f>IF(Z281="A",IF(P281=30,HLOOKUP(N281,Limits!#REF!,2),IF(P281=40,HLOOKUP(N281,Limits!#REF!,3),IF(P281=50,HLOOKUP(N281,Limits!#REF!,4),IF(P281=80,HLOOKUP(N281,Limits!#REF!,5))))))</f>
        <v>#REF!</v>
      </c>
      <c r="AB281" s="76" t="e">
        <f>IF(Z281="B",IF(P281=30,HLOOKUP(N281,Limits!#REF!,2),IF(P281=40,HLOOKUP(N281,Limits!#REF!,3),IF(P281=50,HLOOKUP(N281,Limits!#REF!,4),IF(P281=80,HLOOKUP(N281,Limits!#REF!,5))))))</f>
        <v>#REF!</v>
      </c>
      <c r="AC281" s="122"/>
      <c r="AD281" s="123" t="e">
        <f t="shared" si="18"/>
        <v>#REF!</v>
      </c>
      <c r="AE281" s="76" t="e">
        <f>IF(Z281="A",IF(X281&lt;=HLOOKUP(N281,Limits!#REF!,2),30,IF(X281&lt;=HLOOKUP(N281,Limits!#REF!,3),40,IF(X281&lt;=HLOOKUP(N281,Limits!#REF!,4),50,IF(X281&lt;=HLOOKUP(N281,Limits!#REF!,5),80,"Over 80%")))))</f>
        <v>#REF!</v>
      </c>
      <c r="AF281" s="76" t="e">
        <f>IF(Z281="B",IF(X281&lt;=HLOOKUP(N281,Limits!#REF!,2),30,IF(X281&lt;=HLOOKUP(N281,Limits!#REF!,3),40,IF(X281&lt;=HLOOKUP(N281,Limits!#REF!,4),50,IF(X281&lt;=HLOOKUP(N281,Limits!#REF!,5),80,"Over 80%")))))</f>
        <v>#REF!</v>
      </c>
      <c r="AG281" s="122"/>
      <c r="AH281" s="85" t="e">
        <f>IF(J281&lt;=HLOOKUP(F281,Limits!#REF!,2),30,IF(J281&lt;=HLOOKUP(F281,Limits!#REF!,3),40,IF(J281&lt;=HLOOKUP(F281,Limits!#REF!,4),50,IF(J281&lt;=HLOOKUP(F281,Limits!#REF!,5),60,IF(J281&lt;=HLOOKUP(F281,Limits!#REF!,6),80,"Over 80%")))))</f>
        <v>#REF!</v>
      </c>
      <c r="AI281" s="123" t="e">
        <f t="shared" si="17"/>
        <v>#REF!</v>
      </c>
      <c r="AJ281" s="13"/>
      <c r="AK281" s="85" t="e">
        <f t="shared" si="19"/>
        <v>#REF!</v>
      </c>
    </row>
    <row r="282" spans="1:37">
      <c r="A282" s="117" t="e">
        <f>+USR!#REF!</f>
        <v>#REF!</v>
      </c>
      <c r="B282" s="117"/>
      <c r="C282" s="117" t="e">
        <f>+USR!#REF!</f>
        <v>#REF!</v>
      </c>
      <c r="D282" s="151" t="e">
        <f>DATEVALUE(TEXT(USR!#REF!,"mm/dd/yyyy"))</f>
        <v>#REF!</v>
      </c>
      <c r="E282" s="117"/>
      <c r="F282" s="121" t="e">
        <f>+USR!#REF!</f>
        <v>#REF!</v>
      </c>
      <c r="G282" s="122"/>
      <c r="H282" s="122" t="e">
        <f>+USR!#REF!</f>
        <v>#REF!</v>
      </c>
      <c r="I282" s="122"/>
      <c r="J282" s="146" t="e">
        <f>+USR!#REF!</f>
        <v>#REF!</v>
      </c>
      <c r="K282" s="122"/>
      <c r="L282" s="147" t="e">
        <f>IF(H282=30,HLOOKUP(F282,Limits!#REF!,2),IF(H282=40,HLOOKUP(F282,Limits!#REF!,3),IF(H282=50,HLOOKUP(F282,Limits!#REF!,4),IF(H282=60,HLOOKUP(F282,Limits!#REF!,5),IF(H282=80,HLOOKUP(F282,Limits!#REF!,6))))))</f>
        <v>#REF!</v>
      </c>
      <c r="M282" s="148"/>
      <c r="N282" s="121" t="e">
        <f>+USR!#REF!</f>
        <v>#REF!</v>
      </c>
      <c r="O282" s="122"/>
      <c r="P282" s="122" t="e">
        <f>+USR!#REF!</f>
        <v>#REF!</v>
      </c>
      <c r="Q282" s="122"/>
      <c r="R282" s="122" t="e">
        <f>+USR!#REF!</f>
        <v>#REF!</v>
      </c>
      <c r="S282" s="122"/>
      <c r="T282" s="122" t="e">
        <f>+USR!#REF!</f>
        <v>#REF!</v>
      </c>
      <c r="U282" s="122"/>
      <c r="V282" s="122" t="e">
        <f>IF(N282=0,Limits!$D$8,IF(N282=1,Limits!$E$8,IF(N282=2,Limits!$F$8,IF(N282=3,Limits!$G$8,IF(N282=4,Limits!$H$8,IF(N282=5,Limits!$I$8))))))</f>
        <v>#REF!</v>
      </c>
      <c r="W282" s="122"/>
      <c r="X282" s="122" t="e">
        <f t="shared" si="16"/>
        <v>#REF!</v>
      </c>
      <c r="Y282" s="122"/>
      <c r="Z282" s="76" t="e">
        <f>IF(D282&gt;=Limits!#REF!,"A",IF(D282&lt;=Limits!#REF!,"B",0))</f>
        <v>#REF!</v>
      </c>
      <c r="AA282" s="76" t="e">
        <f>IF(Z282="A",IF(P282=30,HLOOKUP(N282,Limits!#REF!,2),IF(P282=40,HLOOKUP(N282,Limits!#REF!,3),IF(P282=50,HLOOKUP(N282,Limits!#REF!,4),IF(P282=80,HLOOKUP(N282,Limits!#REF!,5))))))</f>
        <v>#REF!</v>
      </c>
      <c r="AB282" s="76" t="e">
        <f>IF(Z282="B",IF(P282=30,HLOOKUP(N282,Limits!#REF!,2),IF(P282=40,HLOOKUP(N282,Limits!#REF!,3),IF(P282=50,HLOOKUP(N282,Limits!#REF!,4),IF(P282=80,HLOOKUP(N282,Limits!#REF!,5))))))</f>
        <v>#REF!</v>
      </c>
      <c r="AC282" s="122"/>
      <c r="AD282" s="123" t="e">
        <f t="shared" si="18"/>
        <v>#REF!</v>
      </c>
      <c r="AE282" s="76" t="e">
        <f>IF(Z282="A",IF(X282&lt;=HLOOKUP(N282,Limits!#REF!,2),30,IF(X282&lt;=HLOOKUP(N282,Limits!#REF!,3),40,IF(X282&lt;=HLOOKUP(N282,Limits!#REF!,4),50,IF(X282&lt;=HLOOKUP(N282,Limits!#REF!,5),80,"Over 80%")))))</f>
        <v>#REF!</v>
      </c>
      <c r="AF282" s="76" t="e">
        <f>IF(Z282="B",IF(X282&lt;=HLOOKUP(N282,Limits!#REF!,2),30,IF(X282&lt;=HLOOKUP(N282,Limits!#REF!,3),40,IF(X282&lt;=HLOOKUP(N282,Limits!#REF!,4),50,IF(X282&lt;=HLOOKUP(N282,Limits!#REF!,5),80,"Over 80%")))))</f>
        <v>#REF!</v>
      </c>
      <c r="AG282" s="122"/>
      <c r="AH282" s="85" t="e">
        <f>IF(J282&lt;=HLOOKUP(F282,Limits!#REF!,2),30,IF(J282&lt;=HLOOKUP(F282,Limits!#REF!,3),40,IF(J282&lt;=HLOOKUP(F282,Limits!#REF!,4),50,IF(J282&lt;=HLOOKUP(F282,Limits!#REF!,5),60,IF(J282&lt;=HLOOKUP(F282,Limits!#REF!,6),80,"Over 80%")))))</f>
        <v>#REF!</v>
      </c>
      <c r="AI282" s="123" t="e">
        <f t="shared" si="17"/>
        <v>#REF!</v>
      </c>
      <c r="AJ282" s="13"/>
      <c r="AK282" s="85" t="e">
        <f t="shared" si="19"/>
        <v>#REF!</v>
      </c>
    </row>
    <row r="283" spans="1:37">
      <c r="A283" s="117" t="e">
        <f>+USR!#REF!</f>
        <v>#REF!</v>
      </c>
      <c r="B283" s="117"/>
      <c r="C283" s="117" t="e">
        <f>+USR!#REF!</f>
        <v>#REF!</v>
      </c>
      <c r="D283" s="151" t="e">
        <f>DATEVALUE(TEXT(USR!#REF!,"mm/dd/yyyy"))</f>
        <v>#REF!</v>
      </c>
      <c r="E283" s="117"/>
      <c r="F283" s="121" t="e">
        <f>+USR!#REF!</f>
        <v>#REF!</v>
      </c>
      <c r="G283" s="122"/>
      <c r="H283" s="122" t="e">
        <f>+USR!#REF!</f>
        <v>#REF!</v>
      </c>
      <c r="I283" s="122"/>
      <c r="J283" s="146" t="e">
        <f>+USR!#REF!</f>
        <v>#REF!</v>
      </c>
      <c r="K283" s="122"/>
      <c r="L283" s="147" t="e">
        <f>IF(H283=30,HLOOKUP(F283,Limits!#REF!,2),IF(H283=40,HLOOKUP(F283,Limits!#REF!,3),IF(H283=50,HLOOKUP(F283,Limits!#REF!,4),IF(H283=60,HLOOKUP(F283,Limits!#REF!,5),IF(H283=80,HLOOKUP(F283,Limits!#REF!,6))))))</f>
        <v>#REF!</v>
      </c>
      <c r="M283" s="148"/>
      <c r="N283" s="121" t="e">
        <f>+USR!#REF!</f>
        <v>#REF!</v>
      </c>
      <c r="O283" s="122"/>
      <c r="P283" s="122" t="e">
        <f>+USR!#REF!</f>
        <v>#REF!</v>
      </c>
      <c r="Q283" s="122"/>
      <c r="R283" s="122" t="e">
        <f>+USR!#REF!</f>
        <v>#REF!</v>
      </c>
      <c r="S283" s="122"/>
      <c r="T283" s="122" t="e">
        <f>+USR!#REF!</f>
        <v>#REF!</v>
      </c>
      <c r="U283" s="122"/>
      <c r="V283" s="122" t="e">
        <f>IF(N283=0,Limits!$D$8,IF(N283=1,Limits!$E$8,IF(N283=2,Limits!$F$8,IF(N283=3,Limits!$G$8,IF(N283=4,Limits!$H$8,IF(N283=5,Limits!$I$8))))))</f>
        <v>#REF!</v>
      </c>
      <c r="W283" s="122"/>
      <c r="X283" s="122" t="e">
        <f t="shared" si="16"/>
        <v>#REF!</v>
      </c>
      <c r="Y283" s="122"/>
      <c r="Z283" s="76" t="e">
        <f>IF(D283&gt;=Limits!#REF!,"A",IF(D283&lt;=Limits!#REF!,"B",0))</f>
        <v>#REF!</v>
      </c>
      <c r="AA283" s="76" t="e">
        <f>IF(Z283="A",IF(P283=30,HLOOKUP(N283,Limits!#REF!,2),IF(P283=40,HLOOKUP(N283,Limits!#REF!,3),IF(P283=50,HLOOKUP(N283,Limits!#REF!,4),IF(P283=80,HLOOKUP(N283,Limits!#REF!,5))))))</f>
        <v>#REF!</v>
      </c>
      <c r="AB283" s="76" t="e">
        <f>IF(Z283="B",IF(P283=30,HLOOKUP(N283,Limits!#REF!,2),IF(P283=40,HLOOKUP(N283,Limits!#REF!,3),IF(P283=50,HLOOKUP(N283,Limits!#REF!,4),IF(P283=80,HLOOKUP(N283,Limits!#REF!,5))))))</f>
        <v>#REF!</v>
      </c>
      <c r="AC283" s="122"/>
      <c r="AD283" s="123" t="e">
        <f t="shared" si="18"/>
        <v>#REF!</v>
      </c>
      <c r="AE283" s="76" t="e">
        <f>IF(Z283="A",IF(X283&lt;=HLOOKUP(N283,Limits!#REF!,2),30,IF(X283&lt;=HLOOKUP(N283,Limits!#REF!,3),40,IF(X283&lt;=HLOOKUP(N283,Limits!#REF!,4),50,IF(X283&lt;=HLOOKUP(N283,Limits!#REF!,5),80,"Over 80%")))))</f>
        <v>#REF!</v>
      </c>
      <c r="AF283" s="76" t="e">
        <f>IF(Z283="B",IF(X283&lt;=HLOOKUP(N283,Limits!#REF!,2),30,IF(X283&lt;=HLOOKUP(N283,Limits!#REF!,3),40,IF(X283&lt;=HLOOKUP(N283,Limits!#REF!,4),50,IF(X283&lt;=HLOOKUP(N283,Limits!#REF!,5),80,"Over 80%")))))</f>
        <v>#REF!</v>
      </c>
      <c r="AG283" s="122"/>
      <c r="AH283" s="85" t="e">
        <f>IF(J283&lt;=HLOOKUP(F283,Limits!#REF!,2),30,IF(J283&lt;=HLOOKUP(F283,Limits!#REF!,3),40,IF(J283&lt;=HLOOKUP(F283,Limits!#REF!,4),50,IF(J283&lt;=HLOOKUP(F283,Limits!#REF!,5),60,IF(J283&lt;=HLOOKUP(F283,Limits!#REF!,6),80,"Over 80%")))))</f>
        <v>#REF!</v>
      </c>
      <c r="AI283" s="123" t="e">
        <f t="shared" si="17"/>
        <v>#REF!</v>
      </c>
      <c r="AJ283" s="13"/>
      <c r="AK283" s="85" t="e">
        <f t="shared" si="19"/>
        <v>#REF!</v>
      </c>
    </row>
    <row r="284" spans="1:37">
      <c r="A284" s="117" t="e">
        <f>+USR!#REF!</f>
        <v>#REF!</v>
      </c>
      <c r="B284" s="117"/>
      <c r="C284" s="117" t="e">
        <f>+USR!#REF!</f>
        <v>#REF!</v>
      </c>
      <c r="D284" s="151" t="e">
        <f>DATEVALUE(TEXT(USR!#REF!,"mm/dd/yyyy"))</f>
        <v>#REF!</v>
      </c>
      <c r="E284" s="117"/>
      <c r="F284" s="121" t="e">
        <f>+USR!#REF!</f>
        <v>#REF!</v>
      </c>
      <c r="G284" s="122"/>
      <c r="H284" s="122" t="e">
        <f>+USR!#REF!</f>
        <v>#REF!</v>
      </c>
      <c r="I284" s="122"/>
      <c r="J284" s="146" t="e">
        <f>+USR!#REF!</f>
        <v>#REF!</v>
      </c>
      <c r="K284" s="122"/>
      <c r="L284" s="147" t="e">
        <f>IF(H284=30,HLOOKUP(F284,Limits!#REF!,2),IF(H284=40,HLOOKUP(F284,Limits!#REF!,3),IF(H284=50,HLOOKUP(F284,Limits!#REF!,4),IF(H284=60,HLOOKUP(F284,Limits!#REF!,5),IF(H284=80,HLOOKUP(F284,Limits!#REF!,6))))))</f>
        <v>#REF!</v>
      </c>
      <c r="M284" s="148"/>
      <c r="N284" s="121" t="e">
        <f>+USR!#REF!</f>
        <v>#REF!</v>
      </c>
      <c r="O284" s="122"/>
      <c r="P284" s="122" t="e">
        <f>+USR!#REF!</f>
        <v>#REF!</v>
      </c>
      <c r="Q284" s="122"/>
      <c r="R284" s="122" t="e">
        <f>+USR!#REF!</f>
        <v>#REF!</v>
      </c>
      <c r="S284" s="122"/>
      <c r="T284" s="122" t="e">
        <f>+USR!#REF!</f>
        <v>#REF!</v>
      </c>
      <c r="U284" s="122"/>
      <c r="V284" s="122" t="e">
        <f>IF(N284=0,Limits!$D$8,IF(N284=1,Limits!$E$8,IF(N284=2,Limits!$F$8,IF(N284=3,Limits!$G$8,IF(N284=4,Limits!$H$8,IF(N284=5,Limits!$I$8))))))</f>
        <v>#REF!</v>
      </c>
      <c r="W284" s="122"/>
      <c r="X284" s="122" t="e">
        <f t="shared" si="16"/>
        <v>#REF!</v>
      </c>
      <c r="Y284" s="122"/>
      <c r="Z284" s="76" t="e">
        <f>IF(D284&gt;=Limits!#REF!,"A",IF(D284&lt;=Limits!#REF!,"B",0))</f>
        <v>#REF!</v>
      </c>
      <c r="AA284" s="76" t="e">
        <f>IF(Z284="A",IF(P284=30,HLOOKUP(N284,Limits!#REF!,2),IF(P284=40,HLOOKUP(N284,Limits!#REF!,3),IF(P284=50,HLOOKUP(N284,Limits!#REF!,4),IF(P284=80,HLOOKUP(N284,Limits!#REF!,5))))))</f>
        <v>#REF!</v>
      </c>
      <c r="AB284" s="76" t="e">
        <f>IF(Z284="B",IF(P284=30,HLOOKUP(N284,Limits!#REF!,2),IF(P284=40,HLOOKUP(N284,Limits!#REF!,3),IF(P284=50,HLOOKUP(N284,Limits!#REF!,4),IF(P284=80,HLOOKUP(N284,Limits!#REF!,5))))))</f>
        <v>#REF!</v>
      </c>
      <c r="AC284" s="122"/>
      <c r="AD284" s="123" t="e">
        <f t="shared" si="18"/>
        <v>#REF!</v>
      </c>
      <c r="AE284" s="76" t="e">
        <f>IF(Z284="A",IF(X284&lt;=HLOOKUP(N284,Limits!#REF!,2),30,IF(X284&lt;=HLOOKUP(N284,Limits!#REF!,3),40,IF(X284&lt;=HLOOKUP(N284,Limits!#REF!,4),50,IF(X284&lt;=HLOOKUP(N284,Limits!#REF!,5),80,"Over 80%")))))</f>
        <v>#REF!</v>
      </c>
      <c r="AF284" s="76" t="e">
        <f>IF(Z284="B",IF(X284&lt;=HLOOKUP(N284,Limits!#REF!,2),30,IF(X284&lt;=HLOOKUP(N284,Limits!#REF!,3),40,IF(X284&lt;=HLOOKUP(N284,Limits!#REF!,4),50,IF(X284&lt;=HLOOKUP(N284,Limits!#REF!,5),80,"Over 80%")))))</f>
        <v>#REF!</v>
      </c>
      <c r="AG284" s="122"/>
      <c r="AH284" s="85" t="e">
        <f>IF(J284&lt;=HLOOKUP(F284,Limits!#REF!,2),30,IF(J284&lt;=HLOOKUP(F284,Limits!#REF!,3),40,IF(J284&lt;=HLOOKUP(F284,Limits!#REF!,4),50,IF(J284&lt;=HLOOKUP(F284,Limits!#REF!,5),60,IF(J284&lt;=HLOOKUP(F284,Limits!#REF!,6),80,"Over 80%")))))</f>
        <v>#REF!</v>
      </c>
      <c r="AI284" s="123" t="e">
        <f t="shared" si="17"/>
        <v>#REF!</v>
      </c>
      <c r="AJ284" s="13"/>
      <c r="AK284" s="85" t="e">
        <f t="shared" si="19"/>
        <v>#REF!</v>
      </c>
    </row>
    <row r="285" spans="1:37">
      <c r="A285" s="117" t="e">
        <f>+USR!#REF!</f>
        <v>#REF!</v>
      </c>
      <c r="B285" s="117"/>
      <c r="C285" s="117" t="e">
        <f>+USR!#REF!</f>
        <v>#REF!</v>
      </c>
      <c r="D285" s="151" t="e">
        <f>DATEVALUE(TEXT(USR!#REF!,"mm/dd/yyyy"))</f>
        <v>#REF!</v>
      </c>
      <c r="E285" s="117"/>
      <c r="F285" s="121" t="e">
        <f>+USR!#REF!</f>
        <v>#REF!</v>
      </c>
      <c r="G285" s="122"/>
      <c r="H285" s="122" t="e">
        <f>+USR!#REF!</f>
        <v>#REF!</v>
      </c>
      <c r="I285" s="122"/>
      <c r="J285" s="146" t="e">
        <f>+USR!#REF!</f>
        <v>#REF!</v>
      </c>
      <c r="K285" s="122"/>
      <c r="L285" s="147" t="e">
        <f>IF(H285=30,HLOOKUP(F285,Limits!#REF!,2),IF(H285=40,HLOOKUP(F285,Limits!#REF!,3),IF(H285=50,HLOOKUP(F285,Limits!#REF!,4),IF(H285=60,HLOOKUP(F285,Limits!#REF!,5),IF(H285=80,HLOOKUP(F285,Limits!#REF!,6))))))</f>
        <v>#REF!</v>
      </c>
      <c r="M285" s="148"/>
      <c r="N285" s="121" t="e">
        <f>+USR!#REF!</f>
        <v>#REF!</v>
      </c>
      <c r="O285" s="122"/>
      <c r="P285" s="122" t="e">
        <f>+USR!#REF!</f>
        <v>#REF!</v>
      </c>
      <c r="Q285" s="122"/>
      <c r="R285" s="122" t="e">
        <f>+USR!#REF!</f>
        <v>#REF!</v>
      </c>
      <c r="S285" s="122"/>
      <c r="T285" s="122" t="e">
        <f>+USR!#REF!</f>
        <v>#REF!</v>
      </c>
      <c r="U285" s="122"/>
      <c r="V285" s="122" t="e">
        <f>IF(N285=0,Limits!$D$8,IF(N285=1,Limits!$E$8,IF(N285=2,Limits!$F$8,IF(N285=3,Limits!$G$8,IF(N285=4,Limits!$H$8,IF(N285=5,Limits!$I$8))))))</f>
        <v>#REF!</v>
      </c>
      <c r="W285" s="122"/>
      <c r="X285" s="122" t="e">
        <f t="shared" si="16"/>
        <v>#REF!</v>
      </c>
      <c r="Y285" s="122"/>
      <c r="Z285" s="76" t="e">
        <f>IF(D285&gt;=Limits!#REF!,"A",IF(D285&lt;=Limits!#REF!,"B",0))</f>
        <v>#REF!</v>
      </c>
      <c r="AA285" s="76" t="e">
        <f>IF(Z285="A",IF(P285=30,HLOOKUP(N285,Limits!#REF!,2),IF(P285=40,HLOOKUP(N285,Limits!#REF!,3),IF(P285=50,HLOOKUP(N285,Limits!#REF!,4),IF(P285=80,HLOOKUP(N285,Limits!#REF!,5))))))</f>
        <v>#REF!</v>
      </c>
      <c r="AB285" s="76" t="e">
        <f>IF(Z285="B",IF(P285=30,HLOOKUP(N285,Limits!#REF!,2),IF(P285=40,HLOOKUP(N285,Limits!#REF!,3),IF(P285=50,HLOOKUP(N285,Limits!#REF!,4),IF(P285=80,HLOOKUP(N285,Limits!#REF!,5))))))</f>
        <v>#REF!</v>
      </c>
      <c r="AC285" s="122"/>
      <c r="AD285" s="123" t="e">
        <f t="shared" si="18"/>
        <v>#REF!</v>
      </c>
      <c r="AE285" s="76" t="e">
        <f>IF(Z285="A",IF(X285&lt;=HLOOKUP(N285,Limits!#REF!,2),30,IF(X285&lt;=HLOOKUP(N285,Limits!#REF!,3),40,IF(X285&lt;=HLOOKUP(N285,Limits!#REF!,4),50,IF(X285&lt;=HLOOKUP(N285,Limits!#REF!,5),80,"Over 80%")))))</f>
        <v>#REF!</v>
      </c>
      <c r="AF285" s="76" t="e">
        <f>IF(Z285="B",IF(X285&lt;=HLOOKUP(N285,Limits!#REF!,2),30,IF(X285&lt;=HLOOKUP(N285,Limits!#REF!,3),40,IF(X285&lt;=HLOOKUP(N285,Limits!#REF!,4),50,IF(X285&lt;=HLOOKUP(N285,Limits!#REF!,5),80,"Over 80%")))))</f>
        <v>#REF!</v>
      </c>
      <c r="AG285" s="122"/>
      <c r="AH285" s="85" t="e">
        <f>IF(J285&lt;=HLOOKUP(F285,Limits!#REF!,2),30,IF(J285&lt;=HLOOKUP(F285,Limits!#REF!,3),40,IF(J285&lt;=HLOOKUP(F285,Limits!#REF!,4),50,IF(J285&lt;=HLOOKUP(F285,Limits!#REF!,5),60,IF(J285&lt;=HLOOKUP(F285,Limits!#REF!,6),80,"Over 80%")))))</f>
        <v>#REF!</v>
      </c>
      <c r="AI285" s="123" t="e">
        <f t="shared" si="17"/>
        <v>#REF!</v>
      </c>
      <c r="AJ285" s="13"/>
      <c r="AK285" s="85" t="e">
        <f t="shared" si="19"/>
        <v>#REF!</v>
      </c>
    </row>
    <row r="286" spans="1:37">
      <c r="A286" s="117" t="e">
        <f>+USR!#REF!</f>
        <v>#REF!</v>
      </c>
      <c r="B286" s="117"/>
      <c r="C286" s="117" t="e">
        <f>+USR!#REF!</f>
        <v>#REF!</v>
      </c>
      <c r="D286" s="151" t="e">
        <f>DATEVALUE(TEXT(USR!#REF!,"mm/dd/yyyy"))</f>
        <v>#REF!</v>
      </c>
      <c r="E286" s="117"/>
      <c r="F286" s="121" t="e">
        <f>+USR!#REF!</f>
        <v>#REF!</v>
      </c>
      <c r="G286" s="122"/>
      <c r="H286" s="122" t="e">
        <f>+USR!#REF!</f>
        <v>#REF!</v>
      </c>
      <c r="I286" s="122"/>
      <c r="J286" s="146" t="e">
        <f>+USR!#REF!</f>
        <v>#REF!</v>
      </c>
      <c r="K286" s="122"/>
      <c r="L286" s="147" t="e">
        <f>IF(H286=30,HLOOKUP(F286,Limits!#REF!,2),IF(H286=40,HLOOKUP(F286,Limits!#REF!,3),IF(H286=50,HLOOKUP(F286,Limits!#REF!,4),IF(H286=60,HLOOKUP(F286,Limits!#REF!,5),IF(H286=80,HLOOKUP(F286,Limits!#REF!,6))))))</f>
        <v>#REF!</v>
      </c>
      <c r="M286" s="148"/>
      <c r="N286" s="121" t="e">
        <f>+USR!#REF!</f>
        <v>#REF!</v>
      </c>
      <c r="O286" s="122"/>
      <c r="P286" s="122" t="e">
        <f>+USR!#REF!</f>
        <v>#REF!</v>
      </c>
      <c r="Q286" s="122"/>
      <c r="R286" s="122" t="e">
        <f>+USR!#REF!</f>
        <v>#REF!</v>
      </c>
      <c r="S286" s="122"/>
      <c r="T286" s="122" t="e">
        <f>+USR!#REF!</f>
        <v>#REF!</v>
      </c>
      <c r="U286" s="122"/>
      <c r="V286" s="122" t="e">
        <f>IF(N286=0,Limits!$D$8,IF(N286=1,Limits!$E$8,IF(N286=2,Limits!$F$8,IF(N286=3,Limits!$G$8,IF(N286=4,Limits!$H$8,IF(N286=5,Limits!$I$8))))))</f>
        <v>#REF!</v>
      </c>
      <c r="W286" s="122"/>
      <c r="X286" s="122" t="e">
        <f t="shared" si="16"/>
        <v>#REF!</v>
      </c>
      <c r="Y286" s="122"/>
      <c r="Z286" s="76" t="e">
        <f>IF(D286&gt;=Limits!#REF!,"A",IF(D286&lt;=Limits!#REF!,"B",0))</f>
        <v>#REF!</v>
      </c>
      <c r="AA286" s="76" t="e">
        <f>IF(Z286="A",IF(P286=30,HLOOKUP(N286,Limits!#REF!,2),IF(P286=40,HLOOKUP(N286,Limits!#REF!,3),IF(P286=50,HLOOKUP(N286,Limits!#REF!,4),IF(P286=80,HLOOKUP(N286,Limits!#REF!,5))))))</f>
        <v>#REF!</v>
      </c>
      <c r="AB286" s="76" t="e">
        <f>IF(Z286="B",IF(P286=30,HLOOKUP(N286,Limits!#REF!,2),IF(P286=40,HLOOKUP(N286,Limits!#REF!,3),IF(P286=50,HLOOKUP(N286,Limits!#REF!,4),IF(P286=80,HLOOKUP(N286,Limits!#REF!,5))))))</f>
        <v>#REF!</v>
      </c>
      <c r="AC286" s="122"/>
      <c r="AD286" s="123" t="e">
        <f t="shared" si="18"/>
        <v>#REF!</v>
      </c>
      <c r="AE286" s="76" t="e">
        <f>IF(Z286="A",IF(X286&lt;=HLOOKUP(N286,Limits!#REF!,2),30,IF(X286&lt;=HLOOKUP(N286,Limits!#REF!,3),40,IF(X286&lt;=HLOOKUP(N286,Limits!#REF!,4),50,IF(X286&lt;=HLOOKUP(N286,Limits!#REF!,5),80,"Over 80%")))))</f>
        <v>#REF!</v>
      </c>
      <c r="AF286" s="76" t="e">
        <f>IF(Z286="B",IF(X286&lt;=HLOOKUP(N286,Limits!#REF!,2),30,IF(X286&lt;=HLOOKUP(N286,Limits!#REF!,3),40,IF(X286&lt;=HLOOKUP(N286,Limits!#REF!,4),50,IF(X286&lt;=HLOOKUP(N286,Limits!#REF!,5),80,"Over 80%")))))</f>
        <v>#REF!</v>
      </c>
      <c r="AG286" s="122"/>
      <c r="AH286" s="85" t="e">
        <f>IF(J286&lt;=HLOOKUP(F286,Limits!#REF!,2),30,IF(J286&lt;=HLOOKUP(F286,Limits!#REF!,3),40,IF(J286&lt;=HLOOKUP(F286,Limits!#REF!,4),50,IF(J286&lt;=HLOOKUP(F286,Limits!#REF!,5),60,IF(J286&lt;=HLOOKUP(F286,Limits!#REF!,6),80,"Over 80%")))))</f>
        <v>#REF!</v>
      </c>
      <c r="AI286" s="123" t="e">
        <f t="shared" si="17"/>
        <v>#REF!</v>
      </c>
      <c r="AJ286" s="13"/>
      <c r="AK286" s="85" t="e">
        <f t="shared" si="19"/>
        <v>#REF!</v>
      </c>
    </row>
    <row r="287" spans="1:37">
      <c r="A287" s="117" t="e">
        <f>+USR!#REF!</f>
        <v>#REF!</v>
      </c>
      <c r="B287" s="117"/>
      <c r="C287" s="117" t="e">
        <f>+USR!#REF!</f>
        <v>#REF!</v>
      </c>
      <c r="D287" s="151" t="e">
        <f>DATEVALUE(TEXT(USR!#REF!,"mm/dd/yyyy"))</f>
        <v>#REF!</v>
      </c>
      <c r="E287" s="117"/>
      <c r="F287" s="121" t="e">
        <f>+USR!#REF!</f>
        <v>#REF!</v>
      </c>
      <c r="G287" s="122"/>
      <c r="H287" s="122" t="e">
        <f>+USR!#REF!</f>
        <v>#REF!</v>
      </c>
      <c r="I287" s="122"/>
      <c r="J287" s="146" t="e">
        <f>+USR!#REF!</f>
        <v>#REF!</v>
      </c>
      <c r="K287" s="122"/>
      <c r="L287" s="147" t="e">
        <f>IF(H287=30,HLOOKUP(F287,Limits!#REF!,2),IF(H287=40,HLOOKUP(F287,Limits!#REF!,3),IF(H287=50,HLOOKUP(F287,Limits!#REF!,4),IF(H287=60,HLOOKUP(F287,Limits!#REF!,5),IF(H287=80,HLOOKUP(F287,Limits!#REF!,6))))))</f>
        <v>#REF!</v>
      </c>
      <c r="M287" s="148"/>
      <c r="N287" s="121" t="e">
        <f>+USR!#REF!</f>
        <v>#REF!</v>
      </c>
      <c r="O287" s="122"/>
      <c r="P287" s="122" t="e">
        <f>+USR!#REF!</f>
        <v>#REF!</v>
      </c>
      <c r="Q287" s="122"/>
      <c r="R287" s="122" t="e">
        <f>+USR!#REF!</f>
        <v>#REF!</v>
      </c>
      <c r="S287" s="122"/>
      <c r="T287" s="122" t="e">
        <f>+USR!#REF!</f>
        <v>#REF!</v>
      </c>
      <c r="U287" s="122"/>
      <c r="V287" s="122" t="e">
        <f>IF(N287=0,Limits!$D$8,IF(N287=1,Limits!$E$8,IF(N287=2,Limits!$F$8,IF(N287=3,Limits!$G$8,IF(N287=4,Limits!$H$8,IF(N287=5,Limits!$I$8))))))</f>
        <v>#REF!</v>
      </c>
      <c r="W287" s="122"/>
      <c r="X287" s="122" t="e">
        <f t="shared" si="16"/>
        <v>#REF!</v>
      </c>
      <c r="Y287" s="122"/>
      <c r="Z287" s="76" t="e">
        <f>IF(D287&gt;=Limits!#REF!,"A",IF(D287&lt;=Limits!#REF!,"B",0))</f>
        <v>#REF!</v>
      </c>
      <c r="AA287" s="76" t="e">
        <f>IF(Z287="A",IF(P287=30,HLOOKUP(N287,Limits!#REF!,2),IF(P287=40,HLOOKUP(N287,Limits!#REF!,3),IF(P287=50,HLOOKUP(N287,Limits!#REF!,4),IF(P287=80,HLOOKUP(N287,Limits!#REF!,5))))))</f>
        <v>#REF!</v>
      </c>
      <c r="AB287" s="76" t="e">
        <f>IF(Z287="B",IF(P287=30,HLOOKUP(N287,Limits!#REF!,2),IF(P287=40,HLOOKUP(N287,Limits!#REF!,3),IF(P287=50,HLOOKUP(N287,Limits!#REF!,4),IF(P287=80,HLOOKUP(N287,Limits!#REF!,5))))))</f>
        <v>#REF!</v>
      </c>
      <c r="AC287" s="122"/>
      <c r="AD287" s="123" t="e">
        <f t="shared" si="18"/>
        <v>#REF!</v>
      </c>
      <c r="AE287" s="76" t="e">
        <f>IF(Z287="A",IF(X287&lt;=HLOOKUP(N287,Limits!#REF!,2),30,IF(X287&lt;=HLOOKUP(N287,Limits!#REF!,3),40,IF(X287&lt;=HLOOKUP(N287,Limits!#REF!,4),50,IF(X287&lt;=HLOOKUP(N287,Limits!#REF!,5),80,"Over 80%")))))</f>
        <v>#REF!</v>
      </c>
      <c r="AF287" s="76" t="e">
        <f>IF(Z287="B",IF(X287&lt;=HLOOKUP(N287,Limits!#REF!,2),30,IF(X287&lt;=HLOOKUP(N287,Limits!#REF!,3),40,IF(X287&lt;=HLOOKUP(N287,Limits!#REF!,4),50,IF(X287&lt;=HLOOKUP(N287,Limits!#REF!,5),80,"Over 80%")))))</f>
        <v>#REF!</v>
      </c>
      <c r="AG287" s="122"/>
      <c r="AH287" s="85" t="e">
        <f>IF(J287&lt;=HLOOKUP(F287,Limits!#REF!,2),30,IF(J287&lt;=HLOOKUP(F287,Limits!#REF!,3),40,IF(J287&lt;=HLOOKUP(F287,Limits!#REF!,4),50,IF(J287&lt;=HLOOKUP(F287,Limits!#REF!,5),60,IF(J287&lt;=HLOOKUP(F287,Limits!#REF!,6),80,"Over 80%")))))</f>
        <v>#REF!</v>
      </c>
      <c r="AI287" s="123" t="e">
        <f t="shared" si="17"/>
        <v>#REF!</v>
      </c>
      <c r="AJ287" s="13"/>
      <c r="AK287" s="85" t="e">
        <f t="shared" si="19"/>
        <v>#REF!</v>
      </c>
    </row>
    <row r="288" spans="1:37">
      <c r="A288" s="117" t="e">
        <f>+USR!#REF!</f>
        <v>#REF!</v>
      </c>
      <c r="B288" s="117"/>
      <c r="C288" s="117" t="e">
        <f>+USR!#REF!</f>
        <v>#REF!</v>
      </c>
      <c r="D288" s="151" t="e">
        <f>DATEVALUE(TEXT(USR!#REF!,"mm/dd/yyyy"))</f>
        <v>#REF!</v>
      </c>
      <c r="E288" s="117"/>
      <c r="F288" s="121" t="e">
        <f>+USR!#REF!</f>
        <v>#REF!</v>
      </c>
      <c r="G288" s="122"/>
      <c r="H288" s="122" t="e">
        <f>+USR!#REF!</f>
        <v>#REF!</v>
      </c>
      <c r="I288" s="122"/>
      <c r="J288" s="146" t="e">
        <f>+USR!#REF!</f>
        <v>#REF!</v>
      </c>
      <c r="K288" s="122"/>
      <c r="L288" s="147" t="e">
        <f>IF(H288=30,HLOOKUP(F288,Limits!#REF!,2),IF(H288=40,HLOOKUP(F288,Limits!#REF!,3),IF(H288=50,HLOOKUP(F288,Limits!#REF!,4),IF(H288=60,HLOOKUP(F288,Limits!#REF!,5),IF(H288=80,HLOOKUP(F288,Limits!#REF!,6))))))</f>
        <v>#REF!</v>
      </c>
      <c r="M288" s="148"/>
      <c r="N288" s="121" t="e">
        <f>+USR!#REF!</f>
        <v>#REF!</v>
      </c>
      <c r="O288" s="122"/>
      <c r="P288" s="122" t="e">
        <f>+USR!#REF!</f>
        <v>#REF!</v>
      </c>
      <c r="Q288" s="122"/>
      <c r="R288" s="122" t="e">
        <f>+USR!#REF!</f>
        <v>#REF!</v>
      </c>
      <c r="S288" s="122"/>
      <c r="T288" s="122" t="e">
        <f>+USR!#REF!</f>
        <v>#REF!</v>
      </c>
      <c r="U288" s="122"/>
      <c r="V288" s="122" t="e">
        <f>IF(N288=0,Limits!$D$8,IF(N288=1,Limits!$E$8,IF(N288=2,Limits!$F$8,IF(N288=3,Limits!$G$8,IF(N288=4,Limits!$H$8,IF(N288=5,Limits!$I$8))))))</f>
        <v>#REF!</v>
      </c>
      <c r="W288" s="122"/>
      <c r="X288" s="122" t="e">
        <f t="shared" si="16"/>
        <v>#REF!</v>
      </c>
      <c r="Y288" s="122"/>
      <c r="Z288" s="76" t="e">
        <f>IF(D288&gt;=Limits!#REF!,"A",IF(D288&lt;=Limits!#REF!,"B",0))</f>
        <v>#REF!</v>
      </c>
      <c r="AA288" s="76" t="e">
        <f>IF(Z288="A",IF(P288=30,HLOOKUP(N288,Limits!#REF!,2),IF(P288=40,HLOOKUP(N288,Limits!#REF!,3),IF(P288=50,HLOOKUP(N288,Limits!#REF!,4),IF(P288=80,HLOOKUP(N288,Limits!#REF!,5))))))</f>
        <v>#REF!</v>
      </c>
      <c r="AB288" s="76" t="e">
        <f>IF(Z288="B",IF(P288=30,HLOOKUP(N288,Limits!#REF!,2),IF(P288=40,HLOOKUP(N288,Limits!#REF!,3),IF(P288=50,HLOOKUP(N288,Limits!#REF!,4),IF(P288=80,HLOOKUP(N288,Limits!#REF!,5))))))</f>
        <v>#REF!</v>
      </c>
      <c r="AC288" s="122"/>
      <c r="AD288" s="123" t="e">
        <f t="shared" si="18"/>
        <v>#REF!</v>
      </c>
      <c r="AE288" s="76" t="e">
        <f>IF(Z288="A",IF(X288&lt;=HLOOKUP(N288,Limits!#REF!,2),30,IF(X288&lt;=HLOOKUP(N288,Limits!#REF!,3),40,IF(X288&lt;=HLOOKUP(N288,Limits!#REF!,4),50,IF(X288&lt;=HLOOKUP(N288,Limits!#REF!,5),80,"Over 80%")))))</f>
        <v>#REF!</v>
      </c>
      <c r="AF288" s="76" t="e">
        <f>IF(Z288="B",IF(X288&lt;=HLOOKUP(N288,Limits!#REF!,2),30,IF(X288&lt;=HLOOKUP(N288,Limits!#REF!,3),40,IF(X288&lt;=HLOOKUP(N288,Limits!#REF!,4),50,IF(X288&lt;=HLOOKUP(N288,Limits!#REF!,5),80,"Over 80%")))))</f>
        <v>#REF!</v>
      </c>
      <c r="AG288" s="122"/>
      <c r="AH288" s="85" t="e">
        <f>IF(J288&lt;=HLOOKUP(F288,Limits!#REF!,2),30,IF(J288&lt;=HLOOKUP(F288,Limits!#REF!,3),40,IF(J288&lt;=HLOOKUP(F288,Limits!#REF!,4),50,IF(J288&lt;=HLOOKUP(F288,Limits!#REF!,5),60,IF(J288&lt;=HLOOKUP(F288,Limits!#REF!,6),80,"Over 80%")))))</f>
        <v>#REF!</v>
      </c>
      <c r="AI288" s="123" t="e">
        <f t="shared" si="17"/>
        <v>#REF!</v>
      </c>
      <c r="AJ288" s="13"/>
      <c r="AK288" s="85" t="e">
        <f t="shared" si="19"/>
        <v>#REF!</v>
      </c>
    </row>
    <row r="289" spans="1:37">
      <c r="A289" s="117" t="e">
        <f>+USR!#REF!</f>
        <v>#REF!</v>
      </c>
      <c r="B289" s="117"/>
      <c r="C289" s="117" t="e">
        <f>+USR!#REF!</f>
        <v>#REF!</v>
      </c>
      <c r="D289" s="151" t="e">
        <f>DATEVALUE(TEXT(USR!#REF!,"mm/dd/yyyy"))</f>
        <v>#REF!</v>
      </c>
      <c r="E289" s="117"/>
      <c r="F289" s="121" t="e">
        <f>+USR!#REF!</f>
        <v>#REF!</v>
      </c>
      <c r="G289" s="122"/>
      <c r="H289" s="122" t="e">
        <f>+USR!#REF!</f>
        <v>#REF!</v>
      </c>
      <c r="I289" s="122"/>
      <c r="J289" s="146" t="e">
        <f>+USR!#REF!</f>
        <v>#REF!</v>
      </c>
      <c r="K289" s="122"/>
      <c r="L289" s="147" t="e">
        <f>IF(H289=30,HLOOKUP(F289,Limits!#REF!,2),IF(H289=40,HLOOKUP(F289,Limits!#REF!,3),IF(H289=50,HLOOKUP(F289,Limits!#REF!,4),IF(H289=60,HLOOKUP(F289,Limits!#REF!,5),IF(H289=80,HLOOKUP(F289,Limits!#REF!,6))))))</f>
        <v>#REF!</v>
      </c>
      <c r="M289" s="148"/>
      <c r="N289" s="121" t="e">
        <f>+USR!#REF!</f>
        <v>#REF!</v>
      </c>
      <c r="O289" s="122"/>
      <c r="P289" s="122" t="e">
        <f>+USR!#REF!</f>
        <v>#REF!</v>
      </c>
      <c r="Q289" s="122"/>
      <c r="R289" s="122" t="e">
        <f>+USR!#REF!</f>
        <v>#REF!</v>
      </c>
      <c r="S289" s="122"/>
      <c r="T289" s="122" t="e">
        <f>+USR!#REF!</f>
        <v>#REF!</v>
      </c>
      <c r="U289" s="122"/>
      <c r="V289" s="122" t="e">
        <f>IF(N289=0,Limits!$D$8,IF(N289=1,Limits!$E$8,IF(N289=2,Limits!$F$8,IF(N289=3,Limits!$G$8,IF(N289=4,Limits!$H$8,IF(N289=5,Limits!$I$8))))))</f>
        <v>#REF!</v>
      </c>
      <c r="W289" s="122"/>
      <c r="X289" s="122" t="e">
        <f t="shared" si="16"/>
        <v>#REF!</v>
      </c>
      <c r="Y289" s="122"/>
      <c r="Z289" s="76" t="e">
        <f>IF(D289&gt;=Limits!#REF!,"A",IF(D289&lt;=Limits!#REF!,"B",0))</f>
        <v>#REF!</v>
      </c>
      <c r="AA289" s="76" t="e">
        <f>IF(Z289="A",IF(P289=30,HLOOKUP(N289,Limits!#REF!,2),IF(P289=40,HLOOKUP(N289,Limits!#REF!,3),IF(P289=50,HLOOKUP(N289,Limits!#REF!,4),IF(P289=80,HLOOKUP(N289,Limits!#REF!,5))))))</f>
        <v>#REF!</v>
      </c>
      <c r="AB289" s="76" t="e">
        <f>IF(Z289="B",IF(P289=30,HLOOKUP(N289,Limits!#REF!,2),IF(P289=40,HLOOKUP(N289,Limits!#REF!,3),IF(P289=50,HLOOKUP(N289,Limits!#REF!,4),IF(P289=80,HLOOKUP(N289,Limits!#REF!,5))))))</f>
        <v>#REF!</v>
      </c>
      <c r="AC289" s="122"/>
      <c r="AD289" s="123" t="e">
        <f t="shared" si="18"/>
        <v>#REF!</v>
      </c>
      <c r="AE289" s="76" t="e">
        <f>IF(Z289="A",IF(X289&lt;=HLOOKUP(N289,Limits!#REF!,2),30,IF(X289&lt;=HLOOKUP(N289,Limits!#REF!,3),40,IF(X289&lt;=HLOOKUP(N289,Limits!#REF!,4),50,IF(X289&lt;=HLOOKUP(N289,Limits!#REF!,5),80,"Over 80%")))))</f>
        <v>#REF!</v>
      </c>
      <c r="AF289" s="76" t="e">
        <f>IF(Z289="B",IF(X289&lt;=HLOOKUP(N289,Limits!#REF!,2),30,IF(X289&lt;=HLOOKUP(N289,Limits!#REF!,3),40,IF(X289&lt;=HLOOKUP(N289,Limits!#REF!,4),50,IF(X289&lt;=HLOOKUP(N289,Limits!#REF!,5),80,"Over 80%")))))</f>
        <v>#REF!</v>
      </c>
      <c r="AG289" s="122"/>
      <c r="AH289" s="85" t="e">
        <f>IF(J289&lt;=HLOOKUP(F289,Limits!#REF!,2),30,IF(J289&lt;=HLOOKUP(F289,Limits!#REF!,3),40,IF(J289&lt;=HLOOKUP(F289,Limits!#REF!,4),50,IF(J289&lt;=HLOOKUP(F289,Limits!#REF!,5),60,IF(J289&lt;=HLOOKUP(F289,Limits!#REF!,6),80,"Over 80%")))))</f>
        <v>#REF!</v>
      </c>
      <c r="AI289" s="123" t="e">
        <f t="shared" si="17"/>
        <v>#REF!</v>
      </c>
      <c r="AJ289" s="13"/>
      <c r="AK289" s="85" t="e">
        <f t="shared" si="19"/>
        <v>#REF!</v>
      </c>
    </row>
    <row r="290" spans="1:37">
      <c r="A290" s="117" t="e">
        <f>+USR!#REF!</f>
        <v>#REF!</v>
      </c>
      <c r="B290" s="117"/>
      <c r="C290" s="117" t="e">
        <f>+USR!#REF!</f>
        <v>#REF!</v>
      </c>
      <c r="D290" s="151" t="e">
        <f>DATEVALUE(TEXT(USR!#REF!,"mm/dd/yyyy"))</f>
        <v>#REF!</v>
      </c>
      <c r="E290" s="117"/>
      <c r="F290" s="121" t="e">
        <f>+USR!#REF!</f>
        <v>#REF!</v>
      </c>
      <c r="G290" s="122"/>
      <c r="H290" s="122" t="e">
        <f>+USR!#REF!</f>
        <v>#REF!</v>
      </c>
      <c r="I290" s="122"/>
      <c r="J290" s="146" t="e">
        <f>+USR!#REF!</f>
        <v>#REF!</v>
      </c>
      <c r="K290" s="122"/>
      <c r="L290" s="147" t="e">
        <f>IF(H290=30,HLOOKUP(F290,Limits!#REF!,2),IF(H290=40,HLOOKUP(F290,Limits!#REF!,3),IF(H290=50,HLOOKUP(F290,Limits!#REF!,4),IF(H290=60,HLOOKUP(F290,Limits!#REF!,5),IF(H290=80,HLOOKUP(F290,Limits!#REF!,6))))))</f>
        <v>#REF!</v>
      </c>
      <c r="M290" s="148"/>
      <c r="N290" s="121" t="e">
        <f>+USR!#REF!</f>
        <v>#REF!</v>
      </c>
      <c r="O290" s="122"/>
      <c r="P290" s="122" t="e">
        <f>+USR!#REF!</f>
        <v>#REF!</v>
      </c>
      <c r="Q290" s="122"/>
      <c r="R290" s="122" t="e">
        <f>+USR!#REF!</f>
        <v>#REF!</v>
      </c>
      <c r="S290" s="122"/>
      <c r="T290" s="122" t="e">
        <f>+USR!#REF!</f>
        <v>#REF!</v>
      </c>
      <c r="U290" s="122"/>
      <c r="V290" s="122" t="e">
        <f>IF(N290=0,Limits!$D$8,IF(N290=1,Limits!$E$8,IF(N290=2,Limits!$F$8,IF(N290=3,Limits!$G$8,IF(N290=4,Limits!$H$8,IF(N290=5,Limits!$I$8))))))</f>
        <v>#REF!</v>
      </c>
      <c r="W290" s="122"/>
      <c r="X290" s="122" t="e">
        <f t="shared" si="16"/>
        <v>#REF!</v>
      </c>
      <c r="Y290" s="122"/>
      <c r="Z290" s="76" t="e">
        <f>IF(D290&gt;=Limits!#REF!,"A",IF(D290&lt;=Limits!#REF!,"B",0))</f>
        <v>#REF!</v>
      </c>
      <c r="AA290" s="76" t="e">
        <f>IF(Z290="A",IF(P290=30,HLOOKUP(N290,Limits!#REF!,2),IF(P290=40,HLOOKUP(N290,Limits!#REF!,3),IF(P290=50,HLOOKUP(N290,Limits!#REF!,4),IF(P290=80,HLOOKUP(N290,Limits!#REF!,5))))))</f>
        <v>#REF!</v>
      </c>
      <c r="AB290" s="76" t="e">
        <f>IF(Z290="B",IF(P290=30,HLOOKUP(N290,Limits!#REF!,2),IF(P290=40,HLOOKUP(N290,Limits!#REF!,3),IF(P290=50,HLOOKUP(N290,Limits!#REF!,4),IF(P290=80,HLOOKUP(N290,Limits!#REF!,5))))))</f>
        <v>#REF!</v>
      </c>
      <c r="AC290" s="122"/>
      <c r="AD290" s="123" t="e">
        <f t="shared" si="18"/>
        <v>#REF!</v>
      </c>
      <c r="AE290" s="76" t="e">
        <f>IF(Z290="A",IF(X290&lt;=HLOOKUP(N290,Limits!#REF!,2),30,IF(X290&lt;=HLOOKUP(N290,Limits!#REF!,3),40,IF(X290&lt;=HLOOKUP(N290,Limits!#REF!,4),50,IF(X290&lt;=HLOOKUP(N290,Limits!#REF!,5),80,"Over 80%")))))</f>
        <v>#REF!</v>
      </c>
      <c r="AF290" s="76" t="e">
        <f>IF(Z290="B",IF(X290&lt;=HLOOKUP(N290,Limits!#REF!,2),30,IF(X290&lt;=HLOOKUP(N290,Limits!#REF!,3),40,IF(X290&lt;=HLOOKUP(N290,Limits!#REF!,4),50,IF(X290&lt;=HLOOKUP(N290,Limits!#REF!,5),80,"Over 80%")))))</f>
        <v>#REF!</v>
      </c>
      <c r="AG290" s="122"/>
      <c r="AH290" s="85" t="e">
        <f>IF(J290&lt;=HLOOKUP(F290,Limits!#REF!,2),30,IF(J290&lt;=HLOOKUP(F290,Limits!#REF!,3),40,IF(J290&lt;=HLOOKUP(F290,Limits!#REF!,4),50,IF(J290&lt;=HLOOKUP(F290,Limits!#REF!,5),60,IF(J290&lt;=HLOOKUP(F290,Limits!#REF!,6),80,"Over 80%")))))</f>
        <v>#REF!</v>
      </c>
      <c r="AI290" s="123" t="e">
        <f t="shared" si="17"/>
        <v>#REF!</v>
      </c>
      <c r="AJ290" s="13"/>
      <c r="AK290" s="85" t="e">
        <f t="shared" si="19"/>
        <v>#REF!</v>
      </c>
    </row>
    <row r="291" spans="1:37">
      <c r="A291" s="117" t="e">
        <f>+USR!#REF!</f>
        <v>#REF!</v>
      </c>
      <c r="B291" s="117"/>
      <c r="C291" s="117" t="e">
        <f>+USR!#REF!</f>
        <v>#REF!</v>
      </c>
      <c r="D291" s="151" t="e">
        <f>DATEVALUE(TEXT(USR!#REF!,"mm/dd/yyyy"))</f>
        <v>#REF!</v>
      </c>
      <c r="E291" s="117"/>
      <c r="F291" s="121" t="e">
        <f>+USR!#REF!</f>
        <v>#REF!</v>
      </c>
      <c r="G291" s="122"/>
      <c r="H291" s="122" t="e">
        <f>+USR!#REF!</f>
        <v>#REF!</v>
      </c>
      <c r="I291" s="122"/>
      <c r="J291" s="146" t="e">
        <f>+USR!#REF!</f>
        <v>#REF!</v>
      </c>
      <c r="K291" s="122"/>
      <c r="L291" s="147" t="e">
        <f>IF(H291=30,HLOOKUP(F291,Limits!#REF!,2),IF(H291=40,HLOOKUP(F291,Limits!#REF!,3),IF(H291=50,HLOOKUP(F291,Limits!#REF!,4),IF(H291=60,HLOOKUP(F291,Limits!#REF!,5),IF(H291=80,HLOOKUP(F291,Limits!#REF!,6))))))</f>
        <v>#REF!</v>
      </c>
      <c r="M291" s="148"/>
      <c r="N291" s="121" t="e">
        <f>+USR!#REF!</f>
        <v>#REF!</v>
      </c>
      <c r="O291" s="122"/>
      <c r="P291" s="122" t="e">
        <f>+USR!#REF!</f>
        <v>#REF!</v>
      </c>
      <c r="Q291" s="122"/>
      <c r="R291" s="122" t="e">
        <f>+USR!#REF!</f>
        <v>#REF!</v>
      </c>
      <c r="S291" s="122"/>
      <c r="T291" s="122" t="e">
        <f>+USR!#REF!</f>
        <v>#REF!</v>
      </c>
      <c r="U291" s="122"/>
      <c r="V291" s="122" t="e">
        <f>IF(N291=0,Limits!$D$8,IF(N291=1,Limits!$E$8,IF(N291=2,Limits!$F$8,IF(N291=3,Limits!$G$8,IF(N291=4,Limits!$H$8,IF(N291=5,Limits!$I$8))))))</f>
        <v>#REF!</v>
      </c>
      <c r="W291" s="122"/>
      <c r="X291" s="122" t="e">
        <f t="shared" si="16"/>
        <v>#REF!</v>
      </c>
      <c r="Y291" s="122"/>
      <c r="Z291" s="76" t="e">
        <f>IF(D291&gt;=Limits!#REF!,"A",IF(D291&lt;=Limits!#REF!,"B",0))</f>
        <v>#REF!</v>
      </c>
      <c r="AA291" s="76" t="e">
        <f>IF(Z291="A",IF(P291=30,HLOOKUP(N291,Limits!#REF!,2),IF(P291=40,HLOOKUP(N291,Limits!#REF!,3),IF(P291=50,HLOOKUP(N291,Limits!#REF!,4),IF(P291=80,HLOOKUP(N291,Limits!#REF!,5))))))</f>
        <v>#REF!</v>
      </c>
      <c r="AB291" s="76" t="e">
        <f>IF(Z291="B",IF(P291=30,HLOOKUP(N291,Limits!#REF!,2),IF(P291=40,HLOOKUP(N291,Limits!#REF!,3),IF(P291=50,HLOOKUP(N291,Limits!#REF!,4),IF(P291=80,HLOOKUP(N291,Limits!#REF!,5))))))</f>
        <v>#REF!</v>
      </c>
      <c r="AC291" s="122"/>
      <c r="AD291" s="123" t="e">
        <f t="shared" si="18"/>
        <v>#REF!</v>
      </c>
      <c r="AE291" s="76" t="e">
        <f>IF(Z291="A",IF(X291&lt;=HLOOKUP(N291,Limits!#REF!,2),30,IF(X291&lt;=HLOOKUP(N291,Limits!#REF!,3),40,IF(X291&lt;=HLOOKUP(N291,Limits!#REF!,4),50,IF(X291&lt;=HLOOKUP(N291,Limits!#REF!,5),80,"Over 80%")))))</f>
        <v>#REF!</v>
      </c>
      <c r="AF291" s="76" t="e">
        <f>IF(Z291="B",IF(X291&lt;=HLOOKUP(N291,Limits!#REF!,2),30,IF(X291&lt;=HLOOKUP(N291,Limits!#REF!,3),40,IF(X291&lt;=HLOOKUP(N291,Limits!#REF!,4),50,IF(X291&lt;=HLOOKUP(N291,Limits!#REF!,5),80,"Over 80%")))))</f>
        <v>#REF!</v>
      </c>
      <c r="AG291" s="122"/>
      <c r="AH291" s="85" t="e">
        <f>IF(J291&lt;=HLOOKUP(F291,Limits!#REF!,2),30,IF(J291&lt;=HLOOKUP(F291,Limits!#REF!,3),40,IF(J291&lt;=HLOOKUP(F291,Limits!#REF!,4),50,IF(J291&lt;=HLOOKUP(F291,Limits!#REF!,5),60,IF(J291&lt;=HLOOKUP(F291,Limits!#REF!,6),80,"Over 80%")))))</f>
        <v>#REF!</v>
      </c>
      <c r="AI291" s="123" t="e">
        <f t="shared" si="17"/>
        <v>#REF!</v>
      </c>
      <c r="AJ291" s="13"/>
      <c r="AK291" s="85" t="e">
        <f t="shared" si="19"/>
        <v>#REF!</v>
      </c>
    </row>
    <row r="292" spans="1:37">
      <c r="A292" s="117" t="e">
        <f>+USR!#REF!</f>
        <v>#REF!</v>
      </c>
      <c r="B292" s="117"/>
      <c r="C292" s="117" t="e">
        <f>+USR!#REF!</f>
        <v>#REF!</v>
      </c>
      <c r="D292" s="151" t="e">
        <f>DATEVALUE(TEXT(USR!#REF!,"mm/dd/yyyy"))</f>
        <v>#REF!</v>
      </c>
      <c r="E292" s="117"/>
      <c r="F292" s="121" t="e">
        <f>+USR!#REF!</f>
        <v>#REF!</v>
      </c>
      <c r="G292" s="122"/>
      <c r="H292" s="122" t="e">
        <f>+USR!#REF!</f>
        <v>#REF!</v>
      </c>
      <c r="I292" s="122"/>
      <c r="J292" s="146" t="e">
        <f>+USR!#REF!</f>
        <v>#REF!</v>
      </c>
      <c r="K292" s="122"/>
      <c r="L292" s="147" t="e">
        <f>IF(H292=30,HLOOKUP(F292,Limits!#REF!,2),IF(H292=40,HLOOKUP(F292,Limits!#REF!,3),IF(H292=50,HLOOKUP(F292,Limits!#REF!,4),IF(H292=60,HLOOKUP(F292,Limits!#REF!,5),IF(H292=80,HLOOKUP(F292,Limits!#REF!,6))))))</f>
        <v>#REF!</v>
      </c>
      <c r="M292" s="148"/>
      <c r="N292" s="121" t="e">
        <f>+USR!#REF!</f>
        <v>#REF!</v>
      </c>
      <c r="O292" s="122"/>
      <c r="P292" s="122" t="e">
        <f>+USR!#REF!</f>
        <v>#REF!</v>
      </c>
      <c r="Q292" s="122"/>
      <c r="R292" s="122" t="e">
        <f>+USR!#REF!</f>
        <v>#REF!</v>
      </c>
      <c r="S292" s="122"/>
      <c r="T292" s="122" t="e">
        <f>+USR!#REF!</f>
        <v>#REF!</v>
      </c>
      <c r="U292" s="122"/>
      <c r="V292" s="122" t="e">
        <f>IF(N292=0,Limits!$D$8,IF(N292=1,Limits!$E$8,IF(N292=2,Limits!$F$8,IF(N292=3,Limits!$G$8,IF(N292=4,Limits!$H$8,IF(N292=5,Limits!$I$8))))))</f>
        <v>#REF!</v>
      </c>
      <c r="W292" s="122"/>
      <c r="X292" s="122" t="e">
        <f t="shared" si="16"/>
        <v>#REF!</v>
      </c>
      <c r="Y292" s="122"/>
      <c r="Z292" s="76" t="e">
        <f>IF(D292&gt;=Limits!#REF!,"A",IF(D292&lt;=Limits!#REF!,"B",0))</f>
        <v>#REF!</v>
      </c>
      <c r="AA292" s="76" t="e">
        <f>IF(Z292="A",IF(P292=30,HLOOKUP(N292,Limits!#REF!,2),IF(P292=40,HLOOKUP(N292,Limits!#REF!,3),IF(P292=50,HLOOKUP(N292,Limits!#REF!,4),IF(P292=80,HLOOKUP(N292,Limits!#REF!,5))))))</f>
        <v>#REF!</v>
      </c>
      <c r="AB292" s="76" t="e">
        <f>IF(Z292="B",IF(P292=30,HLOOKUP(N292,Limits!#REF!,2),IF(P292=40,HLOOKUP(N292,Limits!#REF!,3),IF(P292=50,HLOOKUP(N292,Limits!#REF!,4),IF(P292=80,HLOOKUP(N292,Limits!#REF!,5))))))</f>
        <v>#REF!</v>
      </c>
      <c r="AC292" s="122"/>
      <c r="AD292" s="123" t="e">
        <f t="shared" si="18"/>
        <v>#REF!</v>
      </c>
      <c r="AE292" s="76" t="e">
        <f>IF(Z292="A",IF(X292&lt;=HLOOKUP(N292,Limits!#REF!,2),30,IF(X292&lt;=HLOOKUP(N292,Limits!#REF!,3),40,IF(X292&lt;=HLOOKUP(N292,Limits!#REF!,4),50,IF(X292&lt;=HLOOKUP(N292,Limits!#REF!,5),80,"Over 80%")))))</f>
        <v>#REF!</v>
      </c>
      <c r="AF292" s="76" t="e">
        <f>IF(Z292="B",IF(X292&lt;=HLOOKUP(N292,Limits!#REF!,2),30,IF(X292&lt;=HLOOKUP(N292,Limits!#REF!,3),40,IF(X292&lt;=HLOOKUP(N292,Limits!#REF!,4),50,IF(X292&lt;=HLOOKUP(N292,Limits!#REF!,5),80,"Over 80%")))))</f>
        <v>#REF!</v>
      </c>
      <c r="AG292" s="122"/>
      <c r="AH292" s="85" t="e">
        <f>IF(J292&lt;=HLOOKUP(F292,Limits!#REF!,2),30,IF(J292&lt;=HLOOKUP(F292,Limits!#REF!,3),40,IF(J292&lt;=HLOOKUP(F292,Limits!#REF!,4),50,IF(J292&lt;=HLOOKUP(F292,Limits!#REF!,5),60,IF(J292&lt;=HLOOKUP(F292,Limits!#REF!,6),80,"Over 80%")))))</f>
        <v>#REF!</v>
      </c>
      <c r="AI292" s="123" t="e">
        <f t="shared" si="17"/>
        <v>#REF!</v>
      </c>
      <c r="AJ292" s="13"/>
      <c r="AK292" s="85" t="e">
        <f t="shared" si="19"/>
        <v>#REF!</v>
      </c>
    </row>
    <row r="293" spans="1:37">
      <c r="A293" s="117" t="e">
        <f>+USR!#REF!</f>
        <v>#REF!</v>
      </c>
      <c r="B293" s="117"/>
      <c r="C293" s="117" t="e">
        <f>+USR!#REF!</f>
        <v>#REF!</v>
      </c>
      <c r="D293" s="151" t="e">
        <f>DATEVALUE(TEXT(USR!#REF!,"mm/dd/yyyy"))</f>
        <v>#REF!</v>
      </c>
      <c r="E293" s="117"/>
      <c r="F293" s="121" t="e">
        <f>+USR!#REF!</f>
        <v>#REF!</v>
      </c>
      <c r="G293" s="122"/>
      <c r="H293" s="122" t="e">
        <f>+USR!#REF!</f>
        <v>#REF!</v>
      </c>
      <c r="I293" s="122"/>
      <c r="J293" s="146" t="e">
        <f>+USR!#REF!</f>
        <v>#REF!</v>
      </c>
      <c r="K293" s="122"/>
      <c r="L293" s="147" t="e">
        <f>IF(H293=30,HLOOKUP(F293,Limits!#REF!,2),IF(H293=40,HLOOKUP(F293,Limits!#REF!,3),IF(H293=50,HLOOKUP(F293,Limits!#REF!,4),IF(H293=60,HLOOKUP(F293,Limits!#REF!,5),IF(H293=80,HLOOKUP(F293,Limits!#REF!,6))))))</f>
        <v>#REF!</v>
      </c>
      <c r="M293" s="148"/>
      <c r="N293" s="121" t="e">
        <f>+USR!#REF!</f>
        <v>#REF!</v>
      </c>
      <c r="O293" s="122"/>
      <c r="P293" s="122" t="e">
        <f>+USR!#REF!</f>
        <v>#REF!</v>
      </c>
      <c r="Q293" s="122"/>
      <c r="R293" s="122" t="e">
        <f>+USR!#REF!</f>
        <v>#REF!</v>
      </c>
      <c r="S293" s="122"/>
      <c r="T293" s="122" t="e">
        <f>+USR!#REF!</f>
        <v>#REF!</v>
      </c>
      <c r="U293" s="122"/>
      <c r="V293" s="122" t="e">
        <f>IF(N293=0,Limits!$D$8,IF(N293=1,Limits!$E$8,IF(N293=2,Limits!$F$8,IF(N293=3,Limits!$G$8,IF(N293=4,Limits!$H$8,IF(N293=5,Limits!$I$8))))))</f>
        <v>#REF!</v>
      </c>
      <c r="W293" s="122"/>
      <c r="X293" s="122" t="e">
        <f t="shared" si="16"/>
        <v>#REF!</v>
      </c>
      <c r="Y293" s="122"/>
      <c r="Z293" s="76" t="e">
        <f>IF(D293&gt;=Limits!#REF!,"A",IF(D293&lt;=Limits!#REF!,"B",0))</f>
        <v>#REF!</v>
      </c>
      <c r="AA293" s="76" t="e">
        <f>IF(Z293="A",IF(P293=30,HLOOKUP(N293,Limits!#REF!,2),IF(P293=40,HLOOKUP(N293,Limits!#REF!,3),IF(P293=50,HLOOKUP(N293,Limits!#REF!,4),IF(P293=80,HLOOKUP(N293,Limits!#REF!,5))))))</f>
        <v>#REF!</v>
      </c>
      <c r="AB293" s="76" t="e">
        <f>IF(Z293="B",IF(P293=30,HLOOKUP(N293,Limits!#REF!,2),IF(P293=40,HLOOKUP(N293,Limits!#REF!,3),IF(P293=50,HLOOKUP(N293,Limits!#REF!,4),IF(P293=80,HLOOKUP(N293,Limits!#REF!,5))))))</f>
        <v>#REF!</v>
      </c>
      <c r="AC293" s="122"/>
      <c r="AD293" s="123" t="e">
        <f t="shared" si="18"/>
        <v>#REF!</v>
      </c>
      <c r="AE293" s="76" t="e">
        <f>IF(Z293="A",IF(X293&lt;=HLOOKUP(N293,Limits!#REF!,2),30,IF(X293&lt;=HLOOKUP(N293,Limits!#REF!,3),40,IF(X293&lt;=HLOOKUP(N293,Limits!#REF!,4),50,IF(X293&lt;=HLOOKUP(N293,Limits!#REF!,5),80,"Over 80%")))))</f>
        <v>#REF!</v>
      </c>
      <c r="AF293" s="76" t="e">
        <f>IF(Z293="B",IF(X293&lt;=HLOOKUP(N293,Limits!#REF!,2),30,IF(X293&lt;=HLOOKUP(N293,Limits!#REF!,3),40,IF(X293&lt;=HLOOKUP(N293,Limits!#REF!,4),50,IF(X293&lt;=HLOOKUP(N293,Limits!#REF!,5),80,"Over 80%")))))</f>
        <v>#REF!</v>
      </c>
      <c r="AG293" s="122"/>
      <c r="AH293" s="85" t="e">
        <f>IF(J293&lt;=HLOOKUP(F293,Limits!#REF!,2),30,IF(J293&lt;=HLOOKUP(F293,Limits!#REF!,3),40,IF(J293&lt;=HLOOKUP(F293,Limits!#REF!,4),50,IF(J293&lt;=HLOOKUP(F293,Limits!#REF!,5),60,IF(J293&lt;=HLOOKUP(F293,Limits!#REF!,6),80,"Over 80%")))))</f>
        <v>#REF!</v>
      </c>
      <c r="AI293" s="123" t="e">
        <f t="shared" si="17"/>
        <v>#REF!</v>
      </c>
      <c r="AJ293" s="13"/>
      <c r="AK293" s="85" t="e">
        <f t="shared" si="19"/>
        <v>#REF!</v>
      </c>
    </row>
    <row r="294" spans="1:37">
      <c r="A294" s="117" t="e">
        <f>+USR!#REF!</f>
        <v>#REF!</v>
      </c>
      <c r="B294" s="117"/>
      <c r="C294" s="117" t="e">
        <f>+USR!#REF!</f>
        <v>#REF!</v>
      </c>
      <c r="D294" s="151" t="e">
        <f>DATEVALUE(TEXT(USR!#REF!,"mm/dd/yyyy"))</f>
        <v>#REF!</v>
      </c>
      <c r="E294" s="117"/>
      <c r="F294" s="121" t="e">
        <f>+USR!#REF!</f>
        <v>#REF!</v>
      </c>
      <c r="G294" s="122"/>
      <c r="H294" s="122" t="e">
        <f>+USR!#REF!</f>
        <v>#REF!</v>
      </c>
      <c r="I294" s="122"/>
      <c r="J294" s="146" t="e">
        <f>+USR!#REF!</f>
        <v>#REF!</v>
      </c>
      <c r="K294" s="122"/>
      <c r="L294" s="147" t="e">
        <f>IF(H294=30,HLOOKUP(F294,Limits!#REF!,2),IF(H294=40,HLOOKUP(F294,Limits!#REF!,3),IF(H294=50,HLOOKUP(F294,Limits!#REF!,4),IF(H294=60,HLOOKUP(F294,Limits!#REF!,5),IF(H294=80,HLOOKUP(F294,Limits!#REF!,6))))))</f>
        <v>#REF!</v>
      </c>
      <c r="M294" s="148"/>
      <c r="N294" s="121" t="e">
        <f>+USR!#REF!</f>
        <v>#REF!</v>
      </c>
      <c r="O294" s="122"/>
      <c r="P294" s="122" t="e">
        <f>+USR!#REF!</f>
        <v>#REF!</v>
      </c>
      <c r="Q294" s="122"/>
      <c r="R294" s="122" t="e">
        <f>+USR!#REF!</f>
        <v>#REF!</v>
      </c>
      <c r="S294" s="122"/>
      <c r="T294" s="122" t="e">
        <f>+USR!#REF!</f>
        <v>#REF!</v>
      </c>
      <c r="U294" s="122"/>
      <c r="V294" s="122" t="e">
        <f>IF(N294=0,Limits!$D$8,IF(N294=1,Limits!$E$8,IF(N294=2,Limits!$F$8,IF(N294=3,Limits!$G$8,IF(N294=4,Limits!$H$8,IF(N294=5,Limits!$I$8))))))</f>
        <v>#REF!</v>
      </c>
      <c r="W294" s="122"/>
      <c r="X294" s="122" t="e">
        <f t="shared" si="16"/>
        <v>#REF!</v>
      </c>
      <c r="Y294" s="122"/>
      <c r="Z294" s="76" t="e">
        <f>IF(D294&gt;=Limits!#REF!,"A",IF(D294&lt;=Limits!#REF!,"B",0))</f>
        <v>#REF!</v>
      </c>
      <c r="AA294" s="76" t="e">
        <f>IF(Z294="A",IF(P294=30,HLOOKUP(N294,Limits!#REF!,2),IF(P294=40,HLOOKUP(N294,Limits!#REF!,3),IF(P294=50,HLOOKUP(N294,Limits!#REF!,4),IF(P294=80,HLOOKUP(N294,Limits!#REF!,5))))))</f>
        <v>#REF!</v>
      </c>
      <c r="AB294" s="76" t="e">
        <f>IF(Z294="B",IF(P294=30,HLOOKUP(N294,Limits!#REF!,2),IF(P294=40,HLOOKUP(N294,Limits!#REF!,3),IF(P294=50,HLOOKUP(N294,Limits!#REF!,4),IF(P294=80,HLOOKUP(N294,Limits!#REF!,5))))))</f>
        <v>#REF!</v>
      </c>
      <c r="AC294" s="122"/>
      <c r="AD294" s="123" t="e">
        <f t="shared" si="18"/>
        <v>#REF!</v>
      </c>
      <c r="AE294" s="76" t="e">
        <f>IF(Z294="A",IF(X294&lt;=HLOOKUP(N294,Limits!#REF!,2),30,IF(X294&lt;=HLOOKUP(N294,Limits!#REF!,3),40,IF(X294&lt;=HLOOKUP(N294,Limits!#REF!,4),50,IF(X294&lt;=HLOOKUP(N294,Limits!#REF!,5),80,"Over 80%")))))</f>
        <v>#REF!</v>
      </c>
      <c r="AF294" s="76" t="e">
        <f>IF(Z294="B",IF(X294&lt;=HLOOKUP(N294,Limits!#REF!,2),30,IF(X294&lt;=HLOOKUP(N294,Limits!#REF!,3),40,IF(X294&lt;=HLOOKUP(N294,Limits!#REF!,4),50,IF(X294&lt;=HLOOKUP(N294,Limits!#REF!,5),80,"Over 80%")))))</f>
        <v>#REF!</v>
      </c>
      <c r="AG294" s="122"/>
      <c r="AH294" s="85" t="e">
        <f>IF(J294&lt;=HLOOKUP(F294,Limits!#REF!,2),30,IF(J294&lt;=HLOOKUP(F294,Limits!#REF!,3),40,IF(J294&lt;=HLOOKUP(F294,Limits!#REF!,4),50,IF(J294&lt;=HLOOKUP(F294,Limits!#REF!,5),60,IF(J294&lt;=HLOOKUP(F294,Limits!#REF!,6),80,"Over 80%")))))</f>
        <v>#REF!</v>
      </c>
      <c r="AI294" s="123" t="e">
        <f t="shared" si="17"/>
        <v>#REF!</v>
      </c>
      <c r="AJ294" s="13"/>
      <c r="AK294" s="85" t="e">
        <f t="shared" si="19"/>
        <v>#REF!</v>
      </c>
    </row>
    <row r="295" spans="1:37">
      <c r="A295" s="117" t="e">
        <f>+USR!#REF!</f>
        <v>#REF!</v>
      </c>
      <c r="B295" s="117"/>
      <c r="C295" s="117" t="e">
        <f>+USR!#REF!</f>
        <v>#REF!</v>
      </c>
      <c r="D295" s="151" t="e">
        <f>DATEVALUE(TEXT(USR!#REF!,"mm/dd/yyyy"))</f>
        <v>#REF!</v>
      </c>
      <c r="E295" s="117"/>
      <c r="F295" s="121" t="e">
        <f>+USR!#REF!</f>
        <v>#REF!</v>
      </c>
      <c r="G295" s="122"/>
      <c r="H295" s="122" t="e">
        <f>+USR!#REF!</f>
        <v>#REF!</v>
      </c>
      <c r="I295" s="122"/>
      <c r="J295" s="146" t="e">
        <f>+USR!#REF!</f>
        <v>#REF!</v>
      </c>
      <c r="K295" s="122"/>
      <c r="L295" s="147" t="e">
        <f>IF(H295=30,HLOOKUP(F295,Limits!#REF!,2),IF(H295=40,HLOOKUP(F295,Limits!#REF!,3),IF(H295=50,HLOOKUP(F295,Limits!#REF!,4),IF(H295=60,HLOOKUP(F295,Limits!#REF!,5),IF(H295=80,HLOOKUP(F295,Limits!#REF!,6))))))</f>
        <v>#REF!</v>
      </c>
      <c r="M295" s="148"/>
      <c r="N295" s="121" t="e">
        <f>+USR!#REF!</f>
        <v>#REF!</v>
      </c>
      <c r="O295" s="122"/>
      <c r="P295" s="122" t="e">
        <f>+USR!#REF!</f>
        <v>#REF!</v>
      </c>
      <c r="Q295" s="122"/>
      <c r="R295" s="122" t="e">
        <f>+USR!#REF!</f>
        <v>#REF!</v>
      </c>
      <c r="S295" s="122"/>
      <c r="T295" s="122" t="e">
        <f>+USR!#REF!</f>
        <v>#REF!</v>
      </c>
      <c r="U295" s="122"/>
      <c r="V295" s="122" t="e">
        <f>IF(N295=0,Limits!$D$8,IF(N295=1,Limits!$E$8,IF(N295=2,Limits!$F$8,IF(N295=3,Limits!$G$8,IF(N295=4,Limits!$H$8,IF(N295=5,Limits!$I$8))))))</f>
        <v>#REF!</v>
      </c>
      <c r="W295" s="122"/>
      <c r="X295" s="122" t="e">
        <f t="shared" si="16"/>
        <v>#REF!</v>
      </c>
      <c r="Y295" s="122"/>
      <c r="Z295" s="76" t="e">
        <f>IF(D295&gt;=Limits!#REF!,"A",IF(D295&lt;=Limits!#REF!,"B",0))</f>
        <v>#REF!</v>
      </c>
      <c r="AA295" s="76" t="e">
        <f>IF(Z295="A",IF(P295=30,HLOOKUP(N295,Limits!#REF!,2),IF(P295=40,HLOOKUP(N295,Limits!#REF!,3),IF(P295=50,HLOOKUP(N295,Limits!#REF!,4),IF(P295=80,HLOOKUP(N295,Limits!#REF!,5))))))</f>
        <v>#REF!</v>
      </c>
      <c r="AB295" s="76" t="e">
        <f>IF(Z295="B",IF(P295=30,HLOOKUP(N295,Limits!#REF!,2),IF(P295=40,HLOOKUP(N295,Limits!#REF!,3),IF(P295=50,HLOOKUP(N295,Limits!#REF!,4),IF(P295=80,HLOOKUP(N295,Limits!#REF!,5))))))</f>
        <v>#REF!</v>
      </c>
      <c r="AC295" s="122"/>
      <c r="AD295" s="123" t="e">
        <f t="shared" si="18"/>
        <v>#REF!</v>
      </c>
      <c r="AE295" s="76" t="e">
        <f>IF(Z295="A",IF(X295&lt;=HLOOKUP(N295,Limits!#REF!,2),30,IF(X295&lt;=HLOOKUP(N295,Limits!#REF!,3),40,IF(X295&lt;=HLOOKUP(N295,Limits!#REF!,4),50,IF(X295&lt;=HLOOKUP(N295,Limits!#REF!,5),80,"Over 80%")))))</f>
        <v>#REF!</v>
      </c>
      <c r="AF295" s="76" t="e">
        <f>IF(Z295="B",IF(X295&lt;=HLOOKUP(N295,Limits!#REF!,2),30,IF(X295&lt;=HLOOKUP(N295,Limits!#REF!,3),40,IF(X295&lt;=HLOOKUP(N295,Limits!#REF!,4),50,IF(X295&lt;=HLOOKUP(N295,Limits!#REF!,5),80,"Over 80%")))))</f>
        <v>#REF!</v>
      </c>
      <c r="AG295" s="122"/>
      <c r="AH295" s="85" t="e">
        <f>IF(J295&lt;=HLOOKUP(F295,Limits!#REF!,2),30,IF(J295&lt;=HLOOKUP(F295,Limits!#REF!,3),40,IF(J295&lt;=HLOOKUP(F295,Limits!#REF!,4),50,IF(J295&lt;=HLOOKUP(F295,Limits!#REF!,5),60,IF(J295&lt;=HLOOKUP(F295,Limits!#REF!,6),80,"Over 80%")))))</f>
        <v>#REF!</v>
      </c>
      <c r="AI295" s="123" t="e">
        <f t="shared" si="17"/>
        <v>#REF!</v>
      </c>
      <c r="AJ295" s="13"/>
      <c r="AK295" s="85" t="e">
        <f t="shared" si="19"/>
        <v>#REF!</v>
      </c>
    </row>
    <row r="296" spans="1:37">
      <c r="A296" s="117" t="e">
        <f>+USR!#REF!</f>
        <v>#REF!</v>
      </c>
      <c r="B296" s="117"/>
      <c r="C296" s="117" t="e">
        <f>+USR!#REF!</f>
        <v>#REF!</v>
      </c>
      <c r="D296" s="151" t="e">
        <f>DATEVALUE(TEXT(USR!#REF!,"mm/dd/yyyy"))</f>
        <v>#REF!</v>
      </c>
      <c r="E296" s="117"/>
      <c r="F296" s="121" t="e">
        <f>+USR!#REF!</f>
        <v>#REF!</v>
      </c>
      <c r="G296" s="122"/>
      <c r="H296" s="122" t="e">
        <f>+USR!#REF!</f>
        <v>#REF!</v>
      </c>
      <c r="I296" s="122"/>
      <c r="J296" s="146" t="e">
        <f>+USR!#REF!</f>
        <v>#REF!</v>
      </c>
      <c r="K296" s="122"/>
      <c r="L296" s="147" t="e">
        <f>IF(H296=30,HLOOKUP(F296,Limits!#REF!,2),IF(H296=40,HLOOKUP(F296,Limits!#REF!,3),IF(H296=50,HLOOKUP(F296,Limits!#REF!,4),IF(H296=60,HLOOKUP(F296,Limits!#REF!,5),IF(H296=80,HLOOKUP(F296,Limits!#REF!,6))))))</f>
        <v>#REF!</v>
      </c>
      <c r="M296" s="148"/>
      <c r="N296" s="121" t="e">
        <f>+USR!#REF!</f>
        <v>#REF!</v>
      </c>
      <c r="O296" s="122"/>
      <c r="P296" s="122" t="e">
        <f>+USR!#REF!</f>
        <v>#REF!</v>
      </c>
      <c r="Q296" s="122"/>
      <c r="R296" s="122" t="e">
        <f>+USR!#REF!</f>
        <v>#REF!</v>
      </c>
      <c r="S296" s="122"/>
      <c r="T296" s="122" t="e">
        <f>+USR!#REF!</f>
        <v>#REF!</v>
      </c>
      <c r="U296" s="122"/>
      <c r="V296" s="122" t="e">
        <f>IF(N296=0,Limits!$D$8,IF(N296=1,Limits!$E$8,IF(N296=2,Limits!$F$8,IF(N296=3,Limits!$G$8,IF(N296=4,Limits!$H$8,IF(N296=5,Limits!$I$8))))))</f>
        <v>#REF!</v>
      </c>
      <c r="W296" s="122"/>
      <c r="X296" s="122" t="e">
        <f t="shared" si="16"/>
        <v>#REF!</v>
      </c>
      <c r="Y296" s="122"/>
      <c r="Z296" s="76" t="e">
        <f>IF(D296&gt;=Limits!#REF!,"A",IF(D296&lt;=Limits!#REF!,"B",0))</f>
        <v>#REF!</v>
      </c>
      <c r="AA296" s="76" t="e">
        <f>IF(Z296="A",IF(P296=30,HLOOKUP(N296,Limits!#REF!,2),IF(P296=40,HLOOKUP(N296,Limits!#REF!,3),IF(P296=50,HLOOKUP(N296,Limits!#REF!,4),IF(P296=80,HLOOKUP(N296,Limits!#REF!,5))))))</f>
        <v>#REF!</v>
      </c>
      <c r="AB296" s="76" t="e">
        <f>IF(Z296="B",IF(P296=30,HLOOKUP(N296,Limits!#REF!,2),IF(P296=40,HLOOKUP(N296,Limits!#REF!,3),IF(P296=50,HLOOKUP(N296,Limits!#REF!,4),IF(P296=80,HLOOKUP(N296,Limits!#REF!,5))))))</f>
        <v>#REF!</v>
      </c>
      <c r="AC296" s="122"/>
      <c r="AD296" s="123" t="e">
        <f t="shared" si="18"/>
        <v>#REF!</v>
      </c>
      <c r="AE296" s="76" t="e">
        <f>IF(Z296="A",IF(X296&lt;=HLOOKUP(N296,Limits!#REF!,2),30,IF(X296&lt;=HLOOKUP(N296,Limits!#REF!,3),40,IF(X296&lt;=HLOOKUP(N296,Limits!#REF!,4),50,IF(X296&lt;=HLOOKUP(N296,Limits!#REF!,5),80,"Over 80%")))))</f>
        <v>#REF!</v>
      </c>
      <c r="AF296" s="76" t="e">
        <f>IF(Z296="B",IF(X296&lt;=HLOOKUP(N296,Limits!#REF!,2),30,IF(X296&lt;=HLOOKUP(N296,Limits!#REF!,3),40,IF(X296&lt;=HLOOKUP(N296,Limits!#REF!,4),50,IF(X296&lt;=HLOOKUP(N296,Limits!#REF!,5),80,"Over 80%")))))</f>
        <v>#REF!</v>
      </c>
      <c r="AG296" s="122"/>
      <c r="AH296" s="85" t="e">
        <f>IF(J296&lt;=HLOOKUP(F296,Limits!#REF!,2),30,IF(J296&lt;=HLOOKUP(F296,Limits!#REF!,3),40,IF(J296&lt;=HLOOKUP(F296,Limits!#REF!,4),50,IF(J296&lt;=HLOOKUP(F296,Limits!#REF!,5),60,IF(J296&lt;=HLOOKUP(F296,Limits!#REF!,6),80,"Over 80%")))))</f>
        <v>#REF!</v>
      </c>
      <c r="AI296" s="123" t="e">
        <f t="shared" si="17"/>
        <v>#REF!</v>
      </c>
      <c r="AJ296" s="13"/>
      <c r="AK296" s="85" t="e">
        <f t="shared" si="19"/>
        <v>#REF!</v>
      </c>
    </row>
    <row r="297" spans="1:37">
      <c r="A297" s="117" t="e">
        <f>+USR!#REF!</f>
        <v>#REF!</v>
      </c>
      <c r="B297" s="117"/>
      <c r="C297" s="117" t="e">
        <f>+USR!#REF!</f>
        <v>#REF!</v>
      </c>
      <c r="D297" s="151" t="e">
        <f>DATEVALUE(TEXT(USR!#REF!,"mm/dd/yyyy"))</f>
        <v>#REF!</v>
      </c>
      <c r="E297" s="117"/>
      <c r="F297" s="121" t="e">
        <f>+USR!#REF!</f>
        <v>#REF!</v>
      </c>
      <c r="G297" s="122"/>
      <c r="H297" s="122" t="e">
        <f>+USR!#REF!</f>
        <v>#REF!</v>
      </c>
      <c r="I297" s="122"/>
      <c r="J297" s="146" t="e">
        <f>+USR!#REF!</f>
        <v>#REF!</v>
      </c>
      <c r="K297" s="122"/>
      <c r="L297" s="147" t="e">
        <f>IF(H297=30,HLOOKUP(F297,Limits!#REF!,2),IF(H297=40,HLOOKUP(F297,Limits!#REF!,3),IF(H297=50,HLOOKUP(F297,Limits!#REF!,4),IF(H297=60,HLOOKUP(F297,Limits!#REF!,5),IF(H297=80,HLOOKUP(F297,Limits!#REF!,6))))))</f>
        <v>#REF!</v>
      </c>
      <c r="M297" s="148"/>
      <c r="N297" s="121" t="e">
        <f>+USR!#REF!</f>
        <v>#REF!</v>
      </c>
      <c r="O297" s="122"/>
      <c r="P297" s="122" t="e">
        <f>+USR!#REF!</f>
        <v>#REF!</v>
      </c>
      <c r="Q297" s="122"/>
      <c r="R297" s="122" t="e">
        <f>+USR!#REF!</f>
        <v>#REF!</v>
      </c>
      <c r="S297" s="122"/>
      <c r="T297" s="122" t="e">
        <f>+USR!#REF!</f>
        <v>#REF!</v>
      </c>
      <c r="U297" s="122"/>
      <c r="V297" s="122" t="e">
        <f>IF(N297=0,Limits!$D$8,IF(N297=1,Limits!$E$8,IF(N297=2,Limits!$F$8,IF(N297=3,Limits!$G$8,IF(N297=4,Limits!$H$8,IF(N297=5,Limits!$I$8))))))</f>
        <v>#REF!</v>
      </c>
      <c r="W297" s="122"/>
      <c r="X297" s="122" t="e">
        <f t="shared" si="16"/>
        <v>#REF!</v>
      </c>
      <c r="Y297" s="122"/>
      <c r="Z297" s="76" t="e">
        <f>IF(D297&gt;=Limits!#REF!,"A",IF(D297&lt;=Limits!#REF!,"B",0))</f>
        <v>#REF!</v>
      </c>
      <c r="AA297" s="76" t="e">
        <f>IF(Z297="A",IF(P297=30,HLOOKUP(N297,Limits!#REF!,2),IF(P297=40,HLOOKUP(N297,Limits!#REF!,3),IF(P297=50,HLOOKUP(N297,Limits!#REF!,4),IF(P297=80,HLOOKUP(N297,Limits!#REF!,5))))))</f>
        <v>#REF!</v>
      </c>
      <c r="AB297" s="76" t="e">
        <f>IF(Z297="B",IF(P297=30,HLOOKUP(N297,Limits!#REF!,2),IF(P297=40,HLOOKUP(N297,Limits!#REF!,3),IF(P297=50,HLOOKUP(N297,Limits!#REF!,4),IF(P297=80,HLOOKUP(N297,Limits!#REF!,5))))))</f>
        <v>#REF!</v>
      </c>
      <c r="AC297" s="122"/>
      <c r="AD297" s="123" t="e">
        <f t="shared" si="18"/>
        <v>#REF!</v>
      </c>
      <c r="AE297" s="76" t="e">
        <f>IF(Z297="A",IF(X297&lt;=HLOOKUP(N297,Limits!#REF!,2),30,IF(X297&lt;=HLOOKUP(N297,Limits!#REF!,3),40,IF(X297&lt;=HLOOKUP(N297,Limits!#REF!,4),50,IF(X297&lt;=HLOOKUP(N297,Limits!#REF!,5),80,"Over 80%")))))</f>
        <v>#REF!</v>
      </c>
      <c r="AF297" s="76" t="e">
        <f>IF(Z297="B",IF(X297&lt;=HLOOKUP(N297,Limits!#REF!,2),30,IF(X297&lt;=HLOOKUP(N297,Limits!#REF!,3),40,IF(X297&lt;=HLOOKUP(N297,Limits!#REF!,4),50,IF(X297&lt;=HLOOKUP(N297,Limits!#REF!,5),80,"Over 80%")))))</f>
        <v>#REF!</v>
      </c>
      <c r="AG297" s="122"/>
      <c r="AH297" s="85" t="e">
        <f>IF(J297&lt;=HLOOKUP(F297,Limits!#REF!,2),30,IF(J297&lt;=HLOOKUP(F297,Limits!#REF!,3),40,IF(J297&lt;=HLOOKUP(F297,Limits!#REF!,4),50,IF(J297&lt;=HLOOKUP(F297,Limits!#REF!,5),60,IF(J297&lt;=HLOOKUP(F297,Limits!#REF!,6),80,"Over 80%")))))</f>
        <v>#REF!</v>
      </c>
      <c r="AI297" s="123" t="e">
        <f t="shared" si="17"/>
        <v>#REF!</v>
      </c>
      <c r="AJ297" s="13"/>
      <c r="AK297" s="85" t="e">
        <f t="shared" si="19"/>
        <v>#REF!</v>
      </c>
    </row>
    <row r="298" spans="1:37">
      <c r="A298" s="117" t="e">
        <f>+USR!#REF!</f>
        <v>#REF!</v>
      </c>
      <c r="B298" s="117"/>
      <c r="C298" s="117" t="e">
        <f>+USR!#REF!</f>
        <v>#REF!</v>
      </c>
      <c r="D298" s="151" t="e">
        <f>DATEVALUE(TEXT(USR!#REF!,"mm/dd/yyyy"))</f>
        <v>#REF!</v>
      </c>
      <c r="E298" s="117"/>
      <c r="F298" s="121" t="e">
        <f>+USR!#REF!</f>
        <v>#REF!</v>
      </c>
      <c r="G298" s="122"/>
      <c r="H298" s="122" t="e">
        <f>+USR!#REF!</f>
        <v>#REF!</v>
      </c>
      <c r="I298" s="122"/>
      <c r="J298" s="146" t="e">
        <f>+USR!#REF!</f>
        <v>#REF!</v>
      </c>
      <c r="K298" s="122"/>
      <c r="L298" s="147" t="e">
        <f>IF(H298=30,HLOOKUP(F298,Limits!#REF!,2),IF(H298=40,HLOOKUP(F298,Limits!#REF!,3),IF(H298=50,HLOOKUP(F298,Limits!#REF!,4),IF(H298=60,HLOOKUP(F298,Limits!#REF!,5),IF(H298=80,HLOOKUP(F298,Limits!#REF!,6))))))</f>
        <v>#REF!</v>
      </c>
      <c r="M298" s="148"/>
      <c r="N298" s="121" t="e">
        <f>+USR!#REF!</f>
        <v>#REF!</v>
      </c>
      <c r="O298" s="122"/>
      <c r="P298" s="122" t="e">
        <f>+USR!#REF!</f>
        <v>#REF!</v>
      </c>
      <c r="Q298" s="122"/>
      <c r="R298" s="122" t="e">
        <f>+USR!#REF!</f>
        <v>#REF!</v>
      </c>
      <c r="S298" s="122"/>
      <c r="T298" s="122" t="e">
        <f>+USR!#REF!</f>
        <v>#REF!</v>
      </c>
      <c r="U298" s="122"/>
      <c r="V298" s="122" t="e">
        <f>IF(N298=0,Limits!$D$8,IF(N298=1,Limits!$E$8,IF(N298=2,Limits!$F$8,IF(N298=3,Limits!$G$8,IF(N298=4,Limits!$H$8,IF(N298=5,Limits!$I$8))))))</f>
        <v>#REF!</v>
      </c>
      <c r="W298" s="122"/>
      <c r="X298" s="122" t="e">
        <f t="shared" si="16"/>
        <v>#REF!</v>
      </c>
      <c r="Y298" s="122"/>
      <c r="Z298" s="76" t="e">
        <f>IF(D298&gt;=Limits!#REF!,"A",IF(D298&lt;=Limits!#REF!,"B",0))</f>
        <v>#REF!</v>
      </c>
      <c r="AA298" s="76" t="e">
        <f>IF(Z298="A",IF(P298=30,HLOOKUP(N298,Limits!#REF!,2),IF(P298=40,HLOOKUP(N298,Limits!#REF!,3),IF(P298=50,HLOOKUP(N298,Limits!#REF!,4),IF(P298=80,HLOOKUP(N298,Limits!#REF!,5))))))</f>
        <v>#REF!</v>
      </c>
      <c r="AB298" s="76" t="e">
        <f>IF(Z298="B",IF(P298=30,HLOOKUP(N298,Limits!#REF!,2),IF(P298=40,HLOOKUP(N298,Limits!#REF!,3),IF(P298=50,HLOOKUP(N298,Limits!#REF!,4),IF(P298=80,HLOOKUP(N298,Limits!#REF!,5))))))</f>
        <v>#REF!</v>
      </c>
      <c r="AC298" s="122"/>
      <c r="AD298" s="123" t="e">
        <f t="shared" si="18"/>
        <v>#REF!</v>
      </c>
      <c r="AE298" s="76" t="e">
        <f>IF(Z298="A",IF(X298&lt;=HLOOKUP(N298,Limits!#REF!,2),30,IF(X298&lt;=HLOOKUP(N298,Limits!#REF!,3),40,IF(X298&lt;=HLOOKUP(N298,Limits!#REF!,4),50,IF(X298&lt;=HLOOKUP(N298,Limits!#REF!,5),80,"Over 80%")))))</f>
        <v>#REF!</v>
      </c>
      <c r="AF298" s="76" t="e">
        <f>IF(Z298="B",IF(X298&lt;=HLOOKUP(N298,Limits!#REF!,2),30,IF(X298&lt;=HLOOKUP(N298,Limits!#REF!,3),40,IF(X298&lt;=HLOOKUP(N298,Limits!#REF!,4),50,IF(X298&lt;=HLOOKUP(N298,Limits!#REF!,5),80,"Over 80%")))))</f>
        <v>#REF!</v>
      </c>
      <c r="AG298" s="122"/>
      <c r="AH298" s="85" t="e">
        <f>IF(J298&lt;=HLOOKUP(F298,Limits!#REF!,2),30,IF(J298&lt;=HLOOKUP(F298,Limits!#REF!,3),40,IF(J298&lt;=HLOOKUP(F298,Limits!#REF!,4),50,IF(J298&lt;=HLOOKUP(F298,Limits!#REF!,5),60,IF(J298&lt;=HLOOKUP(F298,Limits!#REF!,6),80,"Over 80%")))))</f>
        <v>#REF!</v>
      </c>
      <c r="AI298" s="123" t="e">
        <f t="shared" si="17"/>
        <v>#REF!</v>
      </c>
      <c r="AJ298" s="13"/>
      <c r="AK298" s="85" t="e">
        <f t="shared" si="19"/>
        <v>#REF!</v>
      </c>
    </row>
    <row r="299" spans="1:37">
      <c r="A299" s="117" t="e">
        <f>+USR!#REF!</f>
        <v>#REF!</v>
      </c>
      <c r="B299" s="117"/>
      <c r="C299" s="117" t="e">
        <f>+USR!#REF!</f>
        <v>#REF!</v>
      </c>
      <c r="D299" s="151" t="e">
        <f>DATEVALUE(TEXT(USR!#REF!,"mm/dd/yyyy"))</f>
        <v>#REF!</v>
      </c>
      <c r="E299" s="117"/>
      <c r="F299" s="121" t="e">
        <f>+USR!#REF!</f>
        <v>#REF!</v>
      </c>
      <c r="G299" s="122"/>
      <c r="H299" s="122" t="e">
        <f>+USR!#REF!</f>
        <v>#REF!</v>
      </c>
      <c r="I299" s="122"/>
      <c r="J299" s="146" t="e">
        <f>+USR!#REF!</f>
        <v>#REF!</v>
      </c>
      <c r="K299" s="122"/>
      <c r="L299" s="147" t="e">
        <f>IF(H299=30,HLOOKUP(F299,Limits!#REF!,2),IF(H299=40,HLOOKUP(F299,Limits!#REF!,3),IF(H299=50,HLOOKUP(F299,Limits!#REF!,4),IF(H299=60,HLOOKUP(F299,Limits!#REF!,5),IF(H299=80,HLOOKUP(F299,Limits!#REF!,6))))))</f>
        <v>#REF!</v>
      </c>
      <c r="M299" s="148"/>
      <c r="N299" s="121" t="e">
        <f>+USR!#REF!</f>
        <v>#REF!</v>
      </c>
      <c r="O299" s="122"/>
      <c r="P299" s="122" t="e">
        <f>+USR!#REF!</f>
        <v>#REF!</v>
      </c>
      <c r="Q299" s="122"/>
      <c r="R299" s="122" t="e">
        <f>+USR!#REF!</f>
        <v>#REF!</v>
      </c>
      <c r="S299" s="122"/>
      <c r="T299" s="122" t="e">
        <f>+USR!#REF!</f>
        <v>#REF!</v>
      </c>
      <c r="U299" s="122"/>
      <c r="V299" s="122" t="e">
        <f>IF(N299=0,Limits!$D$8,IF(N299=1,Limits!$E$8,IF(N299=2,Limits!$F$8,IF(N299=3,Limits!$G$8,IF(N299=4,Limits!$H$8,IF(N299=5,Limits!$I$8))))))</f>
        <v>#REF!</v>
      </c>
      <c r="W299" s="122"/>
      <c r="X299" s="122" t="e">
        <f t="shared" si="16"/>
        <v>#REF!</v>
      </c>
      <c r="Y299" s="122"/>
      <c r="Z299" s="76" t="e">
        <f>IF(D299&gt;=Limits!#REF!,"A",IF(D299&lt;=Limits!#REF!,"B",0))</f>
        <v>#REF!</v>
      </c>
      <c r="AA299" s="76" t="e">
        <f>IF(Z299="A",IF(P299=30,HLOOKUP(N299,Limits!#REF!,2),IF(P299=40,HLOOKUP(N299,Limits!#REF!,3),IF(P299=50,HLOOKUP(N299,Limits!#REF!,4),IF(P299=80,HLOOKUP(N299,Limits!#REF!,5))))))</f>
        <v>#REF!</v>
      </c>
      <c r="AB299" s="76" t="e">
        <f>IF(Z299="B",IF(P299=30,HLOOKUP(N299,Limits!#REF!,2),IF(P299=40,HLOOKUP(N299,Limits!#REF!,3),IF(P299=50,HLOOKUP(N299,Limits!#REF!,4),IF(P299=80,HLOOKUP(N299,Limits!#REF!,5))))))</f>
        <v>#REF!</v>
      </c>
      <c r="AC299" s="122"/>
      <c r="AD299" s="123" t="e">
        <f t="shared" si="18"/>
        <v>#REF!</v>
      </c>
      <c r="AE299" s="76" t="e">
        <f>IF(Z299="A",IF(X299&lt;=HLOOKUP(N299,Limits!#REF!,2),30,IF(X299&lt;=HLOOKUP(N299,Limits!#REF!,3),40,IF(X299&lt;=HLOOKUP(N299,Limits!#REF!,4),50,IF(X299&lt;=HLOOKUP(N299,Limits!#REF!,5),80,"Over 80%")))))</f>
        <v>#REF!</v>
      </c>
      <c r="AF299" s="76" t="e">
        <f>IF(Z299="B",IF(X299&lt;=HLOOKUP(N299,Limits!#REF!,2),30,IF(X299&lt;=HLOOKUP(N299,Limits!#REF!,3),40,IF(X299&lt;=HLOOKUP(N299,Limits!#REF!,4),50,IF(X299&lt;=HLOOKUP(N299,Limits!#REF!,5),80,"Over 80%")))))</f>
        <v>#REF!</v>
      </c>
      <c r="AG299" s="122"/>
      <c r="AH299" s="85" t="e">
        <f>IF(J299&lt;=HLOOKUP(F299,Limits!#REF!,2),30,IF(J299&lt;=HLOOKUP(F299,Limits!#REF!,3),40,IF(J299&lt;=HLOOKUP(F299,Limits!#REF!,4),50,IF(J299&lt;=HLOOKUP(F299,Limits!#REF!,5),60,IF(J299&lt;=HLOOKUP(F299,Limits!#REF!,6),80,"Over 80%")))))</f>
        <v>#REF!</v>
      </c>
      <c r="AI299" s="123" t="e">
        <f t="shared" si="17"/>
        <v>#REF!</v>
      </c>
      <c r="AJ299" s="13"/>
      <c r="AK299" s="85" t="e">
        <f t="shared" si="19"/>
        <v>#REF!</v>
      </c>
    </row>
    <row r="300" spans="1:37">
      <c r="A300" s="117" t="e">
        <f>+USR!#REF!</f>
        <v>#REF!</v>
      </c>
      <c r="B300" s="117"/>
      <c r="C300" s="117" t="e">
        <f>+USR!#REF!</f>
        <v>#REF!</v>
      </c>
      <c r="D300" s="151" t="e">
        <f>DATEVALUE(TEXT(USR!#REF!,"mm/dd/yyyy"))</f>
        <v>#REF!</v>
      </c>
      <c r="E300" s="117"/>
      <c r="F300" s="121" t="e">
        <f>+USR!#REF!</f>
        <v>#REF!</v>
      </c>
      <c r="G300" s="122"/>
      <c r="H300" s="122" t="e">
        <f>+USR!#REF!</f>
        <v>#REF!</v>
      </c>
      <c r="I300" s="122"/>
      <c r="J300" s="146" t="e">
        <f>+USR!#REF!</f>
        <v>#REF!</v>
      </c>
      <c r="K300" s="122"/>
      <c r="L300" s="147" t="e">
        <f>IF(H300=30,HLOOKUP(F300,Limits!#REF!,2),IF(H300=40,HLOOKUP(F300,Limits!#REF!,3),IF(H300=50,HLOOKUP(F300,Limits!#REF!,4),IF(H300=60,HLOOKUP(F300,Limits!#REF!,5),IF(H300=80,HLOOKUP(F300,Limits!#REF!,6))))))</f>
        <v>#REF!</v>
      </c>
      <c r="M300" s="148"/>
      <c r="N300" s="121" t="e">
        <f>+USR!#REF!</f>
        <v>#REF!</v>
      </c>
      <c r="O300" s="122"/>
      <c r="P300" s="122" t="e">
        <f>+USR!#REF!</f>
        <v>#REF!</v>
      </c>
      <c r="Q300" s="122"/>
      <c r="R300" s="122" t="e">
        <f>+USR!#REF!</f>
        <v>#REF!</v>
      </c>
      <c r="S300" s="122"/>
      <c r="T300" s="122" t="e">
        <f>+USR!#REF!</f>
        <v>#REF!</v>
      </c>
      <c r="U300" s="122"/>
      <c r="V300" s="122" t="e">
        <f>IF(N300=0,Limits!$D$8,IF(N300=1,Limits!$E$8,IF(N300=2,Limits!$F$8,IF(N300=3,Limits!$G$8,IF(N300=4,Limits!$H$8,IF(N300=5,Limits!$I$8))))))</f>
        <v>#REF!</v>
      </c>
      <c r="W300" s="122"/>
      <c r="X300" s="122" t="e">
        <f t="shared" si="16"/>
        <v>#REF!</v>
      </c>
      <c r="Y300" s="122"/>
      <c r="Z300" s="76" t="e">
        <f>IF(D300&gt;=Limits!#REF!,"A",IF(D300&lt;=Limits!#REF!,"B",0))</f>
        <v>#REF!</v>
      </c>
      <c r="AA300" s="76" t="e">
        <f>IF(Z300="A",IF(P300=30,HLOOKUP(N300,Limits!#REF!,2),IF(P300=40,HLOOKUP(N300,Limits!#REF!,3),IF(P300=50,HLOOKUP(N300,Limits!#REF!,4),IF(P300=80,HLOOKUP(N300,Limits!#REF!,5))))))</f>
        <v>#REF!</v>
      </c>
      <c r="AB300" s="76" t="e">
        <f>IF(Z300="B",IF(P300=30,HLOOKUP(N300,Limits!#REF!,2),IF(P300=40,HLOOKUP(N300,Limits!#REF!,3),IF(P300=50,HLOOKUP(N300,Limits!#REF!,4),IF(P300=80,HLOOKUP(N300,Limits!#REF!,5))))))</f>
        <v>#REF!</v>
      </c>
      <c r="AC300" s="122"/>
      <c r="AD300" s="123" t="e">
        <f t="shared" si="18"/>
        <v>#REF!</v>
      </c>
      <c r="AE300" s="76" t="e">
        <f>IF(Z300="A",IF(X300&lt;=HLOOKUP(N300,Limits!#REF!,2),30,IF(X300&lt;=HLOOKUP(N300,Limits!#REF!,3),40,IF(X300&lt;=HLOOKUP(N300,Limits!#REF!,4),50,IF(X300&lt;=HLOOKUP(N300,Limits!#REF!,5),80,"Over 80%")))))</f>
        <v>#REF!</v>
      </c>
      <c r="AF300" s="76" t="e">
        <f>IF(Z300="B",IF(X300&lt;=HLOOKUP(N300,Limits!#REF!,2),30,IF(X300&lt;=HLOOKUP(N300,Limits!#REF!,3),40,IF(X300&lt;=HLOOKUP(N300,Limits!#REF!,4),50,IF(X300&lt;=HLOOKUP(N300,Limits!#REF!,5),80,"Over 80%")))))</f>
        <v>#REF!</v>
      </c>
      <c r="AG300" s="122"/>
      <c r="AH300" s="85" t="e">
        <f>IF(J300&lt;=HLOOKUP(F300,Limits!#REF!,2),30,IF(J300&lt;=HLOOKUP(F300,Limits!#REF!,3),40,IF(J300&lt;=HLOOKUP(F300,Limits!#REF!,4),50,IF(J300&lt;=HLOOKUP(F300,Limits!#REF!,5),60,IF(J300&lt;=HLOOKUP(F300,Limits!#REF!,6),80,"Over 80%")))))</f>
        <v>#REF!</v>
      </c>
      <c r="AI300" s="123" t="e">
        <f t="shared" si="17"/>
        <v>#REF!</v>
      </c>
      <c r="AJ300" s="13"/>
      <c r="AK300" s="85" t="e">
        <f t="shared" si="19"/>
        <v>#REF!</v>
      </c>
    </row>
    <row r="301" spans="1:37">
      <c r="A301" s="117" t="e">
        <f>+USR!#REF!</f>
        <v>#REF!</v>
      </c>
      <c r="B301" s="117"/>
      <c r="C301" s="117" t="e">
        <f>+USR!#REF!</f>
        <v>#REF!</v>
      </c>
      <c r="D301" s="151" t="e">
        <f>DATEVALUE(TEXT(USR!#REF!,"mm/dd/yyyy"))</f>
        <v>#REF!</v>
      </c>
      <c r="E301" s="117"/>
      <c r="F301" s="121" t="e">
        <f>+USR!#REF!</f>
        <v>#REF!</v>
      </c>
      <c r="G301" s="122"/>
      <c r="H301" s="122" t="e">
        <f>+USR!#REF!</f>
        <v>#REF!</v>
      </c>
      <c r="I301" s="122"/>
      <c r="J301" s="146" t="e">
        <f>+USR!#REF!</f>
        <v>#REF!</v>
      </c>
      <c r="K301" s="122"/>
      <c r="L301" s="147" t="e">
        <f>IF(H301=30,HLOOKUP(F301,Limits!#REF!,2),IF(H301=40,HLOOKUP(F301,Limits!#REF!,3),IF(H301=50,HLOOKUP(F301,Limits!#REF!,4),IF(H301=60,HLOOKUP(F301,Limits!#REF!,5),IF(H301=80,HLOOKUP(F301,Limits!#REF!,6))))))</f>
        <v>#REF!</v>
      </c>
      <c r="M301" s="148"/>
      <c r="N301" s="121" t="e">
        <f>+USR!#REF!</f>
        <v>#REF!</v>
      </c>
      <c r="O301" s="122"/>
      <c r="P301" s="122" t="e">
        <f>+USR!#REF!</f>
        <v>#REF!</v>
      </c>
      <c r="Q301" s="122"/>
      <c r="R301" s="122" t="e">
        <f>+USR!#REF!</f>
        <v>#REF!</v>
      </c>
      <c r="S301" s="122"/>
      <c r="T301" s="122" t="e">
        <f>+USR!#REF!</f>
        <v>#REF!</v>
      </c>
      <c r="U301" s="122"/>
      <c r="V301" s="122" t="e">
        <f>IF(N301=0,Limits!$D$8,IF(N301=1,Limits!$E$8,IF(N301=2,Limits!$F$8,IF(N301=3,Limits!$G$8,IF(N301=4,Limits!$H$8,IF(N301=5,Limits!$I$8))))))</f>
        <v>#REF!</v>
      </c>
      <c r="W301" s="122"/>
      <c r="X301" s="122" t="e">
        <f t="shared" si="16"/>
        <v>#REF!</v>
      </c>
      <c r="Y301" s="122"/>
      <c r="Z301" s="76" t="e">
        <f>IF(D301&gt;=Limits!#REF!,"A",IF(D301&lt;=Limits!#REF!,"B",0))</f>
        <v>#REF!</v>
      </c>
      <c r="AA301" s="76" t="e">
        <f>IF(Z301="A",IF(P301=30,HLOOKUP(N301,Limits!#REF!,2),IF(P301=40,HLOOKUP(N301,Limits!#REF!,3),IF(P301=50,HLOOKUP(N301,Limits!#REF!,4),IF(P301=80,HLOOKUP(N301,Limits!#REF!,5))))))</f>
        <v>#REF!</v>
      </c>
      <c r="AB301" s="76" t="e">
        <f>IF(Z301="B",IF(P301=30,HLOOKUP(N301,Limits!#REF!,2),IF(P301=40,HLOOKUP(N301,Limits!#REF!,3),IF(P301=50,HLOOKUP(N301,Limits!#REF!,4),IF(P301=80,HLOOKUP(N301,Limits!#REF!,5))))))</f>
        <v>#REF!</v>
      </c>
      <c r="AC301" s="122"/>
      <c r="AD301" s="123" t="e">
        <f t="shared" si="18"/>
        <v>#REF!</v>
      </c>
      <c r="AE301" s="76" t="e">
        <f>IF(Z301="A",IF(X301&lt;=HLOOKUP(N301,Limits!#REF!,2),30,IF(X301&lt;=HLOOKUP(N301,Limits!#REF!,3),40,IF(X301&lt;=HLOOKUP(N301,Limits!#REF!,4),50,IF(X301&lt;=HLOOKUP(N301,Limits!#REF!,5),80,"Over 80%")))))</f>
        <v>#REF!</v>
      </c>
      <c r="AF301" s="76" t="e">
        <f>IF(Z301="B",IF(X301&lt;=HLOOKUP(N301,Limits!#REF!,2),30,IF(X301&lt;=HLOOKUP(N301,Limits!#REF!,3),40,IF(X301&lt;=HLOOKUP(N301,Limits!#REF!,4),50,IF(X301&lt;=HLOOKUP(N301,Limits!#REF!,5),80,"Over 80%")))))</f>
        <v>#REF!</v>
      </c>
      <c r="AG301" s="122"/>
      <c r="AH301" s="85" t="e">
        <f>IF(J301&lt;=HLOOKUP(F301,Limits!#REF!,2),30,IF(J301&lt;=HLOOKUP(F301,Limits!#REF!,3),40,IF(J301&lt;=HLOOKUP(F301,Limits!#REF!,4),50,IF(J301&lt;=HLOOKUP(F301,Limits!#REF!,5),60,IF(J301&lt;=HLOOKUP(F301,Limits!#REF!,6),80,"Over 80%")))))</f>
        <v>#REF!</v>
      </c>
      <c r="AI301" s="123" t="e">
        <f t="shared" si="17"/>
        <v>#REF!</v>
      </c>
      <c r="AJ301" s="13"/>
      <c r="AK301" s="85" t="e">
        <f t="shared" si="19"/>
        <v>#REF!</v>
      </c>
    </row>
    <row r="302" spans="1:37">
      <c r="A302" s="117" t="e">
        <f>+USR!#REF!</f>
        <v>#REF!</v>
      </c>
      <c r="B302" s="117"/>
      <c r="C302" s="117" t="e">
        <f>+USR!#REF!</f>
        <v>#REF!</v>
      </c>
      <c r="D302" s="151" t="e">
        <f>DATEVALUE(TEXT(USR!#REF!,"mm/dd/yyyy"))</f>
        <v>#REF!</v>
      </c>
      <c r="E302" s="117"/>
      <c r="F302" s="121" t="e">
        <f>+USR!#REF!</f>
        <v>#REF!</v>
      </c>
      <c r="G302" s="122"/>
      <c r="H302" s="122" t="e">
        <f>+USR!#REF!</f>
        <v>#REF!</v>
      </c>
      <c r="I302" s="122"/>
      <c r="J302" s="146" t="e">
        <f>+USR!#REF!</f>
        <v>#REF!</v>
      </c>
      <c r="K302" s="122"/>
      <c r="L302" s="147" t="e">
        <f>IF(H302=30,HLOOKUP(F302,Limits!#REF!,2),IF(H302=40,HLOOKUP(F302,Limits!#REF!,3),IF(H302=50,HLOOKUP(F302,Limits!#REF!,4),IF(H302=60,HLOOKUP(F302,Limits!#REF!,5),IF(H302=80,HLOOKUP(F302,Limits!#REF!,6))))))</f>
        <v>#REF!</v>
      </c>
      <c r="M302" s="148"/>
      <c r="N302" s="121" t="e">
        <f>+USR!#REF!</f>
        <v>#REF!</v>
      </c>
      <c r="O302" s="122"/>
      <c r="P302" s="122" t="e">
        <f>+USR!#REF!</f>
        <v>#REF!</v>
      </c>
      <c r="Q302" s="122"/>
      <c r="R302" s="122" t="e">
        <f>+USR!#REF!</f>
        <v>#REF!</v>
      </c>
      <c r="S302" s="122"/>
      <c r="T302" s="122" t="e">
        <f>+USR!#REF!</f>
        <v>#REF!</v>
      </c>
      <c r="U302" s="122"/>
      <c r="V302" s="122" t="e">
        <f>IF(N302=0,Limits!$D$8,IF(N302=1,Limits!$E$8,IF(N302=2,Limits!$F$8,IF(N302=3,Limits!$G$8,IF(N302=4,Limits!$H$8,IF(N302=5,Limits!$I$8))))))</f>
        <v>#REF!</v>
      </c>
      <c r="W302" s="122"/>
      <c r="X302" s="122" t="e">
        <f t="shared" si="16"/>
        <v>#REF!</v>
      </c>
      <c r="Y302" s="122"/>
      <c r="Z302" s="76" t="e">
        <f>IF(D302&gt;=Limits!#REF!,"A",IF(D302&lt;=Limits!#REF!,"B",0))</f>
        <v>#REF!</v>
      </c>
      <c r="AA302" s="76" t="e">
        <f>IF(Z302="A",IF(P302=30,HLOOKUP(N302,Limits!#REF!,2),IF(P302=40,HLOOKUP(N302,Limits!#REF!,3),IF(P302=50,HLOOKUP(N302,Limits!#REF!,4),IF(P302=80,HLOOKUP(N302,Limits!#REF!,5))))))</f>
        <v>#REF!</v>
      </c>
      <c r="AB302" s="76" t="e">
        <f>IF(Z302="B",IF(P302=30,HLOOKUP(N302,Limits!#REF!,2),IF(P302=40,HLOOKUP(N302,Limits!#REF!,3),IF(P302=50,HLOOKUP(N302,Limits!#REF!,4),IF(P302=80,HLOOKUP(N302,Limits!#REF!,5))))))</f>
        <v>#REF!</v>
      </c>
      <c r="AC302" s="122"/>
      <c r="AD302" s="123" t="e">
        <f t="shared" si="18"/>
        <v>#REF!</v>
      </c>
      <c r="AE302" s="76" t="e">
        <f>IF(Z302="A",IF(X302&lt;=HLOOKUP(N302,Limits!#REF!,2),30,IF(X302&lt;=HLOOKUP(N302,Limits!#REF!,3),40,IF(X302&lt;=HLOOKUP(N302,Limits!#REF!,4),50,IF(X302&lt;=HLOOKUP(N302,Limits!#REF!,5),80,"Over 80%")))))</f>
        <v>#REF!</v>
      </c>
      <c r="AF302" s="76" t="e">
        <f>IF(Z302="B",IF(X302&lt;=HLOOKUP(N302,Limits!#REF!,2),30,IF(X302&lt;=HLOOKUP(N302,Limits!#REF!,3),40,IF(X302&lt;=HLOOKUP(N302,Limits!#REF!,4),50,IF(X302&lt;=HLOOKUP(N302,Limits!#REF!,5),80,"Over 80%")))))</f>
        <v>#REF!</v>
      </c>
      <c r="AG302" s="122"/>
      <c r="AH302" s="85" t="e">
        <f>IF(J302&lt;=HLOOKUP(F302,Limits!#REF!,2),30,IF(J302&lt;=HLOOKUP(F302,Limits!#REF!,3),40,IF(J302&lt;=HLOOKUP(F302,Limits!#REF!,4),50,IF(J302&lt;=HLOOKUP(F302,Limits!#REF!,5),60,IF(J302&lt;=HLOOKUP(F302,Limits!#REF!,6),80,"Over 80%")))))</f>
        <v>#REF!</v>
      </c>
      <c r="AI302" s="123" t="e">
        <f t="shared" si="17"/>
        <v>#REF!</v>
      </c>
      <c r="AJ302" s="13"/>
      <c r="AK302" s="85" t="e">
        <f t="shared" si="19"/>
        <v>#REF!</v>
      </c>
    </row>
    <row r="303" spans="1:37">
      <c r="A303" s="117" t="e">
        <f>+USR!#REF!</f>
        <v>#REF!</v>
      </c>
      <c r="B303" s="117"/>
      <c r="C303" s="117" t="e">
        <f>+USR!#REF!</f>
        <v>#REF!</v>
      </c>
      <c r="D303" s="151" t="e">
        <f>DATEVALUE(TEXT(USR!#REF!,"mm/dd/yyyy"))</f>
        <v>#REF!</v>
      </c>
      <c r="E303" s="117"/>
      <c r="F303" s="121" t="e">
        <f>+USR!#REF!</f>
        <v>#REF!</v>
      </c>
      <c r="G303" s="122"/>
      <c r="H303" s="122" t="e">
        <f>+USR!#REF!</f>
        <v>#REF!</v>
      </c>
      <c r="I303" s="122"/>
      <c r="J303" s="146" t="e">
        <f>+USR!#REF!</f>
        <v>#REF!</v>
      </c>
      <c r="K303" s="122"/>
      <c r="L303" s="147" t="e">
        <f>IF(H303=30,HLOOKUP(F303,Limits!#REF!,2),IF(H303=40,HLOOKUP(F303,Limits!#REF!,3),IF(H303=50,HLOOKUP(F303,Limits!#REF!,4),IF(H303=60,HLOOKUP(F303,Limits!#REF!,5),IF(H303=80,HLOOKUP(F303,Limits!#REF!,6))))))</f>
        <v>#REF!</v>
      </c>
      <c r="M303" s="148"/>
      <c r="N303" s="121" t="e">
        <f>+USR!#REF!</f>
        <v>#REF!</v>
      </c>
      <c r="O303" s="122"/>
      <c r="P303" s="122" t="e">
        <f>+USR!#REF!</f>
        <v>#REF!</v>
      </c>
      <c r="Q303" s="122"/>
      <c r="R303" s="122" t="e">
        <f>+USR!#REF!</f>
        <v>#REF!</v>
      </c>
      <c r="S303" s="122"/>
      <c r="T303" s="122" t="e">
        <f>+USR!#REF!</f>
        <v>#REF!</v>
      </c>
      <c r="U303" s="122"/>
      <c r="V303" s="122" t="e">
        <f>IF(N303=0,Limits!$D$8,IF(N303=1,Limits!$E$8,IF(N303=2,Limits!$F$8,IF(N303=3,Limits!$G$8,IF(N303=4,Limits!$H$8,IF(N303=5,Limits!$I$8))))))</f>
        <v>#REF!</v>
      </c>
      <c r="W303" s="122"/>
      <c r="X303" s="122" t="e">
        <f t="shared" si="16"/>
        <v>#REF!</v>
      </c>
      <c r="Y303" s="122"/>
      <c r="Z303" s="76" t="e">
        <f>IF(D303&gt;=Limits!#REF!,"A",IF(D303&lt;=Limits!#REF!,"B",0))</f>
        <v>#REF!</v>
      </c>
      <c r="AA303" s="76" t="e">
        <f>IF(Z303="A",IF(P303=30,HLOOKUP(N303,Limits!#REF!,2),IF(P303=40,HLOOKUP(N303,Limits!#REF!,3),IF(P303=50,HLOOKUP(N303,Limits!#REF!,4),IF(P303=80,HLOOKUP(N303,Limits!#REF!,5))))))</f>
        <v>#REF!</v>
      </c>
      <c r="AB303" s="76" t="e">
        <f>IF(Z303="B",IF(P303=30,HLOOKUP(N303,Limits!#REF!,2),IF(P303=40,HLOOKUP(N303,Limits!#REF!,3),IF(P303=50,HLOOKUP(N303,Limits!#REF!,4),IF(P303=80,HLOOKUP(N303,Limits!#REF!,5))))))</f>
        <v>#REF!</v>
      </c>
      <c r="AC303" s="122"/>
      <c r="AD303" s="123" t="e">
        <f t="shared" si="18"/>
        <v>#REF!</v>
      </c>
      <c r="AE303" s="76" t="e">
        <f>IF(Z303="A",IF(X303&lt;=HLOOKUP(N303,Limits!#REF!,2),30,IF(X303&lt;=HLOOKUP(N303,Limits!#REF!,3),40,IF(X303&lt;=HLOOKUP(N303,Limits!#REF!,4),50,IF(X303&lt;=HLOOKUP(N303,Limits!#REF!,5),80,"Over 80%")))))</f>
        <v>#REF!</v>
      </c>
      <c r="AF303" s="76" t="e">
        <f>IF(Z303="B",IF(X303&lt;=HLOOKUP(N303,Limits!#REF!,2),30,IF(X303&lt;=HLOOKUP(N303,Limits!#REF!,3),40,IF(X303&lt;=HLOOKUP(N303,Limits!#REF!,4),50,IF(X303&lt;=HLOOKUP(N303,Limits!#REF!,5),80,"Over 80%")))))</f>
        <v>#REF!</v>
      </c>
      <c r="AG303" s="122"/>
      <c r="AH303" s="85" t="e">
        <f>IF(J303&lt;=HLOOKUP(F303,Limits!#REF!,2),30,IF(J303&lt;=HLOOKUP(F303,Limits!#REF!,3),40,IF(J303&lt;=HLOOKUP(F303,Limits!#REF!,4),50,IF(J303&lt;=HLOOKUP(F303,Limits!#REF!,5),60,IF(J303&lt;=HLOOKUP(F303,Limits!#REF!,6),80,"Over 80%")))))</f>
        <v>#REF!</v>
      </c>
      <c r="AI303" s="123" t="e">
        <f t="shared" si="17"/>
        <v>#REF!</v>
      </c>
      <c r="AJ303" s="13"/>
      <c r="AK303" s="85" t="e">
        <f t="shared" si="19"/>
        <v>#REF!</v>
      </c>
    </row>
    <row r="304" spans="1:37">
      <c r="A304" s="117" t="e">
        <f>+USR!#REF!</f>
        <v>#REF!</v>
      </c>
      <c r="B304" s="117"/>
      <c r="C304" s="117" t="e">
        <f>+USR!#REF!</f>
        <v>#REF!</v>
      </c>
      <c r="D304" s="151" t="e">
        <f>DATEVALUE(TEXT(USR!#REF!,"mm/dd/yyyy"))</f>
        <v>#REF!</v>
      </c>
      <c r="E304" s="117"/>
      <c r="F304" s="121" t="e">
        <f>+USR!#REF!</f>
        <v>#REF!</v>
      </c>
      <c r="G304" s="122"/>
      <c r="H304" s="122" t="e">
        <f>+USR!#REF!</f>
        <v>#REF!</v>
      </c>
      <c r="I304" s="122"/>
      <c r="J304" s="146" t="e">
        <f>+USR!#REF!</f>
        <v>#REF!</v>
      </c>
      <c r="K304" s="122"/>
      <c r="L304" s="147" t="e">
        <f>IF(H304=30,HLOOKUP(F304,Limits!#REF!,2),IF(H304=40,HLOOKUP(F304,Limits!#REF!,3),IF(H304=50,HLOOKUP(F304,Limits!#REF!,4),IF(H304=60,HLOOKUP(F304,Limits!#REF!,5),IF(H304=80,HLOOKUP(F304,Limits!#REF!,6))))))</f>
        <v>#REF!</v>
      </c>
      <c r="M304" s="148"/>
      <c r="N304" s="121" t="e">
        <f>+USR!#REF!</f>
        <v>#REF!</v>
      </c>
      <c r="O304" s="122"/>
      <c r="P304" s="122" t="e">
        <f>+USR!#REF!</f>
        <v>#REF!</v>
      </c>
      <c r="Q304" s="122"/>
      <c r="R304" s="122" t="e">
        <f>+USR!#REF!</f>
        <v>#REF!</v>
      </c>
      <c r="S304" s="122"/>
      <c r="T304" s="122" t="e">
        <f>+USR!#REF!</f>
        <v>#REF!</v>
      </c>
      <c r="U304" s="122"/>
      <c r="V304" s="122" t="e">
        <f>IF(N304=0,Limits!$D$8,IF(N304=1,Limits!$E$8,IF(N304=2,Limits!$F$8,IF(N304=3,Limits!$G$8,IF(N304=4,Limits!$H$8,IF(N304=5,Limits!$I$8))))))</f>
        <v>#REF!</v>
      </c>
      <c r="W304" s="122"/>
      <c r="X304" s="122" t="e">
        <f t="shared" si="16"/>
        <v>#REF!</v>
      </c>
      <c r="Y304" s="122"/>
      <c r="Z304" s="76" t="e">
        <f>IF(D304&gt;=Limits!#REF!,"A",IF(D304&lt;=Limits!#REF!,"B",0))</f>
        <v>#REF!</v>
      </c>
      <c r="AA304" s="76" t="e">
        <f>IF(Z304="A",IF(P304=30,HLOOKUP(N304,Limits!#REF!,2),IF(P304=40,HLOOKUP(N304,Limits!#REF!,3),IF(P304=50,HLOOKUP(N304,Limits!#REF!,4),IF(P304=80,HLOOKUP(N304,Limits!#REF!,5))))))</f>
        <v>#REF!</v>
      </c>
      <c r="AB304" s="76" t="e">
        <f>IF(Z304="B",IF(P304=30,HLOOKUP(N304,Limits!#REF!,2),IF(P304=40,HLOOKUP(N304,Limits!#REF!,3),IF(P304=50,HLOOKUP(N304,Limits!#REF!,4),IF(P304=80,HLOOKUP(N304,Limits!#REF!,5))))))</f>
        <v>#REF!</v>
      </c>
      <c r="AC304" s="122"/>
      <c r="AD304" s="123" t="e">
        <f t="shared" si="18"/>
        <v>#REF!</v>
      </c>
      <c r="AE304" s="76" t="e">
        <f>IF(Z304="A",IF(X304&lt;=HLOOKUP(N304,Limits!#REF!,2),30,IF(X304&lt;=HLOOKUP(N304,Limits!#REF!,3),40,IF(X304&lt;=HLOOKUP(N304,Limits!#REF!,4),50,IF(X304&lt;=HLOOKUP(N304,Limits!#REF!,5),80,"Over 80%")))))</f>
        <v>#REF!</v>
      </c>
      <c r="AF304" s="76" t="e">
        <f>IF(Z304="B",IF(X304&lt;=HLOOKUP(N304,Limits!#REF!,2),30,IF(X304&lt;=HLOOKUP(N304,Limits!#REF!,3),40,IF(X304&lt;=HLOOKUP(N304,Limits!#REF!,4),50,IF(X304&lt;=HLOOKUP(N304,Limits!#REF!,5),80,"Over 80%")))))</f>
        <v>#REF!</v>
      </c>
      <c r="AG304" s="122"/>
      <c r="AH304" s="85" t="e">
        <f>IF(J304&lt;=HLOOKUP(F304,Limits!#REF!,2),30,IF(J304&lt;=HLOOKUP(F304,Limits!#REF!,3),40,IF(J304&lt;=HLOOKUP(F304,Limits!#REF!,4),50,IF(J304&lt;=HLOOKUP(F304,Limits!#REF!,5),60,IF(J304&lt;=HLOOKUP(F304,Limits!#REF!,6),80,"Over 80%")))))</f>
        <v>#REF!</v>
      </c>
      <c r="AI304" s="123" t="e">
        <f t="shared" si="17"/>
        <v>#REF!</v>
      </c>
      <c r="AJ304" s="13"/>
      <c r="AK304" s="85" t="e">
        <f t="shared" si="19"/>
        <v>#REF!</v>
      </c>
    </row>
    <row r="305" spans="1:37">
      <c r="A305" s="117" t="e">
        <f>+USR!#REF!</f>
        <v>#REF!</v>
      </c>
      <c r="B305" s="117"/>
      <c r="C305" s="117" t="e">
        <f>+USR!#REF!</f>
        <v>#REF!</v>
      </c>
      <c r="D305" s="151" t="e">
        <f>DATEVALUE(TEXT(USR!#REF!,"mm/dd/yyyy"))</f>
        <v>#REF!</v>
      </c>
      <c r="E305" s="117"/>
      <c r="F305" s="121" t="e">
        <f>+USR!#REF!</f>
        <v>#REF!</v>
      </c>
      <c r="G305" s="122"/>
      <c r="H305" s="122" t="e">
        <f>+USR!#REF!</f>
        <v>#REF!</v>
      </c>
      <c r="I305" s="122"/>
      <c r="J305" s="146" t="e">
        <f>+USR!#REF!</f>
        <v>#REF!</v>
      </c>
      <c r="K305" s="122"/>
      <c r="L305" s="147" t="e">
        <f>IF(H305=30,HLOOKUP(F305,Limits!#REF!,2),IF(H305=40,HLOOKUP(F305,Limits!#REF!,3),IF(H305=50,HLOOKUP(F305,Limits!#REF!,4),IF(H305=60,HLOOKUP(F305,Limits!#REF!,5),IF(H305=80,HLOOKUP(F305,Limits!#REF!,6))))))</f>
        <v>#REF!</v>
      </c>
      <c r="M305" s="148"/>
      <c r="N305" s="121" t="e">
        <f>+USR!#REF!</f>
        <v>#REF!</v>
      </c>
      <c r="O305" s="122"/>
      <c r="P305" s="122" t="e">
        <f>+USR!#REF!</f>
        <v>#REF!</v>
      </c>
      <c r="Q305" s="122"/>
      <c r="R305" s="122" t="e">
        <f>+USR!#REF!</f>
        <v>#REF!</v>
      </c>
      <c r="S305" s="122"/>
      <c r="T305" s="122" t="e">
        <f>+USR!#REF!</f>
        <v>#REF!</v>
      </c>
      <c r="U305" s="122"/>
      <c r="V305" s="122" t="e">
        <f>IF(N305=0,Limits!$D$8,IF(N305=1,Limits!$E$8,IF(N305=2,Limits!$F$8,IF(N305=3,Limits!$G$8,IF(N305=4,Limits!$H$8,IF(N305=5,Limits!$I$8))))))</f>
        <v>#REF!</v>
      </c>
      <c r="W305" s="122"/>
      <c r="X305" s="122" t="e">
        <f t="shared" si="16"/>
        <v>#REF!</v>
      </c>
      <c r="Y305" s="122"/>
      <c r="Z305" s="76" t="e">
        <f>IF(D305&gt;=Limits!#REF!,"A",IF(D305&lt;=Limits!#REF!,"B",0))</f>
        <v>#REF!</v>
      </c>
      <c r="AA305" s="76" t="e">
        <f>IF(Z305="A",IF(P305=30,HLOOKUP(N305,Limits!#REF!,2),IF(P305=40,HLOOKUP(N305,Limits!#REF!,3),IF(P305=50,HLOOKUP(N305,Limits!#REF!,4),IF(P305=80,HLOOKUP(N305,Limits!#REF!,5))))))</f>
        <v>#REF!</v>
      </c>
      <c r="AB305" s="76" t="e">
        <f>IF(Z305="B",IF(P305=30,HLOOKUP(N305,Limits!#REF!,2),IF(P305=40,HLOOKUP(N305,Limits!#REF!,3),IF(P305=50,HLOOKUP(N305,Limits!#REF!,4),IF(P305=80,HLOOKUP(N305,Limits!#REF!,5))))))</f>
        <v>#REF!</v>
      </c>
      <c r="AC305" s="122"/>
      <c r="AD305" s="123" t="e">
        <f t="shared" si="18"/>
        <v>#REF!</v>
      </c>
      <c r="AE305" s="76" t="e">
        <f>IF(Z305="A",IF(X305&lt;=HLOOKUP(N305,Limits!#REF!,2),30,IF(X305&lt;=HLOOKUP(N305,Limits!#REF!,3),40,IF(X305&lt;=HLOOKUP(N305,Limits!#REF!,4),50,IF(X305&lt;=HLOOKUP(N305,Limits!#REF!,5),80,"Over 80%")))))</f>
        <v>#REF!</v>
      </c>
      <c r="AF305" s="76" t="e">
        <f>IF(Z305="B",IF(X305&lt;=HLOOKUP(N305,Limits!#REF!,2),30,IF(X305&lt;=HLOOKUP(N305,Limits!#REF!,3),40,IF(X305&lt;=HLOOKUP(N305,Limits!#REF!,4),50,IF(X305&lt;=HLOOKUP(N305,Limits!#REF!,5),80,"Over 80%")))))</f>
        <v>#REF!</v>
      </c>
      <c r="AG305" s="122"/>
      <c r="AH305" s="85" t="e">
        <f>IF(J305&lt;=HLOOKUP(F305,Limits!#REF!,2),30,IF(J305&lt;=HLOOKUP(F305,Limits!#REF!,3),40,IF(J305&lt;=HLOOKUP(F305,Limits!#REF!,4),50,IF(J305&lt;=HLOOKUP(F305,Limits!#REF!,5),60,IF(J305&lt;=HLOOKUP(F305,Limits!#REF!,6),80,"Over 80%")))))</f>
        <v>#REF!</v>
      </c>
      <c r="AI305" s="123" t="e">
        <f t="shared" si="17"/>
        <v>#REF!</v>
      </c>
      <c r="AJ305" s="13"/>
      <c r="AK305" s="85" t="e">
        <f t="shared" si="19"/>
        <v>#REF!</v>
      </c>
    </row>
    <row r="306" spans="1:37">
      <c r="A306" s="117" t="e">
        <f>+USR!#REF!</f>
        <v>#REF!</v>
      </c>
      <c r="B306" s="117"/>
      <c r="C306" s="117" t="e">
        <f>+USR!#REF!</f>
        <v>#REF!</v>
      </c>
      <c r="D306" s="151" t="e">
        <f>DATEVALUE(TEXT(USR!#REF!,"mm/dd/yyyy"))</f>
        <v>#REF!</v>
      </c>
      <c r="E306" s="117"/>
      <c r="F306" s="121" t="e">
        <f>+USR!#REF!</f>
        <v>#REF!</v>
      </c>
      <c r="G306" s="122"/>
      <c r="H306" s="122" t="e">
        <f>+USR!#REF!</f>
        <v>#REF!</v>
      </c>
      <c r="I306" s="122"/>
      <c r="J306" s="146" t="e">
        <f>+USR!#REF!</f>
        <v>#REF!</v>
      </c>
      <c r="K306" s="122"/>
      <c r="L306" s="147" t="e">
        <f>IF(H306=30,HLOOKUP(F306,Limits!#REF!,2),IF(H306=40,HLOOKUP(F306,Limits!#REF!,3),IF(H306=50,HLOOKUP(F306,Limits!#REF!,4),IF(H306=60,HLOOKUP(F306,Limits!#REF!,5),IF(H306=80,HLOOKUP(F306,Limits!#REF!,6))))))</f>
        <v>#REF!</v>
      </c>
      <c r="M306" s="148"/>
      <c r="N306" s="121" t="e">
        <f>+USR!#REF!</f>
        <v>#REF!</v>
      </c>
      <c r="O306" s="122"/>
      <c r="P306" s="122" t="e">
        <f>+USR!#REF!</f>
        <v>#REF!</v>
      </c>
      <c r="Q306" s="122"/>
      <c r="R306" s="122" t="e">
        <f>+USR!#REF!</f>
        <v>#REF!</v>
      </c>
      <c r="S306" s="122"/>
      <c r="T306" s="122" t="e">
        <f>+USR!#REF!</f>
        <v>#REF!</v>
      </c>
      <c r="U306" s="122"/>
      <c r="V306" s="122" t="e">
        <f>IF(N306=0,Limits!$D$8,IF(N306=1,Limits!$E$8,IF(N306=2,Limits!$F$8,IF(N306=3,Limits!$G$8,IF(N306=4,Limits!$H$8,IF(N306=5,Limits!$I$8))))))</f>
        <v>#REF!</v>
      </c>
      <c r="W306" s="122"/>
      <c r="X306" s="122" t="e">
        <f t="shared" si="16"/>
        <v>#REF!</v>
      </c>
      <c r="Y306" s="122"/>
      <c r="Z306" s="76" t="e">
        <f>IF(D306&gt;=Limits!#REF!,"A",IF(D306&lt;=Limits!#REF!,"B",0))</f>
        <v>#REF!</v>
      </c>
      <c r="AA306" s="76" t="e">
        <f>IF(Z306="A",IF(P306=30,HLOOKUP(N306,Limits!#REF!,2),IF(P306=40,HLOOKUP(N306,Limits!#REF!,3),IF(P306=50,HLOOKUP(N306,Limits!#REF!,4),IF(P306=80,HLOOKUP(N306,Limits!#REF!,5))))))</f>
        <v>#REF!</v>
      </c>
      <c r="AB306" s="76" t="e">
        <f>IF(Z306="B",IF(P306=30,HLOOKUP(N306,Limits!#REF!,2),IF(P306=40,HLOOKUP(N306,Limits!#REF!,3),IF(P306=50,HLOOKUP(N306,Limits!#REF!,4),IF(P306=80,HLOOKUP(N306,Limits!#REF!,5))))))</f>
        <v>#REF!</v>
      </c>
      <c r="AC306" s="122"/>
      <c r="AD306" s="123" t="e">
        <f t="shared" si="18"/>
        <v>#REF!</v>
      </c>
      <c r="AE306" s="76" t="e">
        <f>IF(Z306="A",IF(X306&lt;=HLOOKUP(N306,Limits!#REF!,2),30,IF(X306&lt;=HLOOKUP(N306,Limits!#REF!,3),40,IF(X306&lt;=HLOOKUP(N306,Limits!#REF!,4),50,IF(X306&lt;=HLOOKUP(N306,Limits!#REF!,5),80,"Over 80%")))))</f>
        <v>#REF!</v>
      </c>
      <c r="AF306" s="76" t="e">
        <f>IF(Z306="B",IF(X306&lt;=HLOOKUP(N306,Limits!#REF!,2),30,IF(X306&lt;=HLOOKUP(N306,Limits!#REF!,3),40,IF(X306&lt;=HLOOKUP(N306,Limits!#REF!,4),50,IF(X306&lt;=HLOOKUP(N306,Limits!#REF!,5),80,"Over 80%")))))</f>
        <v>#REF!</v>
      </c>
      <c r="AG306" s="122"/>
      <c r="AH306" s="85" t="e">
        <f>IF(J306&lt;=HLOOKUP(F306,Limits!#REF!,2),30,IF(J306&lt;=HLOOKUP(F306,Limits!#REF!,3),40,IF(J306&lt;=HLOOKUP(F306,Limits!#REF!,4),50,IF(J306&lt;=HLOOKUP(F306,Limits!#REF!,5),60,IF(J306&lt;=HLOOKUP(F306,Limits!#REF!,6),80,"Over 80%")))))</f>
        <v>#REF!</v>
      </c>
      <c r="AI306" s="123" t="e">
        <f t="shared" si="17"/>
        <v>#REF!</v>
      </c>
      <c r="AJ306" s="13"/>
      <c r="AK306" s="85" t="e">
        <f t="shared" si="19"/>
        <v>#REF!</v>
      </c>
    </row>
    <row r="307" spans="1:37">
      <c r="A307" s="117" t="e">
        <f>+USR!#REF!</f>
        <v>#REF!</v>
      </c>
      <c r="B307" s="117"/>
      <c r="C307" s="117" t="e">
        <f>+USR!#REF!</f>
        <v>#REF!</v>
      </c>
      <c r="D307" s="151" t="e">
        <f>DATEVALUE(TEXT(USR!#REF!,"mm/dd/yyyy"))</f>
        <v>#REF!</v>
      </c>
      <c r="E307" s="117"/>
      <c r="F307" s="118" t="e">
        <f>+USR!#REF!</f>
        <v>#REF!</v>
      </c>
      <c r="G307" s="119"/>
      <c r="H307" s="122" t="e">
        <f>+USR!#REF!</f>
        <v>#REF!</v>
      </c>
      <c r="I307" s="119"/>
      <c r="J307" s="149" t="e">
        <f>+USR!#REF!</f>
        <v>#REF!</v>
      </c>
      <c r="K307" s="119"/>
      <c r="L307" s="150" t="e">
        <f>IF(H307=30,HLOOKUP(F307,Limits!#REF!,2),IF(H307=40,HLOOKUP(F307,Limits!#REF!,3),IF(H307=50,HLOOKUP(F307,Limits!#REF!,4),IF(H307=60,HLOOKUP(F307,Limits!#REF!,5),IF(H307=80,HLOOKUP(F307,Limits!#REF!,6))))))</f>
        <v>#REF!</v>
      </c>
      <c r="M307" s="148"/>
      <c r="N307" s="118" t="e">
        <f>+USR!#REF!</f>
        <v>#REF!</v>
      </c>
      <c r="O307" s="119"/>
      <c r="P307" s="122" t="e">
        <f>+USR!#REF!</f>
        <v>#REF!</v>
      </c>
      <c r="Q307" s="119"/>
      <c r="R307" s="119" t="e">
        <f>+USR!#REF!</f>
        <v>#REF!</v>
      </c>
      <c r="S307" s="119"/>
      <c r="T307" s="119" t="e">
        <f>+USR!#REF!</f>
        <v>#REF!</v>
      </c>
      <c r="U307" s="119"/>
      <c r="V307" s="119" t="e">
        <f>IF(N307=0,Limits!$D$8,IF(N307=1,Limits!$E$8,IF(N307=2,Limits!$F$8,IF(N307=3,Limits!$G$8,IF(N307=4,Limits!$H$8,IF(N307=5,Limits!$I$8))))))</f>
        <v>#REF!</v>
      </c>
      <c r="W307" s="119"/>
      <c r="X307" s="119" t="e">
        <f t="shared" si="16"/>
        <v>#REF!</v>
      </c>
      <c r="Y307" s="119"/>
      <c r="Z307" s="76" t="e">
        <f>IF(D307&gt;=Limits!#REF!,"A",IF(D307&lt;=Limits!#REF!,"B",0))</f>
        <v>#REF!</v>
      </c>
      <c r="AA307" s="152" t="e">
        <f>IF(Z307="A",IF(P307=30,HLOOKUP(N307,Limits!#REF!,2),IF(P307=40,HLOOKUP(N307,Limits!#REF!,3),IF(P307=50,HLOOKUP(N307,Limits!#REF!,4),IF(P307=80,HLOOKUP(N307,Limits!#REF!,5))))))</f>
        <v>#REF!</v>
      </c>
      <c r="AB307" s="152" t="e">
        <f>IF(Z307="B",IF(P307=30,HLOOKUP(N307,Limits!#REF!,2),IF(P307=40,HLOOKUP(N307,Limits!#REF!,3),IF(P307=50,HLOOKUP(N307,Limits!#REF!,4),IF(P307=80,HLOOKUP(N307,Limits!#REF!,5))))))</f>
        <v>#REF!</v>
      </c>
      <c r="AC307" s="119"/>
      <c r="AD307" s="120" t="e">
        <f t="shared" si="18"/>
        <v>#REF!</v>
      </c>
      <c r="AE307" s="76" t="e">
        <f>IF(Z307="A",IF(X307&lt;=HLOOKUP(N307,Limits!#REF!,2),30,IF(X307&lt;=HLOOKUP(N307,Limits!#REF!,3),40,IF(X307&lt;=HLOOKUP(N307,Limits!#REF!,4),50,IF(X307&lt;=HLOOKUP(N307,Limits!#REF!,5),80,"Over 80%")))))</f>
        <v>#REF!</v>
      </c>
      <c r="AF307" s="76" t="e">
        <f>IF(Z307="B",IF(X307&lt;=HLOOKUP(N307,Limits!#REF!,2),30,IF(X307&lt;=HLOOKUP(N307,Limits!#REF!,3),40,IF(X307&lt;=HLOOKUP(N307,Limits!#REF!,4),50,IF(X307&lt;=HLOOKUP(N307,Limits!#REF!,5),80,"Over 80%")))))</f>
        <v>#REF!</v>
      </c>
      <c r="AG307" s="122"/>
      <c r="AH307" s="85" t="e">
        <f>IF(J307&lt;=HLOOKUP(F307,Limits!#REF!,2),30,IF(J307&lt;=HLOOKUP(F307,Limits!#REF!,3),40,IF(J307&lt;=HLOOKUP(F307,Limits!#REF!,4),50,IF(J307&lt;=HLOOKUP(F307,Limits!#REF!,5),60,IF(J307&lt;=HLOOKUP(F307,Limits!#REF!,6),80,"Over 80%")))))</f>
        <v>#REF!</v>
      </c>
      <c r="AI307" s="123" t="e">
        <f t="shared" si="17"/>
        <v>#REF!</v>
      </c>
      <c r="AJ307" s="13"/>
      <c r="AK307" s="85" t="e">
        <f t="shared" si="19"/>
        <v>#REF!</v>
      </c>
    </row>
  </sheetData>
  <mergeCells count="7">
    <mergeCell ref="A1:C2"/>
    <mergeCell ref="F1:AD1"/>
    <mergeCell ref="AI5:AI6"/>
    <mergeCell ref="AH5:AH6"/>
    <mergeCell ref="N4:AD4"/>
    <mergeCell ref="F4:L4"/>
    <mergeCell ref="F2:AD2"/>
  </mergeCells>
  <conditionalFormatting sqref="AH8:AH307 AI8:AI307">
    <cfRule type="containsText" dxfId="0" priority="7" stopIfTrue="1" operator="containsText" text="Over">
      <formula>NOT(ISERROR(SEARCH("Over",AH8)))</formula>
    </cfRule>
  </conditionalFormatting>
  <pageMargins left="0.25" right="0.25" top="0.75" bottom="0.75" header="0.3" footer="0.3"/>
  <pageSetup scale="85" fitToHeight="0" orientation="landscape" r:id="rId1"/>
  <headerFooter>
    <oddHeader>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30"/>
  <sheetViews>
    <sheetView view="pageBreakPreview" zoomScale="85" zoomScaleNormal="100" zoomScaleSheetLayoutView="85" workbookViewId="0">
      <selection activeCell="A10" sqref="A10"/>
    </sheetView>
  </sheetViews>
  <sheetFormatPr defaultColWidth="9.140625" defaultRowHeight="15"/>
  <cols>
    <col min="1" max="1" width="16.140625" style="2" customWidth="1"/>
    <col min="2" max="2" width="13.28515625" style="2" customWidth="1"/>
    <col min="3" max="3" width="9.140625" style="2"/>
    <col min="4" max="4" width="11.85546875" style="2" customWidth="1"/>
    <col min="5" max="5" width="14.28515625" style="2" customWidth="1"/>
    <col min="6" max="6" width="15.140625" style="2" customWidth="1"/>
    <col min="7" max="8" width="11.140625" style="2" customWidth="1"/>
    <col min="9" max="9" width="9.140625" style="2"/>
    <col min="10" max="10" width="13.42578125" style="2" customWidth="1"/>
    <col min="11" max="11" width="9.140625" style="2"/>
    <col min="12" max="12" width="10.140625" style="2" bestFit="1" customWidth="1"/>
    <col min="13" max="14" width="9.140625" style="2"/>
    <col min="15" max="15" width="61.85546875" style="2" customWidth="1"/>
    <col min="16" max="16384" width="9.140625" style="2"/>
  </cols>
  <sheetData>
    <row r="1" spans="1:31">
      <c r="B1" s="54" t="s">
        <v>83</v>
      </c>
      <c r="C1" s="10"/>
      <c r="D1" s="10"/>
      <c r="E1" s="10"/>
      <c r="F1" s="10"/>
      <c r="G1" s="10"/>
      <c r="H1" s="10"/>
      <c r="I1" s="48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3" spans="1:31">
      <c r="A3" s="71" t="s">
        <v>78</v>
      </c>
      <c r="B3" s="71"/>
      <c r="C3" s="71"/>
      <c r="D3" s="71"/>
      <c r="E3" s="71"/>
      <c r="F3" s="71"/>
    </row>
    <row r="4" spans="1:31">
      <c r="A4" s="71" t="s">
        <v>79</v>
      </c>
      <c r="B4" s="71"/>
      <c r="C4" s="71"/>
      <c r="D4" s="71"/>
      <c r="E4" s="71"/>
      <c r="F4" s="71"/>
    </row>
    <row r="5" spans="1:31">
      <c r="A5" s="71" t="s">
        <v>80</v>
      </c>
      <c r="B5" s="71"/>
      <c r="C5" s="71"/>
      <c r="D5" s="71"/>
      <c r="E5" s="71"/>
      <c r="F5" s="71"/>
    </row>
    <row r="6" spans="1:31">
      <c r="A6" s="71" t="s">
        <v>81</v>
      </c>
      <c r="B6" s="71"/>
      <c r="C6" s="71"/>
      <c r="D6" s="71"/>
      <c r="E6" s="71"/>
      <c r="F6" s="71"/>
    </row>
    <row r="7" spans="1:31">
      <c r="A7" s="71" t="s">
        <v>82</v>
      </c>
      <c r="B7" s="71"/>
      <c r="C7" s="71"/>
      <c r="D7" s="71"/>
      <c r="E7" s="71"/>
      <c r="F7" s="71"/>
    </row>
    <row r="9" spans="1:31" ht="45">
      <c r="A9" s="20" t="s">
        <v>13</v>
      </c>
      <c r="B9" s="20" t="s">
        <v>14</v>
      </c>
      <c r="C9" s="20" t="s">
        <v>12</v>
      </c>
      <c r="D9" s="20" t="s">
        <v>15</v>
      </c>
      <c r="E9" s="20" t="s">
        <v>16</v>
      </c>
      <c r="F9" s="20" t="s">
        <v>17</v>
      </c>
      <c r="G9" s="20" t="s">
        <v>18</v>
      </c>
      <c r="H9" s="20" t="s">
        <v>19</v>
      </c>
      <c r="I9" s="20" t="s">
        <v>20</v>
      </c>
      <c r="J9" s="20" t="s">
        <v>21</v>
      </c>
      <c r="K9" s="20" t="s">
        <v>22</v>
      </c>
      <c r="L9" s="20" t="s">
        <v>23</v>
      </c>
      <c r="M9" s="20" t="s">
        <v>24</v>
      </c>
      <c r="N9" s="20" t="s">
        <v>25</v>
      </c>
      <c r="O9" s="20" t="s">
        <v>26</v>
      </c>
      <c r="P9" s="20" t="s">
        <v>86</v>
      </c>
    </row>
    <row r="10" spans="1:31" s="21" customFormat="1" ht="15" customHeight="1">
      <c r="A10" s="135"/>
      <c r="B10" s="136"/>
      <c r="C10" s="137"/>
      <c r="D10" s="135"/>
      <c r="E10" s="135"/>
      <c r="F10" s="135"/>
      <c r="G10" s="138"/>
      <c r="H10" s="138"/>
      <c r="I10" s="138"/>
      <c r="J10" s="138"/>
      <c r="K10" s="139"/>
      <c r="L10" s="140"/>
      <c r="M10" s="141"/>
      <c r="N10" s="139"/>
      <c r="O10" s="135"/>
      <c r="P10" s="141"/>
    </row>
    <row r="11" spans="1:31" s="21" customFormat="1" ht="15" customHeight="1">
      <c r="A11" s="135"/>
      <c r="B11" s="136"/>
      <c r="C11" s="137"/>
      <c r="D11" s="135"/>
      <c r="E11" s="135"/>
      <c r="F11" s="135"/>
      <c r="G11" s="138"/>
      <c r="H11" s="138"/>
      <c r="I11" s="138"/>
      <c r="J11" s="138"/>
      <c r="K11" s="139"/>
      <c r="L11" s="140"/>
      <c r="M11" s="141"/>
      <c r="N11" s="139"/>
      <c r="O11" s="135"/>
      <c r="P11" s="141"/>
    </row>
    <row r="12" spans="1:31" s="21" customFormat="1" ht="15" customHeight="1">
      <c r="A12" s="135"/>
      <c r="B12" s="136"/>
      <c r="C12" s="137"/>
      <c r="D12" s="135"/>
      <c r="E12" s="135"/>
      <c r="F12" s="135"/>
      <c r="G12" s="138"/>
      <c r="H12" s="138"/>
      <c r="I12" s="138"/>
      <c r="J12" s="138"/>
      <c r="K12" s="139"/>
      <c r="L12" s="140"/>
      <c r="M12" s="141"/>
      <c r="N12" s="139"/>
      <c r="O12" s="135"/>
      <c r="P12" s="141"/>
    </row>
    <row r="13" spans="1:31" s="21" customFormat="1" ht="15" customHeight="1">
      <c r="A13" s="135"/>
      <c r="B13" s="136"/>
      <c r="C13" s="137"/>
      <c r="D13" s="135"/>
      <c r="E13" s="135"/>
      <c r="F13" s="135"/>
      <c r="G13" s="138"/>
      <c r="H13" s="138"/>
      <c r="I13" s="138"/>
      <c r="J13" s="138"/>
      <c r="K13" s="139"/>
      <c r="L13" s="140"/>
      <c r="M13" s="141"/>
      <c r="N13" s="139"/>
      <c r="O13" s="135"/>
      <c r="P13" s="141"/>
    </row>
    <row r="14" spans="1:31" s="21" customFormat="1" ht="15" customHeight="1">
      <c r="A14" s="135"/>
      <c r="B14" s="136"/>
      <c r="C14" s="137"/>
      <c r="D14" s="135"/>
      <c r="E14" s="135"/>
      <c r="F14" s="135"/>
      <c r="G14" s="138"/>
      <c r="H14" s="138"/>
      <c r="I14" s="138"/>
      <c r="J14" s="138"/>
      <c r="K14" s="139"/>
      <c r="L14" s="140"/>
      <c r="M14" s="141"/>
      <c r="N14" s="139"/>
      <c r="O14" s="135"/>
      <c r="P14" s="141"/>
    </row>
    <row r="15" spans="1:31" s="21" customFormat="1" ht="15" customHeight="1">
      <c r="A15" s="135"/>
      <c r="B15" s="136"/>
      <c r="C15" s="137"/>
      <c r="D15" s="135"/>
      <c r="E15" s="135"/>
      <c r="F15" s="135"/>
      <c r="G15" s="138"/>
      <c r="H15" s="138"/>
      <c r="I15" s="138"/>
      <c r="J15" s="138"/>
      <c r="K15" s="139"/>
      <c r="L15" s="140"/>
      <c r="M15" s="141"/>
      <c r="N15" s="139"/>
      <c r="O15" s="135"/>
      <c r="P15" s="141"/>
    </row>
    <row r="16" spans="1:31" s="21" customFormat="1" ht="15" customHeight="1">
      <c r="A16" s="135"/>
      <c r="B16" s="136"/>
      <c r="C16" s="137"/>
      <c r="D16" s="135"/>
      <c r="E16" s="135"/>
      <c r="F16" s="135"/>
      <c r="G16" s="138"/>
      <c r="H16" s="138"/>
      <c r="I16" s="138"/>
      <c r="J16" s="138"/>
      <c r="K16" s="139"/>
      <c r="L16" s="140"/>
      <c r="M16" s="141"/>
      <c r="N16" s="139"/>
      <c r="O16" s="135"/>
      <c r="P16" s="141"/>
    </row>
    <row r="17" spans="1:16" s="21" customFormat="1" ht="15" customHeight="1">
      <c r="A17" s="135"/>
      <c r="B17" s="136"/>
      <c r="C17" s="137"/>
      <c r="D17" s="135"/>
      <c r="E17" s="135"/>
      <c r="F17" s="135"/>
      <c r="G17" s="138"/>
      <c r="H17" s="138"/>
      <c r="I17" s="138"/>
      <c r="J17" s="138"/>
      <c r="K17" s="139"/>
      <c r="L17" s="140"/>
      <c r="M17" s="141"/>
      <c r="N17" s="139"/>
      <c r="O17" s="135"/>
      <c r="P17" s="141"/>
    </row>
    <row r="18" spans="1:16" s="21" customFormat="1" ht="15" customHeight="1">
      <c r="A18" s="135"/>
      <c r="B18" s="136"/>
      <c r="C18" s="137"/>
      <c r="D18" s="135"/>
      <c r="E18" s="135"/>
      <c r="F18" s="135"/>
      <c r="G18" s="138"/>
      <c r="H18" s="138"/>
      <c r="I18" s="138"/>
      <c r="J18" s="138"/>
      <c r="K18" s="139"/>
      <c r="L18" s="140"/>
      <c r="M18" s="141"/>
      <c r="N18" s="139"/>
      <c r="O18" s="135"/>
      <c r="P18" s="141"/>
    </row>
    <row r="19" spans="1:16" s="21" customFormat="1" ht="15" customHeight="1">
      <c r="A19" s="135"/>
      <c r="B19" s="136"/>
      <c r="C19" s="137"/>
      <c r="D19" s="135"/>
      <c r="E19" s="135"/>
      <c r="F19" s="135"/>
      <c r="G19" s="138"/>
      <c r="H19" s="138"/>
      <c r="I19" s="138"/>
      <c r="J19" s="138"/>
      <c r="K19" s="139"/>
      <c r="L19" s="140"/>
      <c r="M19" s="141"/>
      <c r="N19" s="139"/>
      <c r="O19" s="135"/>
      <c r="P19" s="141"/>
    </row>
    <row r="20" spans="1:16" s="21" customFormat="1" ht="15" customHeight="1">
      <c r="A20" s="135"/>
      <c r="B20" s="136"/>
      <c r="C20" s="137"/>
      <c r="D20" s="135"/>
      <c r="E20" s="135"/>
      <c r="F20" s="135"/>
      <c r="G20" s="138"/>
      <c r="H20" s="138"/>
      <c r="I20" s="138"/>
      <c r="J20" s="138"/>
      <c r="K20" s="139"/>
      <c r="L20" s="140"/>
      <c r="M20" s="141"/>
      <c r="N20" s="139"/>
      <c r="O20" s="135"/>
      <c r="P20" s="141"/>
    </row>
    <row r="21" spans="1:16" s="21" customFormat="1" ht="15" customHeight="1">
      <c r="A21" s="135"/>
      <c r="B21" s="136"/>
      <c r="C21" s="137"/>
      <c r="D21" s="135"/>
      <c r="E21" s="135"/>
      <c r="F21" s="135"/>
      <c r="G21" s="138"/>
      <c r="H21" s="138"/>
      <c r="I21" s="138"/>
      <c r="J21" s="138"/>
      <c r="K21" s="139"/>
      <c r="L21" s="140"/>
      <c r="M21" s="141"/>
      <c r="N21" s="139"/>
      <c r="O21" s="135"/>
      <c r="P21" s="141"/>
    </row>
    <row r="22" spans="1:16" s="21" customFormat="1" ht="15" customHeight="1">
      <c r="A22" s="135"/>
      <c r="B22" s="136"/>
      <c r="C22" s="137"/>
      <c r="D22" s="135"/>
      <c r="E22" s="135"/>
      <c r="F22" s="135"/>
      <c r="G22" s="138"/>
      <c r="H22" s="138"/>
      <c r="I22" s="138"/>
      <c r="J22" s="138"/>
      <c r="K22" s="139"/>
      <c r="L22" s="140"/>
      <c r="M22" s="141"/>
      <c r="N22" s="139"/>
      <c r="O22" s="135"/>
      <c r="P22" s="141"/>
    </row>
    <row r="23" spans="1:16" s="21" customFormat="1" ht="15" customHeight="1">
      <c r="A23" s="135"/>
      <c r="B23" s="136"/>
      <c r="C23" s="137"/>
      <c r="D23" s="135"/>
      <c r="E23" s="135"/>
      <c r="F23" s="135"/>
      <c r="G23" s="138"/>
      <c r="H23" s="138"/>
      <c r="I23" s="138"/>
      <c r="J23" s="138"/>
      <c r="K23" s="139"/>
      <c r="L23" s="140"/>
      <c r="M23" s="141"/>
      <c r="N23" s="139"/>
      <c r="O23" s="135"/>
      <c r="P23" s="141"/>
    </row>
    <row r="24" spans="1:16" s="21" customFormat="1" ht="15" customHeight="1">
      <c r="A24" s="135"/>
      <c r="B24" s="136"/>
      <c r="C24" s="137"/>
      <c r="D24" s="135"/>
      <c r="E24" s="135"/>
      <c r="F24" s="135"/>
      <c r="G24" s="138"/>
      <c r="H24" s="138"/>
      <c r="I24" s="138"/>
      <c r="J24" s="138"/>
      <c r="K24" s="139"/>
      <c r="L24" s="140"/>
      <c r="M24" s="141"/>
      <c r="N24" s="139"/>
      <c r="O24" s="135"/>
      <c r="P24" s="141"/>
    </row>
    <row r="25" spans="1:16" s="21" customFormat="1" ht="15" customHeight="1">
      <c r="A25" s="135"/>
      <c r="B25" s="136"/>
      <c r="C25" s="137"/>
      <c r="D25" s="135"/>
      <c r="E25" s="135"/>
      <c r="F25" s="135"/>
      <c r="G25" s="138"/>
      <c r="H25" s="138"/>
      <c r="I25" s="138"/>
      <c r="J25" s="138"/>
      <c r="K25" s="139"/>
      <c r="L25" s="140"/>
      <c r="M25" s="141"/>
      <c r="N25" s="139"/>
      <c r="O25" s="135"/>
      <c r="P25" s="141"/>
    </row>
    <row r="26" spans="1:16" s="21" customFormat="1" ht="15" customHeight="1">
      <c r="A26" s="135"/>
      <c r="B26" s="136"/>
      <c r="C26" s="137"/>
      <c r="D26" s="135"/>
      <c r="E26" s="135"/>
      <c r="F26" s="135"/>
      <c r="G26" s="138"/>
      <c r="H26" s="138"/>
      <c r="I26" s="138"/>
      <c r="J26" s="138"/>
      <c r="K26" s="139"/>
      <c r="L26" s="140"/>
      <c r="M26" s="141"/>
      <c r="N26" s="139"/>
      <c r="O26" s="135"/>
      <c r="P26" s="141"/>
    </row>
    <row r="27" spans="1:16" s="21" customFormat="1" ht="15" customHeight="1">
      <c r="A27" s="135"/>
      <c r="B27" s="136"/>
      <c r="C27" s="137"/>
      <c r="D27" s="135"/>
      <c r="E27" s="135"/>
      <c r="F27" s="135"/>
      <c r="G27" s="138"/>
      <c r="H27" s="138"/>
      <c r="I27" s="138"/>
      <c r="J27" s="138"/>
      <c r="K27" s="139"/>
      <c r="L27" s="140"/>
      <c r="M27" s="141"/>
      <c r="N27" s="139"/>
      <c r="O27" s="135"/>
      <c r="P27" s="141"/>
    </row>
    <row r="28" spans="1:16" s="21" customFormat="1" ht="15" customHeight="1">
      <c r="A28" s="135"/>
      <c r="B28" s="136"/>
      <c r="C28" s="137"/>
      <c r="D28" s="135"/>
      <c r="E28" s="135"/>
      <c r="F28" s="135"/>
      <c r="G28" s="138"/>
      <c r="H28" s="138"/>
      <c r="I28" s="138"/>
      <c r="J28" s="138"/>
      <c r="K28" s="139"/>
      <c r="L28" s="140"/>
      <c r="M28" s="141"/>
      <c r="N28" s="139"/>
      <c r="O28" s="135"/>
      <c r="P28" s="141"/>
    </row>
    <row r="29" spans="1:16" s="21" customFormat="1" ht="15" customHeight="1">
      <c r="A29" s="135"/>
      <c r="B29" s="136"/>
      <c r="C29" s="137"/>
      <c r="D29" s="135"/>
      <c r="E29" s="135"/>
      <c r="F29" s="135"/>
      <c r="G29" s="138"/>
      <c r="H29" s="138"/>
      <c r="I29" s="138"/>
      <c r="J29" s="138"/>
      <c r="K29" s="139"/>
      <c r="L29" s="140"/>
      <c r="M29" s="141"/>
      <c r="N29" s="139"/>
      <c r="O29" s="135"/>
      <c r="P29" s="141"/>
    </row>
    <row r="30" spans="1:16" s="21" customFormat="1" ht="15" customHeight="1">
      <c r="A30" s="135"/>
      <c r="B30" s="136"/>
      <c r="C30" s="137"/>
      <c r="D30" s="135"/>
      <c r="E30" s="135"/>
      <c r="F30" s="135"/>
      <c r="G30" s="138"/>
      <c r="H30" s="138"/>
      <c r="I30" s="138"/>
      <c r="J30" s="138"/>
      <c r="K30" s="139"/>
      <c r="L30" s="140"/>
      <c r="M30" s="141"/>
      <c r="N30" s="139"/>
      <c r="O30" s="135"/>
      <c r="P30" s="141"/>
    </row>
    <row r="31" spans="1:16" s="21" customFormat="1" ht="15" customHeight="1">
      <c r="A31" s="135"/>
      <c r="B31" s="136"/>
      <c r="C31" s="137"/>
      <c r="D31" s="135"/>
      <c r="E31" s="135"/>
      <c r="F31" s="135"/>
      <c r="G31" s="138"/>
      <c r="H31" s="138"/>
      <c r="I31" s="138"/>
      <c r="J31" s="138"/>
      <c r="K31" s="139"/>
      <c r="L31" s="140"/>
      <c r="M31" s="141"/>
      <c r="N31" s="139"/>
      <c r="O31" s="135"/>
      <c r="P31" s="141"/>
    </row>
    <row r="32" spans="1:16" s="21" customFormat="1" ht="15" customHeight="1">
      <c r="A32" s="135"/>
      <c r="B32" s="136"/>
      <c r="C32" s="137"/>
      <c r="D32" s="135"/>
      <c r="E32" s="135"/>
      <c r="F32" s="135"/>
      <c r="G32" s="138"/>
      <c r="H32" s="138"/>
      <c r="I32" s="138"/>
      <c r="J32" s="138"/>
      <c r="K32" s="139"/>
      <c r="L32" s="140"/>
      <c r="M32" s="141"/>
      <c r="N32" s="139"/>
      <c r="O32" s="135"/>
      <c r="P32" s="141"/>
    </row>
    <row r="33" spans="1:16" s="21" customFormat="1" ht="15" customHeight="1">
      <c r="A33" s="135"/>
      <c r="B33" s="136"/>
      <c r="C33" s="137"/>
      <c r="D33" s="135"/>
      <c r="E33" s="135"/>
      <c r="F33" s="135"/>
      <c r="G33" s="138"/>
      <c r="H33" s="138"/>
      <c r="I33" s="138"/>
      <c r="J33" s="138"/>
      <c r="K33" s="139"/>
      <c r="L33" s="140"/>
      <c r="M33" s="141"/>
      <c r="N33" s="139"/>
      <c r="O33" s="135"/>
      <c r="P33" s="141"/>
    </row>
    <row r="34" spans="1:16" s="21" customFormat="1" ht="15" customHeight="1">
      <c r="A34" s="135"/>
      <c r="B34" s="136"/>
      <c r="C34" s="137"/>
      <c r="D34" s="135"/>
      <c r="E34" s="135"/>
      <c r="F34" s="135"/>
      <c r="G34" s="138"/>
      <c r="H34" s="138"/>
      <c r="I34" s="138"/>
      <c r="J34" s="138"/>
      <c r="K34" s="139"/>
      <c r="L34" s="140"/>
      <c r="M34" s="141"/>
      <c r="N34" s="139"/>
      <c r="O34" s="135"/>
      <c r="P34" s="141"/>
    </row>
    <row r="35" spans="1:16" s="21" customFormat="1" ht="15" customHeight="1">
      <c r="A35" s="135"/>
      <c r="B35" s="136"/>
      <c r="C35" s="137"/>
      <c r="D35" s="135"/>
      <c r="E35" s="135"/>
      <c r="F35" s="135"/>
      <c r="G35" s="138"/>
      <c r="H35" s="138"/>
      <c r="I35" s="138"/>
      <c r="J35" s="138"/>
      <c r="K35" s="139"/>
      <c r="L35" s="140"/>
      <c r="M35" s="141"/>
      <c r="N35" s="139"/>
      <c r="O35" s="135"/>
      <c r="P35" s="141"/>
    </row>
    <row r="36" spans="1:16" s="21" customFormat="1" ht="15" customHeight="1">
      <c r="A36" s="135"/>
      <c r="B36" s="136"/>
      <c r="C36" s="137"/>
      <c r="D36" s="135"/>
      <c r="E36" s="135"/>
      <c r="F36" s="135"/>
      <c r="G36" s="138"/>
      <c r="H36" s="138"/>
      <c r="I36" s="138"/>
      <c r="J36" s="138"/>
      <c r="K36" s="139"/>
      <c r="L36" s="140"/>
      <c r="M36" s="141"/>
      <c r="N36" s="139"/>
      <c r="O36" s="135"/>
      <c r="P36" s="141"/>
    </row>
    <row r="37" spans="1:16" s="21" customFormat="1" ht="15" customHeight="1">
      <c r="A37" s="135"/>
      <c r="B37" s="136"/>
      <c r="C37" s="137"/>
      <c r="D37" s="135"/>
      <c r="E37" s="135"/>
      <c r="F37" s="135"/>
      <c r="G37" s="138"/>
      <c r="H37" s="138"/>
      <c r="I37" s="138"/>
      <c r="J37" s="138"/>
      <c r="K37" s="139"/>
      <c r="L37" s="140"/>
      <c r="M37" s="141"/>
      <c r="N37" s="139"/>
      <c r="O37" s="135"/>
      <c r="P37" s="141"/>
    </row>
    <row r="38" spans="1:16" s="21" customFormat="1" ht="15" customHeight="1">
      <c r="A38" s="135"/>
      <c r="B38" s="136"/>
      <c r="C38" s="137"/>
      <c r="D38" s="135"/>
      <c r="E38" s="135"/>
      <c r="F38" s="135"/>
      <c r="G38" s="138"/>
      <c r="H38" s="138"/>
      <c r="I38" s="138"/>
      <c r="J38" s="138"/>
      <c r="K38" s="139"/>
      <c r="L38" s="140"/>
      <c r="M38" s="141"/>
      <c r="N38" s="139"/>
      <c r="O38" s="135"/>
      <c r="P38" s="141"/>
    </row>
    <row r="39" spans="1:16" s="21" customFormat="1" ht="15" customHeight="1">
      <c r="A39" s="135"/>
      <c r="B39" s="136"/>
      <c r="C39" s="137"/>
      <c r="D39" s="135"/>
      <c r="E39" s="135"/>
      <c r="F39" s="135"/>
      <c r="G39" s="138"/>
      <c r="H39" s="138"/>
      <c r="I39" s="138"/>
      <c r="J39" s="138"/>
      <c r="K39" s="139"/>
      <c r="L39" s="140"/>
      <c r="M39" s="141"/>
      <c r="N39" s="139"/>
      <c r="O39" s="135"/>
      <c r="P39" s="141"/>
    </row>
    <row r="40" spans="1:16" s="21" customFormat="1" ht="15" customHeight="1">
      <c r="A40" s="135"/>
      <c r="B40" s="136"/>
      <c r="C40" s="137"/>
      <c r="D40" s="135"/>
      <c r="E40" s="135"/>
      <c r="F40" s="135"/>
      <c r="G40" s="138"/>
      <c r="H40" s="138"/>
      <c r="I40" s="138"/>
      <c r="J40" s="138"/>
      <c r="K40" s="139"/>
      <c r="L40" s="140"/>
      <c r="M40" s="141"/>
      <c r="N40" s="139"/>
      <c r="O40" s="135"/>
      <c r="P40" s="141"/>
    </row>
    <row r="41" spans="1:16" s="21" customFormat="1" ht="15" customHeight="1">
      <c r="A41" s="135"/>
      <c r="B41" s="136"/>
      <c r="C41" s="137"/>
      <c r="D41" s="135"/>
      <c r="E41" s="135"/>
      <c r="F41" s="135"/>
      <c r="G41" s="138"/>
      <c r="H41" s="138"/>
      <c r="I41" s="138"/>
      <c r="J41" s="138"/>
      <c r="K41" s="139"/>
      <c r="L41" s="140"/>
      <c r="M41" s="141"/>
      <c r="N41" s="139"/>
      <c r="O41" s="135"/>
      <c r="P41" s="141"/>
    </row>
    <row r="42" spans="1:16" s="21" customFormat="1" ht="15" customHeight="1">
      <c r="A42" s="135"/>
      <c r="B42" s="136"/>
      <c r="C42" s="137"/>
      <c r="D42" s="135"/>
      <c r="E42" s="135"/>
      <c r="F42" s="135"/>
      <c r="G42" s="138"/>
      <c r="H42" s="138"/>
      <c r="I42" s="138"/>
      <c r="J42" s="138"/>
      <c r="K42" s="139"/>
      <c r="L42" s="140"/>
      <c r="M42" s="141"/>
      <c r="N42" s="139"/>
      <c r="O42" s="135"/>
      <c r="P42" s="141"/>
    </row>
    <row r="43" spans="1:16" s="21" customFormat="1" ht="15" customHeight="1">
      <c r="A43" s="135"/>
      <c r="B43" s="136"/>
      <c r="C43" s="137"/>
      <c r="D43" s="135"/>
      <c r="E43" s="135"/>
      <c r="F43" s="135"/>
      <c r="G43" s="138"/>
      <c r="H43" s="138"/>
      <c r="I43" s="138"/>
      <c r="J43" s="138"/>
      <c r="K43" s="139"/>
      <c r="L43" s="140"/>
      <c r="M43" s="141"/>
      <c r="N43" s="139"/>
      <c r="O43" s="135"/>
      <c r="P43" s="141"/>
    </row>
    <row r="44" spans="1:16" s="21" customFormat="1" ht="15" customHeight="1">
      <c r="A44" s="135"/>
      <c r="B44" s="136"/>
      <c r="C44" s="137"/>
      <c r="D44" s="135"/>
      <c r="E44" s="135"/>
      <c r="F44" s="135"/>
      <c r="G44" s="138"/>
      <c r="H44" s="138"/>
      <c r="I44" s="138"/>
      <c r="J44" s="138"/>
      <c r="K44" s="139"/>
      <c r="L44" s="140"/>
      <c r="M44" s="141"/>
      <c r="N44" s="139"/>
      <c r="O44" s="135"/>
      <c r="P44" s="141"/>
    </row>
    <row r="45" spans="1:16" s="21" customFormat="1" ht="15" customHeight="1">
      <c r="A45" s="135"/>
      <c r="B45" s="136"/>
      <c r="C45" s="137"/>
      <c r="D45" s="135"/>
      <c r="E45" s="135"/>
      <c r="F45" s="135"/>
      <c r="G45" s="138"/>
      <c r="H45" s="138"/>
      <c r="I45" s="138"/>
      <c r="J45" s="138"/>
      <c r="K45" s="139"/>
      <c r="L45" s="140"/>
      <c r="M45" s="141"/>
      <c r="N45" s="139"/>
      <c r="O45" s="135"/>
      <c r="P45" s="141"/>
    </row>
    <row r="46" spans="1:16" s="21" customFormat="1" ht="15" customHeight="1">
      <c r="A46" s="135"/>
      <c r="B46" s="136"/>
      <c r="C46" s="137"/>
      <c r="D46" s="135"/>
      <c r="E46" s="135"/>
      <c r="F46" s="135"/>
      <c r="G46" s="138"/>
      <c r="H46" s="138"/>
      <c r="I46" s="138"/>
      <c r="J46" s="138"/>
      <c r="K46" s="139"/>
      <c r="L46" s="140"/>
      <c r="M46" s="141"/>
      <c r="N46" s="139"/>
      <c r="O46" s="135"/>
      <c r="P46" s="141"/>
    </row>
    <row r="47" spans="1:16" s="21" customFormat="1" ht="15" customHeight="1">
      <c r="A47" s="135"/>
      <c r="B47" s="136"/>
      <c r="C47" s="137"/>
      <c r="D47" s="135"/>
      <c r="E47" s="135"/>
      <c r="F47" s="135"/>
      <c r="G47" s="138"/>
      <c r="H47" s="138"/>
      <c r="I47" s="138"/>
      <c r="J47" s="138"/>
      <c r="K47" s="139"/>
      <c r="L47" s="140"/>
      <c r="M47" s="141"/>
      <c r="N47" s="139"/>
      <c r="O47" s="135"/>
      <c r="P47" s="141"/>
    </row>
    <row r="48" spans="1:16" s="21" customFormat="1" ht="15" customHeight="1">
      <c r="A48" s="135"/>
      <c r="B48" s="136"/>
      <c r="C48" s="137"/>
      <c r="D48" s="135"/>
      <c r="E48" s="135"/>
      <c r="F48" s="135"/>
      <c r="G48" s="138"/>
      <c r="H48" s="138"/>
      <c r="I48" s="138"/>
      <c r="J48" s="138"/>
      <c r="K48" s="139"/>
      <c r="L48" s="140"/>
      <c r="M48" s="141"/>
      <c r="N48" s="139"/>
      <c r="O48" s="135"/>
      <c r="P48" s="141"/>
    </row>
    <row r="49" spans="1:16" s="21" customFormat="1" ht="15" customHeight="1">
      <c r="A49" s="135"/>
      <c r="B49" s="136"/>
      <c r="C49" s="137"/>
      <c r="D49" s="135"/>
      <c r="E49" s="135"/>
      <c r="F49" s="135"/>
      <c r="G49" s="138"/>
      <c r="H49" s="138"/>
      <c r="I49" s="138"/>
      <c r="J49" s="138"/>
      <c r="K49" s="139"/>
      <c r="L49" s="140"/>
      <c r="M49" s="141"/>
      <c r="N49" s="139"/>
      <c r="O49" s="135"/>
      <c r="P49" s="141"/>
    </row>
    <row r="50" spans="1:16" s="21" customFormat="1" ht="15" customHeight="1">
      <c r="A50" s="135"/>
      <c r="B50" s="136"/>
      <c r="C50" s="137"/>
      <c r="D50" s="135"/>
      <c r="E50" s="135"/>
      <c r="F50" s="135"/>
      <c r="G50" s="138"/>
      <c r="H50" s="138"/>
      <c r="I50" s="138"/>
      <c r="J50" s="138"/>
      <c r="K50" s="139"/>
      <c r="L50" s="140"/>
      <c r="M50" s="141"/>
      <c r="N50" s="139"/>
      <c r="O50" s="135"/>
      <c r="P50" s="141"/>
    </row>
    <row r="51" spans="1:16" s="21" customFormat="1" ht="15" customHeight="1">
      <c r="A51" s="135"/>
      <c r="B51" s="136"/>
      <c r="C51" s="137"/>
      <c r="D51" s="135"/>
      <c r="E51" s="135"/>
      <c r="F51" s="135"/>
      <c r="G51" s="138"/>
      <c r="H51" s="138"/>
      <c r="I51" s="138"/>
      <c r="J51" s="138"/>
      <c r="K51" s="139"/>
      <c r="L51" s="140"/>
      <c r="M51" s="141"/>
      <c r="N51" s="139"/>
      <c r="O51" s="135"/>
      <c r="P51" s="141"/>
    </row>
    <row r="52" spans="1:16" s="21" customFormat="1" ht="15" customHeight="1">
      <c r="A52" s="135"/>
      <c r="B52" s="136"/>
      <c r="C52" s="137"/>
      <c r="D52" s="135"/>
      <c r="E52" s="135"/>
      <c r="F52" s="135"/>
      <c r="G52" s="138"/>
      <c r="H52" s="138"/>
      <c r="I52" s="138"/>
      <c r="J52" s="138"/>
      <c r="K52" s="139"/>
      <c r="L52" s="140"/>
      <c r="M52" s="141"/>
      <c r="N52" s="139"/>
      <c r="O52" s="135"/>
      <c r="P52" s="141"/>
    </row>
    <row r="53" spans="1:16" s="21" customFormat="1" ht="15" customHeight="1">
      <c r="A53" s="135"/>
      <c r="B53" s="136"/>
      <c r="C53" s="137"/>
      <c r="D53" s="135"/>
      <c r="E53" s="135"/>
      <c r="F53" s="135"/>
      <c r="G53" s="138"/>
      <c r="H53" s="138"/>
      <c r="I53" s="138"/>
      <c r="J53" s="138"/>
      <c r="K53" s="139"/>
      <c r="L53" s="140"/>
      <c r="M53" s="141"/>
      <c r="N53" s="139"/>
      <c r="O53" s="135"/>
      <c r="P53" s="141"/>
    </row>
    <row r="54" spans="1:16" s="21" customFormat="1" ht="15" customHeight="1">
      <c r="A54" s="135"/>
      <c r="B54" s="136"/>
      <c r="C54" s="137"/>
      <c r="D54" s="135"/>
      <c r="E54" s="135"/>
      <c r="F54" s="135"/>
      <c r="G54" s="138"/>
      <c r="H54" s="138"/>
      <c r="I54" s="138"/>
      <c r="J54" s="138"/>
      <c r="K54" s="139"/>
      <c r="L54" s="140"/>
      <c r="M54" s="141"/>
      <c r="N54" s="139"/>
      <c r="O54" s="135"/>
      <c r="P54" s="141"/>
    </row>
    <row r="55" spans="1:16" s="21" customFormat="1" ht="15" customHeight="1">
      <c r="A55" s="135"/>
      <c r="B55" s="136"/>
      <c r="C55" s="137"/>
      <c r="D55" s="135"/>
      <c r="E55" s="135"/>
      <c r="F55" s="135"/>
      <c r="G55" s="138"/>
      <c r="H55" s="138"/>
      <c r="I55" s="138"/>
      <c r="J55" s="138"/>
      <c r="K55" s="139"/>
      <c r="L55" s="140"/>
      <c r="M55" s="141"/>
      <c r="N55" s="139"/>
      <c r="O55" s="135"/>
      <c r="P55" s="141"/>
    </row>
    <row r="56" spans="1:16" s="21" customFormat="1" ht="15" customHeight="1">
      <c r="A56" s="135"/>
      <c r="B56" s="136"/>
      <c r="C56" s="137"/>
      <c r="D56" s="135"/>
      <c r="E56" s="135"/>
      <c r="F56" s="135"/>
      <c r="G56" s="138"/>
      <c r="H56" s="138"/>
      <c r="I56" s="138"/>
      <c r="J56" s="138"/>
      <c r="K56" s="139"/>
      <c r="L56" s="140"/>
      <c r="M56" s="141"/>
      <c r="N56" s="139"/>
      <c r="O56" s="135"/>
      <c r="P56" s="141"/>
    </row>
    <row r="57" spans="1:16" s="21" customFormat="1" ht="15" customHeight="1">
      <c r="A57" s="135"/>
      <c r="B57" s="136"/>
      <c r="C57" s="137"/>
      <c r="D57" s="135"/>
      <c r="E57" s="135"/>
      <c r="F57" s="135"/>
      <c r="G57" s="138"/>
      <c r="H57" s="138"/>
      <c r="I57" s="138"/>
      <c r="J57" s="138"/>
      <c r="K57" s="139"/>
      <c r="L57" s="140"/>
      <c r="M57" s="141"/>
      <c r="N57" s="139"/>
      <c r="O57" s="135"/>
      <c r="P57" s="141"/>
    </row>
    <row r="58" spans="1:16" s="21" customFormat="1" ht="15" customHeight="1">
      <c r="A58" s="135"/>
      <c r="B58" s="136"/>
      <c r="C58" s="137"/>
      <c r="D58" s="135"/>
      <c r="E58" s="135"/>
      <c r="F58" s="135"/>
      <c r="G58" s="138"/>
      <c r="H58" s="138"/>
      <c r="I58" s="138"/>
      <c r="J58" s="138"/>
      <c r="K58" s="139"/>
      <c r="L58" s="140"/>
      <c r="M58" s="141"/>
      <c r="N58" s="139"/>
      <c r="O58" s="135"/>
      <c r="P58" s="141"/>
    </row>
    <row r="59" spans="1:16" s="21" customFormat="1" ht="15" customHeight="1">
      <c r="A59" s="135"/>
      <c r="B59" s="136"/>
      <c r="C59" s="137"/>
      <c r="D59" s="135"/>
      <c r="E59" s="135"/>
      <c r="F59" s="135"/>
      <c r="G59" s="138"/>
      <c r="H59" s="138"/>
      <c r="I59" s="138"/>
      <c r="J59" s="138"/>
      <c r="K59" s="139"/>
      <c r="L59" s="140"/>
      <c r="M59" s="141"/>
      <c r="N59" s="139"/>
      <c r="O59" s="135"/>
      <c r="P59" s="141"/>
    </row>
    <row r="60" spans="1:16" s="21" customFormat="1" ht="15" customHeight="1">
      <c r="A60" s="135"/>
      <c r="B60" s="136"/>
      <c r="C60" s="137"/>
      <c r="D60" s="135"/>
      <c r="E60" s="135"/>
      <c r="F60" s="135"/>
      <c r="G60" s="138"/>
      <c r="H60" s="138"/>
      <c r="I60" s="138"/>
      <c r="J60" s="138"/>
      <c r="K60" s="139"/>
      <c r="L60" s="140"/>
      <c r="M60" s="141"/>
      <c r="N60" s="139"/>
      <c r="O60" s="135"/>
      <c r="P60" s="141"/>
    </row>
    <row r="61" spans="1:16" s="21" customFormat="1" ht="15" customHeight="1">
      <c r="A61" s="135"/>
      <c r="B61" s="136"/>
      <c r="C61" s="137"/>
      <c r="D61" s="135"/>
      <c r="E61" s="135"/>
      <c r="F61" s="135"/>
      <c r="G61" s="138"/>
      <c r="H61" s="138"/>
      <c r="I61" s="138"/>
      <c r="J61" s="138"/>
      <c r="K61" s="139"/>
      <c r="L61" s="140"/>
      <c r="M61" s="141"/>
      <c r="N61" s="139"/>
      <c r="O61" s="135"/>
      <c r="P61" s="141"/>
    </row>
    <row r="62" spans="1:16" s="21" customFormat="1" ht="15" customHeight="1">
      <c r="A62" s="135"/>
      <c r="B62" s="136"/>
      <c r="C62" s="137"/>
      <c r="D62" s="135"/>
      <c r="E62" s="135"/>
      <c r="F62" s="135"/>
      <c r="G62" s="138"/>
      <c r="H62" s="138"/>
      <c r="I62" s="138"/>
      <c r="J62" s="138"/>
      <c r="K62" s="139"/>
      <c r="L62" s="140"/>
      <c r="M62" s="141"/>
      <c r="N62" s="139"/>
      <c r="O62" s="135"/>
      <c r="P62" s="141"/>
    </row>
    <row r="63" spans="1:16" s="21" customFormat="1" ht="15" customHeight="1">
      <c r="A63" s="135"/>
      <c r="B63" s="136"/>
      <c r="C63" s="137"/>
      <c r="D63" s="135"/>
      <c r="E63" s="135"/>
      <c r="F63" s="135"/>
      <c r="G63" s="138"/>
      <c r="H63" s="138"/>
      <c r="I63" s="138"/>
      <c r="J63" s="138"/>
      <c r="K63" s="139"/>
      <c r="L63" s="140"/>
      <c r="M63" s="141"/>
      <c r="N63" s="139"/>
      <c r="O63" s="135"/>
      <c r="P63" s="141"/>
    </row>
    <row r="64" spans="1:16" s="21" customFormat="1" ht="15" customHeight="1">
      <c r="A64" s="135"/>
      <c r="B64" s="136"/>
      <c r="C64" s="137"/>
      <c r="D64" s="135"/>
      <c r="E64" s="135"/>
      <c r="F64" s="135"/>
      <c r="G64" s="138"/>
      <c r="H64" s="138"/>
      <c r="I64" s="138"/>
      <c r="J64" s="138"/>
      <c r="K64" s="139"/>
      <c r="L64" s="140"/>
      <c r="M64" s="141"/>
      <c r="N64" s="139"/>
      <c r="O64" s="135"/>
      <c r="P64" s="141"/>
    </row>
    <row r="65" spans="1:16" s="21" customFormat="1" ht="15" customHeight="1">
      <c r="A65" s="135"/>
      <c r="B65" s="136"/>
      <c r="C65" s="137"/>
      <c r="D65" s="135"/>
      <c r="E65" s="135"/>
      <c r="F65" s="135"/>
      <c r="G65" s="138"/>
      <c r="H65" s="138"/>
      <c r="I65" s="138"/>
      <c r="J65" s="138"/>
      <c r="K65" s="139"/>
      <c r="L65" s="140"/>
      <c r="M65" s="141"/>
      <c r="N65" s="139"/>
      <c r="O65" s="135"/>
      <c r="P65" s="141"/>
    </row>
    <row r="66" spans="1:16" s="21" customFormat="1" ht="15" customHeight="1">
      <c r="A66" s="135"/>
      <c r="B66" s="136"/>
      <c r="C66" s="137"/>
      <c r="D66" s="135"/>
      <c r="E66" s="135"/>
      <c r="F66" s="135"/>
      <c r="G66" s="138"/>
      <c r="H66" s="138"/>
      <c r="I66" s="138"/>
      <c r="J66" s="138"/>
      <c r="K66" s="139"/>
      <c r="L66" s="140"/>
      <c r="M66" s="141"/>
      <c r="N66" s="139"/>
      <c r="O66" s="135"/>
      <c r="P66" s="141"/>
    </row>
    <row r="67" spans="1:16" s="21" customFormat="1" ht="15" customHeight="1">
      <c r="A67" s="135"/>
      <c r="B67" s="136"/>
      <c r="C67" s="137"/>
      <c r="D67" s="135"/>
      <c r="E67" s="135"/>
      <c r="F67" s="135"/>
      <c r="G67" s="138"/>
      <c r="H67" s="138"/>
      <c r="I67" s="138"/>
      <c r="J67" s="138"/>
      <c r="K67" s="139"/>
      <c r="L67" s="140"/>
      <c r="M67" s="141"/>
      <c r="N67" s="139"/>
      <c r="O67" s="135"/>
      <c r="P67" s="141"/>
    </row>
    <row r="68" spans="1:16" s="21" customFormat="1" ht="15" customHeight="1">
      <c r="A68" s="135"/>
      <c r="B68" s="136"/>
      <c r="C68" s="137"/>
      <c r="D68" s="135"/>
      <c r="E68" s="135"/>
      <c r="F68" s="135"/>
      <c r="G68" s="138"/>
      <c r="H68" s="138"/>
      <c r="I68" s="138"/>
      <c r="J68" s="138"/>
      <c r="K68" s="139"/>
      <c r="L68" s="140"/>
      <c r="M68" s="141"/>
      <c r="N68" s="139"/>
      <c r="O68" s="135"/>
      <c r="P68" s="141"/>
    </row>
    <row r="69" spans="1:16" s="21" customFormat="1" ht="15" customHeight="1">
      <c r="A69" s="135"/>
      <c r="B69" s="136"/>
      <c r="C69" s="137"/>
      <c r="D69" s="135"/>
      <c r="E69" s="135"/>
      <c r="F69" s="135"/>
      <c r="G69" s="138"/>
      <c r="H69" s="138"/>
      <c r="I69" s="138"/>
      <c r="J69" s="138"/>
      <c r="K69" s="139"/>
      <c r="L69" s="140"/>
      <c r="M69" s="141"/>
      <c r="N69" s="139"/>
      <c r="O69" s="135"/>
      <c r="P69" s="141"/>
    </row>
    <row r="70" spans="1:16" s="21" customFormat="1" ht="15" customHeight="1">
      <c r="A70" s="135"/>
      <c r="B70" s="136"/>
      <c r="C70" s="137"/>
      <c r="D70" s="135"/>
      <c r="E70" s="135"/>
      <c r="F70" s="135"/>
      <c r="G70" s="138"/>
      <c r="H70" s="138"/>
      <c r="I70" s="138"/>
      <c r="J70" s="138"/>
      <c r="K70" s="139"/>
      <c r="L70" s="140"/>
      <c r="M70" s="141"/>
      <c r="N70" s="139"/>
      <c r="O70" s="135"/>
      <c r="P70" s="141"/>
    </row>
    <row r="71" spans="1:16" s="21" customFormat="1" ht="15" customHeight="1">
      <c r="A71" s="135"/>
      <c r="B71" s="136"/>
      <c r="C71" s="137"/>
      <c r="D71" s="135"/>
      <c r="E71" s="135"/>
      <c r="F71" s="135"/>
      <c r="G71" s="138"/>
      <c r="H71" s="138"/>
      <c r="I71" s="138"/>
      <c r="J71" s="138"/>
      <c r="K71" s="139"/>
      <c r="L71" s="140"/>
      <c r="M71" s="141"/>
      <c r="N71" s="139"/>
      <c r="O71" s="135"/>
      <c r="P71" s="141"/>
    </row>
    <row r="72" spans="1:16" s="21" customFormat="1" ht="15" customHeight="1">
      <c r="A72" s="135"/>
      <c r="B72" s="136"/>
      <c r="C72" s="137"/>
      <c r="D72" s="135"/>
      <c r="E72" s="135"/>
      <c r="F72" s="135"/>
      <c r="G72" s="138"/>
      <c r="H72" s="138"/>
      <c r="I72" s="138"/>
      <c r="J72" s="138"/>
      <c r="K72" s="139"/>
      <c r="L72" s="140"/>
      <c r="M72" s="141"/>
      <c r="N72" s="139"/>
      <c r="O72" s="135"/>
      <c r="P72" s="141"/>
    </row>
    <row r="73" spans="1:16" s="21" customFormat="1" ht="15" customHeight="1">
      <c r="A73" s="135"/>
      <c r="B73" s="136"/>
      <c r="C73" s="137"/>
      <c r="D73" s="135"/>
      <c r="E73" s="135"/>
      <c r="F73" s="135"/>
      <c r="G73" s="138"/>
      <c r="H73" s="138"/>
      <c r="I73" s="138"/>
      <c r="J73" s="138"/>
      <c r="K73" s="139"/>
      <c r="L73" s="140"/>
      <c r="M73" s="141"/>
      <c r="N73" s="139"/>
      <c r="O73" s="135"/>
      <c r="P73" s="141"/>
    </row>
    <row r="74" spans="1:16" s="21" customFormat="1" ht="15" customHeight="1">
      <c r="A74" s="135"/>
      <c r="B74" s="136"/>
      <c r="C74" s="137"/>
      <c r="D74" s="135"/>
      <c r="E74" s="135"/>
      <c r="F74" s="135"/>
      <c r="G74" s="138"/>
      <c r="H74" s="138"/>
      <c r="I74" s="138"/>
      <c r="J74" s="138"/>
      <c r="K74" s="139"/>
      <c r="L74" s="140"/>
      <c r="M74" s="141"/>
      <c r="N74" s="139"/>
      <c r="O74" s="135"/>
      <c r="P74" s="141"/>
    </row>
    <row r="75" spans="1:16" s="21" customFormat="1" ht="15" customHeight="1">
      <c r="A75" s="135"/>
      <c r="B75" s="136"/>
      <c r="C75" s="137"/>
      <c r="D75" s="135"/>
      <c r="E75" s="135"/>
      <c r="F75" s="135"/>
      <c r="G75" s="138"/>
      <c r="H75" s="138"/>
      <c r="I75" s="138"/>
      <c r="J75" s="138"/>
      <c r="K75" s="139"/>
      <c r="L75" s="140"/>
      <c r="M75" s="141"/>
      <c r="N75" s="139"/>
      <c r="O75" s="135"/>
      <c r="P75" s="141"/>
    </row>
    <row r="76" spans="1:16" s="21" customFormat="1" ht="15" customHeight="1">
      <c r="A76" s="135"/>
      <c r="B76" s="136"/>
      <c r="C76" s="137"/>
      <c r="D76" s="135"/>
      <c r="E76" s="135"/>
      <c r="F76" s="135"/>
      <c r="G76" s="138"/>
      <c r="H76" s="138"/>
      <c r="I76" s="138"/>
      <c r="J76" s="138"/>
      <c r="K76" s="139"/>
      <c r="L76" s="140"/>
      <c r="M76" s="141"/>
      <c r="N76" s="139"/>
      <c r="O76" s="135"/>
      <c r="P76" s="141"/>
    </row>
    <row r="77" spans="1:16" s="21" customFormat="1" ht="15" customHeight="1">
      <c r="A77" s="135"/>
      <c r="B77" s="136"/>
      <c r="C77" s="137"/>
      <c r="D77" s="135"/>
      <c r="E77" s="135"/>
      <c r="F77" s="135"/>
      <c r="G77" s="138"/>
      <c r="H77" s="138"/>
      <c r="I77" s="138"/>
      <c r="J77" s="138"/>
      <c r="K77" s="139"/>
      <c r="L77" s="140"/>
      <c r="M77" s="141"/>
      <c r="N77" s="139"/>
      <c r="O77" s="135"/>
      <c r="P77" s="141"/>
    </row>
    <row r="78" spans="1:16" s="21" customFormat="1" ht="15" customHeight="1">
      <c r="A78" s="135"/>
      <c r="B78" s="136"/>
      <c r="C78" s="137"/>
      <c r="D78" s="135"/>
      <c r="E78" s="135"/>
      <c r="F78" s="135"/>
      <c r="G78" s="138"/>
      <c r="H78" s="138"/>
      <c r="I78" s="138"/>
      <c r="J78" s="138"/>
      <c r="K78" s="139"/>
      <c r="L78" s="140"/>
      <c r="M78" s="141"/>
      <c r="N78" s="139"/>
      <c r="O78" s="135"/>
      <c r="P78" s="141"/>
    </row>
    <row r="79" spans="1:16" s="21" customFormat="1" ht="15" customHeight="1">
      <c r="A79" s="135"/>
      <c r="B79" s="136"/>
      <c r="C79" s="137"/>
      <c r="D79" s="135"/>
      <c r="E79" s="135"/>
      <c r="F79" s="135"/>
      <c r="G79" s="138"/>
      <c r="H79" s="138"/>
      <c r="I79" s="138"/>
      <c r="J79" s="138"/>
      <c r="K79" s="139"/>
      <c r="L79" s="140"/>
      <c r="M79" s="141"/>
      <c r="N79" s="139"/>
      <c r="O79" s="135"/>
      <c r="P79" s="141"/>
    </row>
    <row r="80" spans="1:16" s="21" customFormat="1" ht="15" customHeight="1">
      <c r="A80" s="135"/>
      <c r="B80" s="136"/>
      <c r="C80" s="137"/>
      <c r="D80" s="135"/>
      <c r="E80" s="135"/>
      <c r="F80" s="135"/>
      <c r="G80" s="138"/>
      <c r="H80" s="138"/>
      <c r="I80" s="138"/>
      <c r="J80" s="138"/>
      <c r="K80" s="139"/>
      <c r="L80" s="140"/>
      <c r="M80" s="141"/>
      <c r="N80" s="139"/>
      <c r="O80" s="135"/>
      <c r="P80" s="141"/>
    </row>
    <row r="81" spans="1:16" s="21" customFormat="1" ht="15" customHeight="1">
      <c r="A81" s="135"/>
      <c r="B81" s="136"/>
      <c r="C81" s="137"/>
      <c r="D81" s="135"/>
      <c r="E81" s="135"/>
      <c r="F81" s="135"/>
      <c r="G81" s="138"/>
      <c r="H81" s="138"/>
      <c r="I81" s="138"/>
      <c r="J81" s="138"/>
      <c r="K81" s="139"/>
      <c r="L81" s="140"/>
      <c r="M81" s="141"/>
      <c r="N81" s="139"/>
      <c r="O81" s="135"/>
      <c r="P81" s="141"/>
    </row>
    <row r="82" spans="1:16" s="21" customFormat="1" ht="15" customHeight="1">
      <c r="A82" s="135"/>
      <c r="B82" s="136"/>
      <c r="C82" s="137"/>
      <c r="D82" s="135"/>
      <c r="E82" s="135"/>
      <c r="F82" s="135"/>
      <c r="G82" s="138"/>
      <c r="H82" s="138"/>
      <c r="I82" s="138"/>
      <c r="J82" s="138"/>
      <c r="K82" s="139"/>
      <c r="L82" s="140"/>
      <c r="M82" s="141"/>
      <c r="N82" s="139"/>
      <c r="O82" s="135"/>
      <c r="P82" s="141"/>
    </row>
    <row r="83" spans="1:16" s="21" customFormat="1" ht="15" customHeight="1">
      <c r="A83" s="135"/>
      <c r="B83" s="136"/>
      <c r="C83" s="137"/>
      <c r="D83" s="135"/>
      <c r="E83" s="135"/>
      <c r="F83" s="135"/>
      <c r="G83" s="138"/>
      <c r="H83" s="138"/>
      <c r="I83" s="138"/>
      <c r="J83" s="138"/>
      <c r="K83" s="139"/>
      <c r="L83" s="140"/>
      <c r="M83" s="141"/>
      <c r="N83" s="139"/>
      <c r="O83" s="135"/>
      <c r="P83" s="141"/>
    </row>
    <row r="84" spans="1:16" s="21" customFormat="1" ht="15" customHeight="1">
      <c r="A84" s="135"/>
      <c r="B84" s="136"/>
      <c r="C84" s="137"/>
      <c r="D84" s="135"/>
      <c r="E84" s="135"/>
      <c r="F84" s="135"/>
      <c r="G84" s="138"/>
      <c r="H84" s="138"/>
      <c r="I84" s="138"/>
      <c r="J84" s="138"/>
      <c r="K84" s="139"/>
      <c r="L84" s="140"/>
      <c r="M84" s="141"/>
      <c r="N84" s="139"/>
      <c r="O84" s="135"/>
      <c r="P84" s="141"/>
    </row>
    <row r="85" spans="1:16" s="21" customFormat="1" ht="15" customHeight="1">
      <c r="A85" s="135"/>
      <c r="B85" s="136"/>
      <c r="C85" s="137"/>
      <c r="D85" s="135"/>
      <c r="E85" s="135"/>
      <c r="F85" s="135"/>
      <c r="G85" s="138"/>
      <c r="H85" s="138"/>
      <c r="I85" s="138"/>
      <c r="J85" s="138"/>
      <c r="K85" s="139"/>
      <c r="L85" s="140"/>
      <c r="M85" s="141"/>
      <c r="N85" s="139"/>
      <c r="O85" s="135"/>
      <c r="P85" s="141"/>
    </row>
    <row r="86" spans="1:16" s="21" customFormat="1" ht="15" customHeight="1">
      <c r="A86" s="135"/>
      <c r="B86" s="136"/>
      <c r="C86" s="137"/>
      <c r="D86" s="135"/>
      <c r="E86" s="135"/>
      <c r="F86" s="135"/>
      <c r="G86" s="138"/>
      <c r="H86" s="138"/>
      <c r="I86" s="138"/>
      <c r="J86" s="138"/>
      <c r="K86" s="139"/>
      <c r="L86" s="140"/>
      <c r="M86" s="141"/>
      <c r="N86" s="139"/>
      <c r="O86" s="135"/>
      <c r="P86" s="141"/>
    </row>
    <row r="87" spans="1:16" s="21" customFormat="1" ht="15" customHeight="1">
      <c r="A87" s="135"/>
      <c r="B87" s="136"/>
      <c r="C87" s="137"/>
      <c r="D87" s="135"/>
      <c r="E87" s="135"/>
      <c r="F87" s="135"/>
      <c r="G87" s="138"/>
      <c r="H87" s="138"/>
      <c r="I87" s="138"/>
      <c r="J87" s="138"/>
      <c r="K87" s="139"/>
      <c r="L87" s="140"/>
      <c r="M87" s="141"/>
      <c r="N87" s="139"/>
      <c r="O87" s="135"/>
      <c r="P87" s="141"/>
    </row>
    <row r="88" spans="1:16" s="21" customFormat="1" ht="15" customHeight="1">
      <c r="A88" s="135"/>
      <c r="B88" s="136"/>
      <c r="C88" s="137"/>
      <c r="D88" s="135"/>
      <c r="E88" s="135"/>
      <c r="F88" s="135"/>
      <c r="G88" s="138"/>
      <c r="H88" s="138"/>
      <c r="I88" s="138"/>
      <c r="J88" s="138"/>
      <c r="K88" s="139"/>
      <c r="L88" s="140"/>
      <c r="M88" s="141"/>
      <c r="N88" s="139"/>
      <c r="O88" s="135"/>
      <c r="P88" s="141"/>
    </row>
    <row r="89" spans="1:16" s="21" customFormat="1" ht="15" customHeight="1">
      <c r="A89" s="135"/>
      <c r="B89" s="136"/>
      <c r="C89" s="137"/>
      <c r="D89" s="135"/>
      <c r="E89" s="135"/>
      <c r="F89" s="135"/>
      <c r="G89" s="138"/>
      <c r="H89" s="138"/>
      <c r="I89" s="138"/>
      <c r="J89" s="138"/>
      <c r="K89" s="139"/>
      <c r="L89" s="140"/>
      <c r="M89" s="141"/>
      <c r="N89" s="139"/>
      <c r="O89" s="135"/>
      <c r="P89" s="141"/>
    </row>
    <row r="90" spans="1:16" s="21" customFormat="1" ht="15" customHeight="1">
      <c r="A90" s="135"/>
      <c r="B90" s="136"/>
      <c r="C90" s="137"/>
      <c r="D90" s="135"/>
      <c r="E90" s="135"/>
      <c r="F90" s="135"/>
      <c r="G90" s="138"/>
      <c r="H90" s="138"/>
      <c r="I90" s="138"/>
      <c r="J90" s="138"/>
      <c r="K90" s="139"/>
      <c r="L90" s="140"/>
      <c r="M90" s="141"/>
      <c r="N90" s="139"/>
      <c r="O90" s="135"/>
      <c r="P90" s="141"/>
    </row>
    <row r="91" spans="1:16" s="21" customFormat="1" ht="15" customHeight="1">
      <c r="A91" s="135"/>
      <c r="B91" s="136"/>
      <c r="C91" s="137"/>
      <c r="D91" s="135"/>
      <c r="E91" s="135"/>
      <c r="F91" s="135"/>
      <c r="G91" s="138"/>
      <c r="H91" s="138"/>
      <c r="I91" s="138"/>
      <c r="J91" s="138"/>
      <c r="K91" s="139"/>
      <c r="L91" s="140"/>
      <c r="M91" s="141"/>
      <c r="N91" s="139"/>
      <c r="O91" s="135"/>
      <c r="P91" s="141"/>
    </row>
    <row r="92" spans="1:16" s="21" customFormat="1" ht="15" customHeight="1">
      <c r="A92" s="135"/>
      <c r="B92" s="136"/>
      <c r="C92" s="137"/>
      <c r="D92" s="135"/>
      <c r="E92" s="135"/>
      <c r="F92" s="135"/>
      <c r="G92" s="138"/>
      <c r="H92" s="138"/>
      <c r="I92" s="138"/>
      <c r="J92" s="138"/>
      <c r="K92" s="139"/>
      <c r="L92" s="140"/>
      <c r="M92" s="141"/>
      <c r="N92" s="139"/>
      <c r="O92" s="135"/>
      <c r="P92" s="141"/>
    </row>
    <row r="93" spans="1:16" s="21" customFormat="1" ht="15" customHeight="1">
      <c r="A93" s="135"/>
      <c r="B93" s="136"/>
      <c r="C93" s="137"/>
      <c r="D93" s="135"/>
      <c r="E93" s="135"/>
      <c r="F93" s="135"/>
      <c r="G93" s="138"/>
      <c r="H93" s="138"/>
      <c r="I93" s="138"/>
      <c r="J93" s="138"/>
      <c r="K93" s="139"/>
      <c r="L93" s="140"/>
      <c r="M93" s="141"/>
      <c r="N93" s="139"/>
      <c r="O93" s="135"/>
      <c r="P93" s="141"/>
    </row>
    <row r="94" spans="1:16" s="21" customFormat="1" ht="15" customHeight="1">
      <c r="A94" s="135"/>
      <c r="B94" s="136"/>
      <c r="C94" s="137"/>
      <c r="D94" s="135"/>
      <c r="E94" s="135"/>
      <c r="F94" s="135"/>
      <c r="G94" s="138"/>
      <c r="H94" s="138"/>
      <c r="I94" s="138"/>
      <c r="J94" s="138"/>
      <c r="K94" s="139"/>
      <c r="L94" s="140"/>
      <c r="M94" s="141"/>
      <c r="N94" s="139"/>
      <c r="O94" s="135"/>
      <c r="P94" s="141"/>
    </row>
    <row r="95" spans="1:16" s="21" customFormat="1" ht="15" customHeight="1">
      <c r="A95" s="135"/>
      <c r="B95" s="136"/>
      <c r="C95" s="137"/>
      <c r="D95" s="135"/>
      <c r="E95" s="135"/>
      <c r="F95" s="135"/>
      <c r="G95" s="138"/>
      <c r="H95" s="138"/>
      <c r="I95" s="138"/>
      <c r="J95" s="138"/>
      <c r="K95" s="139"/>
      <c r="L95" s="140"/>
      <c r="M95" s="141"/>
      <c r="N95" s="139"/>
      <c r="O95" s="135"/>
      <c r="P95" s="141"/>
    </row>
    <row r="96" spans="1:16" s="21" customFormat="1" ht="15" customHeight="1">
      <c r="A96" s="64"/>
      <c r="B96" s="65"/>
      <c r="C96" s="66"/>
      <c r="D96" s="64"/>
      <c r="E96" s="64"/>
      <c r="F96" s="64"/>
      <c r="G96" s="67"/>
      <c r="H96" s="67"/>
      <c r="I96" s="67"/>
      <c r="J96" s="67"/>
      <c r="K96" s="68"/>
      <c r="L96" s="69"/>
      <c r="M96" s="70"/>
      <c r="N96" s="68"/>
      <c r="O96" s="64"/>
      <c r="P96" s="70"/>
    </row>
    <row r="97" spans="1:16" s="21" customFormat="1" ht="15" customHeight="1">
      <c r="A97" s="64"/>
      <c r="B97" s="65"/>
      <c r="C97" s="66"/>
      <c r="D97" s="64"/>
      <c r="E97" s="64"/>
      <c r="F97" s="64"/>
      <c r="G97" s="67"/>
      <c r="H97" s="67"/>
      <c r="I97" s="67"/>
      <c r="J97" s="67"/>
      <c r="K97" s="68"/>
      <c r="L97" s="69"/>
      <c r="M97" s="70"/>
      <c r="N97" s="68"/>
      <c r="O97" s="64"/>
      <c r="P97" s="70"/>
    </row>
    <row r="98" spans="1:16" s="21" customFormat="1" ht="15" customHeight="1">
      <c r="A98" s="64"/>
      <c r="B98" s="65"/>
      <c r="C98" s="66"/>
      <c r="D98" s="64"/>
      <c r="E98" s="64"/>
      <c r="F98" s="64"/>
      <c r="G98" s="67"/>
      <c r="H98" s="67"/>
      <c r="I98" s="67"/>
      <c r="J98" s="67"/>
      <c r="K98" s="68"/>
      <c r="L98" s="69"/>
      <c r="M98" s="70"/>
      <c r="N98" s="68"/>
      <c r="O98" s="64"/>
      <c r="P98" s="70"/>
    </row>
    <row r="99" spans="1:16" s="21" customFormat="1" ht="15" customHeight="1">
      <c r="A99" s="64"/>
      <c r="B99" s="65"/>
      <c r="C99" s="66"/>
      <c r="D99" s="64"/>
      <c r="E99" s="64"/>
      <c r="F99" s="64"/>
      <c r="G99" s="67"/>
      <c r="H99" s="67"/>
      <c r="I99" s="67"/>
      <c r="J99" s="67"/>
      <c r="K99" s="68"/>
      <c r="L99" s="69"/>
      <c r="M99" s="70"/>
      <c r="N99" s="68"/>
      <c r="O99" s="64"/>
      <c r="P99" s="70"/>
    </row>
    <row r="100" spans="1:16" s="21" customFormat="1" ht="15" customHeight="1">
      <c r="A100" s="64"/>
      <c r="B100" s="65"/>
      <c r="C100" s="66"/>
      <c r="D100" s="64"/>
      <c r="E100" s="64"/>
      <c r="F100" s="64"/>
      <c r="G100" s="67"/>
      <c r="H100" s="67"/>
      <c r="I100" s="67"/>
      <c r="J100" s="67"/>
      <c r="K100" s="68"/>
      <c r="L100" s="69"/>
      <c r="M100" s="70"/>
      <c r="N100" s="68"/>
      <c r="O100" s="64"/>
      <c r="P100" s="70"/>
    </row>
    <row r="101" spans="1:16" s="21" customFormat="1" ht="15" customHeight="1">
      <c r="A101" s="64"/>
      <c r="B101" s="65"/>
      <c r="C101" s="66"/>
      <c r="D101" s="64"/>
      <c r="E101" s="64"/>
      <c r="F101" s="64"/>
      <c r="G101" s="67"/>
      <c r="H101" s="67"/>
      <c r="I101" s="67"/>
      <c r="J101" s="67"/>
      <c r="K101" s="68"/>
      <c r="L101" s="69"/>
      <c r="M101" s="70"/>
      <c r="N101" s="68"/>
      <c r="O101" s="64"/>
      <c r="P101" s="70"/>
    </row>
    <row r="102" spans="1:16" s="21" customFormat="1" ht="15" customHeight="1">
      <c r="A102" s="64"/>
      <c r="B102" s="65"/>
      <c r="C102" s="66"/>
      <c r="D102" s="64"/>
      <c r="E102" s="64"/>
      <c r="F102" s="64"/>
      <c r="G102" s="67"/>
      <c r="H102" s="67"/>
      <c r="I102" s="67"/>
      <c r="J102" s="67"/>
      <c r="K102" s="68"/>
      <c r="L102" s="69"/>
      <c r="M102" s="70"/>
      <c r="N102" s="68"/>
      <c r="O102" s="64"/>
      <c r="P102" s="70"/>
    </row>
    <row r="103" spans="1:16" s="21" customFormat="1" ht="15" customHeight="1">
      <c r="A103" s="64"/>
      <c r="B103" s="65"/>
      <c r="C103" s="66"/>
      <c r="D103" s="64"/>
      <c r="E103" s="64"/>
      <c r="F103" s="64"/>
      <c r="G103" s="67"/>
      <c r="H103" s="67"/>
      <c r="I103" s="67"/>
      <c r="J103" s="67"/>
      <c r="K103" s="68"/>
      <c r="L103" s="69"/>
      <c r="M103" s="70"/>
      <c r="N103" s="68"/>
      <c r="O103" s="64"/>
      <c r="P103" s="70"/>
    </row>
    <row r="104" spans="1:16" s="21" customFormat="1" ht="15" customHeight="1">
      <c r="A104" s="64"/>
      <c r="B104" s="65"/>
      <c r="C104" s="66"/>
      <c r="D104" s="64"/>
      <c r="E104" s="64"/>
      <c r="F104" s="64"/>
      <c r="G104" s="67"/>
      <c r="H104" s="67"/>
      <c r="I104" s="67"/>
      <c r="J104" s="67"/>
      <c r="K104" s="68"/>
      <c r="L104" s="69"/>
      <c r="M104" s="70"/>
      <c r="N104" s="68"/>
      <c r="O104" s="64"/>
      <c r="P104" s="70"/>
    </row>
    <row r="105" spans="1:16" s="21" customFormat="1" ht="15" customHeight="1">
      <c r="A105" s="64"/>
      <c r="B105" s="65"/>
      <c r="C105" s="66"/>
      <c r="D105" s="64"/>
      <c r="E105" s="64"/>
      <c r="F105" s="64"/>
      <c r="G105" s="67"/>
      <c r="H105" s="67"/>
      <c r="I105" s="67"/>
      <c r="J105" s="67"/>
      <c r="K105" s="68"/>
      <c r="L105" s="69"/>
      <c r="M105" s="70"/>
      <c r="N105" s="68"/>
      <c r="O105" s="64"/>
      <c r="P105" s="70"/>
    </row>
    <row r="106" spans="1:16" s="21" customFormat="1" ht="15" customHeight="1">
      <c r="A106" s="64"/>
      <c r="B106" s="65"/>
      <c r="C106" s="66"/>
      <c r="D106" s="64"/>
      <c r="E106" s="64"/>
      <c r="F106" s="64"/>
      <c r="G106" s="67"/>
      <c r="H106" s="67"/>
      <c r="I106" s="67"/>
      <c r="J106" s="67"/>
      <c r="K106" s="68"/>
      <c r="L106" s="69"/>
      <c r="M106" s="70"/>
      <c r="N106" s="68"/>
      <c r="O106" s="64"/>
      <c r="P106" s="70"/>
    </row>
    <row r="107" spans="1:16" s="21" customFormat="1" ht="15" customHeight="1">
      <c r="A107" s="64"/>
      <c r="B107" s="65"/>
      <c r="C107" s="66"/>
      <c r="D107" s="64"/>
      <c r="E107" s="64"/>
      <c r="F107" s="64"/>
      <c r="G107" s="67"/>
      <c r="H107" s="67"/>
      <c r="I107" s="67"/>
      <c r="J107" s="67"/>
      <c r="K107" s="68"/>
      <c r="L107" s="69"/>
      <c r="M107" s="70"/>
      <c r="N107" s="68"/>
      <c r="O107" s="64"/>
      <c r="P107" s="70"/>
    </row>
    <row r="108" spans="1:16" s="21" customFormat="1" ht="15" customHeight="1">
      <c r="A108" s="64"/>
      <c r="B108" s="65"/>
      <c r="C108" s="66"/>
      <c r="D108" s="64"/>
      <c r="E108" s="64"/>
      <c r="F108" s="64"/>
      <c r="G108" s="67"/>
      <c r="H108" s="67"/>
      <c r="I108" s="67"/>
      <c r="J108" s="67"/>
      <c r="K108" s="68"/>
      <c r="L108" s="69"/>
      <c r="M108" s="70"/>
      <c r="N108" s="68"/>
      <c r="O108" s="64"/>
      <c r="P108" s="70"/>
    </row>
    <row r="109" spans="1:16" s="21" customFormat="1" ht="15" customHeight="1">
      <c r="A109" s="64"/>
      <c r="B109" s="65"/>
      <c r="C109" s="66"/>
      <c r="D109" s="64"/>
      <c r="E109" s="64"/>
      <c r="F109" s="64"/>
      <c r="G109" s="67"/>
      <c r="H109" s="67"/>
      <c r="I109" s="67"/>
      <c r="J109" s="67"/>
      <c r="K109" s="68"/>
      <c r="L109" s="69"/>
      <c r="M109" s="70"/>
      <c r="N109" s="68"/>
      <c r="O109" s="64"/>
      <c r="P109" s="70"/>
    </row>
    <row r="110" spans="1:16" s="21" customFormat="1" ht="15" customHeight="1">
      <c r="A110" s="64"/>
      <c r="B110" s="65"/>
      <c r="C110" s="66"/>
      <c r="D110" s="64"/>
      <c r="E110" s="64"/>
      <c r="F110" s="64"/>
      <c r="G110" s="67"/>
      <c r="H110" s="67"/>
      <c r="I110" s="67"/>
      <c r="J110" s="67"/>
      <c r="K110" s="68"/>
      <c r="L110" s="69"/>
      <c r="M110" s="70"/>
      <c r="N110" s="68"/>
      <c r="O110" s="64"/>
      <c r="P110" s="70"/>
    </row>
    <row r="111" spans="1:16" s="21" customFormat="1" ht="15" customHeight="1">
      <c r="A111" s="64"/>
      <c r="B111" s="65"/>
      <c r="C111" s="66"/>
      <c r="D111" s="64"/>
      <c r="E111" s="64"/>
      <c r="F111" s="64"/>
      <c r="G111" s="67"/>
      <c r="H111" s="67"/>
      <c r="I111" s="67"/>
      <c r="J111" s="67"/>
      <c r="K111" s="68"/>
      <c r="L111" s="69"/>
      <c r="M111" s="70"/>
      <c r="N111" s="68"/>
      <c r="O111" s="64"/>
      <c r="P111" s="70"/>
    </row>
    <row r="112" spans="1:16" s="21" customFormat="1" ht="15" customHeight="1">
      <c r="A112" s="64"/>
      <c r="B112" s="65"/>
      <c r="C112" s="66"/>
      <c r="D112" s="64"/>
      <c r="E112" s="64"/>
      <c r="F112" s="64"/>
      <c r="G112" s="67"/>
      <c r="H112" s="67"/>
      <c r="I112" s="67"/>
      <c r="J112" s="67"/>
      <c r="K112" s="68"/>
      <c r="L112" s="69"/>
      <c r="M112" s="70"/>
      <c r="N112" s="68"/>
      <c r="O112" s="64"/>
      <c r="P112" s="70"/>
    </row>
    <row r="113" spans="1:16" s="21" customFormat="1" ht="15" customHeight="1">
      <c r="A113" s="64"/>
      <c r="B113" s="65"/>
      <c r="C113" s="66"/>
      <c r="D113" s="64"/>
      <c r="E113" s="64"/>
      <c r="F113" s="64"/>
      <c r="G113" s="67"/>
      <c r="H113" s="67"/>
      <c r="I113" s="67"/>
      <c r="J113" s="67"/>
      <c r="K113" s="68"/>
      <c r="L113" s="69"/>
      <c r="M113" s="70"/>
      <c r="N113" s="68"/>
      <c r="O113" s="64"/>
      <c r="P113" s="70"/>
    </row>
    <row r="114" spans="1:16" s="21" customFormat="1" ht="15" customHeight="1">
      <c r="A114" s="64"/>
      <c r="B114" s="65"/>
      <c r="C114" s="66"/>
      <c r="D114" s="64"/>
      <c r="E114" s="64"/>
      <c r="F114" s="64"/>
      <c r="G114" s="67"/>
      <c r="H114" s="67"/>
      <c r="I114" s="67"/>
      <c r="J114" s="67"/>
      <c r="K114" s="68"/>
      <c r="L114" s="69"/>
      <c r="M114" s="70"/>
      <c r="N114" s="68"/>
      <c r="O114" s="64"/>
      <c r="P114" s="70"/>
    </row>
    <row r="115" spans="1:16" s="21" customFormat="1" ht="15" customHeight="1">
      <c r="A115" s="64"/>
      <c r="B115" s="65"/>
      <c r="C115" s="66"/>
      <c r="D115" s="64"/>
      <c r="E115" s="64"/>
      <c r="F115" s="64"/>
      <c r="G115" s="67"/>
      <c r="H115" s="67"/>
      <c r="I115" s="67"/>
      <c r="J115" s="67"/>
      <c r="K115" s="68"/>
      <c r="L115" s="69"/>
      <c r="M115" s="70"/>
      <c r="N115" s="68"/>
      <c r="O115" s="64"/>
      <c r="P115" s="70"/>
    </row>
    <row r="116" spans="1:16" s="21" customFormat="1" ht="15" customHeight="1">
      <c r="A116" s="64"/>
      <c r="B116" s="65"/>
      <c r="C116" s="66"/>
      <c r="D116" s="64"/>
      <c r="E116" s="64"/>
      <c r="F116" s="64"/>
      <c r="G116" s="67"/>
      <c r="H116" s="67"/>
      <c r="I116" s="67"/>
      <c r="J116" s="67"/>
      <c r="K116" s="68"/>
      <c r="L116" s="69"/>
      <c r="M116" s="70"/>
      <c r="N116" s="68"/>
      <c r="O116" s="64"/>
      <c r="P116" s="70"/>
    </row>
    <row r="117" spans="1:16" s="21" customFormat="1" ht="15" customHeight="1">
      <c r="A117" s="64"/>
      <c r="B117" s="65"/>
      <c r="C117" s="66"/>
      <c r="D117" s="64"/>
      <c r="E117" s="64"/>
      <c r="F117" s="64"/>
      <c r="G117" s="67"/>
      <c r="H117" s="67"/>
      <c r="I117" s="67"/>
      <c r="J117" s="67"/>
      <c r="K117" s="68"/>
      <c r="L117" s="69"/>
      <c r="M117" s="70"/>
      <c r="N117" s="68"/>
      <c r="O117" s="64"/>
      <c r="P117" s="70"/>
    </row>
    <row r="118" spans="1:16" s="21" customFormat="1" ht="15" customHeight="1">
      <c r="A118" s="64"/>
      <c r="B118" s="65"/>
      <c r="C118" s="66"/>
      <c r="D118" s="64"/>
      <c r="E118" s="64"/>
      <c r="F118" s="64"/>
      <c r="G118" s="67"/>
      <c r="H118" s="67"/>
      <c r="I118" s="67"/>
      <c r="J118" s="67"/>
      <c r="K118" s="68"/>
      <c r="L118" s="69"/>
      <c r="M118" s="70"/>
      <c r="N118" s="68"/>
      <c r="O118" s="64"/>
      <c r="P118" s="70"/>
    </row>
    <row r="119" spans="1:16" s="21" customFormat="1" ht="15" customHeight="1">
      <c r="A119" s="64"/>
      <c r="B119" s="65"/>
      <c r="C119" s="66"/>
      <c r="D119" s="64"/>
      <c r="E119" s="64"/>
      <c r="F119" s="64"/>
      <c r="G119" s="67"/>
      <c r="H119" s="67"/>
      <c r="I119" s="67"/>
      <c r="J119" s="67"/>
      <c r="K119" s="68"/>
      <c r="L119" s="69"/>
      <c r="M119" s="70"/>
      <c r="N119" s="68"/>
      <c r="O119" s="64"/>
      <c r="P119" s="70"/>
    </row>
    <row r="120" spans="1:16" s="21" customFormat="1" ht="15" customHeight="1">
      <c r="A120" s="64"/>
      <c r="B120" s="65"/>
      <c r="C120" s="66"/>
      <c r="D120" s="64"/>
      <c r="E120" s="64"/>
      <c r="F120" s="64"/>
      <c r="G120" s="67"/>
      <c r="H120" s="67"/>
      <c r="I120" s="67"/>
      <c r="J120" s="67"/>
      <c r="K120" s="68"/>
      <c r="L120" s="69"/>
      <c r="M120" s="70"/>
      <c r="N120" s="68"/>
      <c r="O120" s="64"/>
      <c r="P120" s="70"/>
    </row>
    <row r="121" spans="1:16" s="21" customFormat="1" ht="15" customHeight="1">
      <c r="A121" s="64"/>
      <c r="B121" s="65"/>
      <c r="C121" s="66"/>
      <c r="D121" s="64"/>
      <c r="E121" s="64"/>
      <c r="F121" s="64"/>
      <c r="G121" s="67"/>
      <c r="H121" s="67"/>
      <c r="I121" s="67"/>
      <c r="J121" s="67"/>
      <c r="K121" s="68"/>
      <c r="L121" s="69"/>
      <c r="M121" s="70"/>
      <c r="N121" s="68"/>
      <c r="O121" s="64"/>
      <c r="P121" s="70"/>
    </row>
    <row r="122" spans="1:16" s="21" customFormat="1" ht="15" customHeight="1">
      <c r="A122" s="64"/>
      <c r="B122" s="65"/>
      <c r="C122" s="66"/>
      <c r="D122" s="64"/>
      <c r="E122" s="64"/>
      <c r="F122" s="64"/>
      <c r="G122" s="67"/>
      <c r="H122" s="67"/>
      <c r="I122" s="67"/>
      <c r="J122" s="67"/>
      <c r="K122" s="68"/>
      <c r="L122" s="69"/>
      <c r="M122" s="70"/>
      <c r="N122" s="68"/>
      <c r="O122" s="64"/>
      <c r="P122" s="70"/>
    </row>
    <row r="123" spans="1:16" s="21" customFormat="1" ht="15" customHeight="1">
      <c r="A123" s="64"/>
      <c r="B123" s="65"/>
      <c r="C123" s="66"/>
      <c r="D123" s="64"/>
      <c r="E123" s="64"/>
      <c r="F123" s="64"/>
      <c r="G123" s="67"/>
      <c r="H123" s="67"/>
      <c r="I123" s="67"/>
      <c r="J123" s="67"/>
      <c r="K123" s="68"/>
      <c r="L123" s="69"/>
      <c r="M123" s="70"/>
      <c r="N123" s="68"/>
      <c r="O123" s="64"/>
      <c r="P123" s="70"/>
    </row>
    <row r="124" spans="1:16" s="21" customFormat="1" ht="15" customHeight="1">
      <c r="A124" s="64"/>
      <c r="B124" s="65"/>
      <c r="C124" s="66"/>
      <c r="D124" s="64"/>
      <c r="E124" s="64"/>
      <c r="F124" s="64"/>
      <c r="G124" s="67"/>
      <c r="H124" s="67"/>
      <c r="I124" s="67"/>
      <c r="J124" s="67"/>
      <c r="K124" s="68"/>
      <c r="L124" s="69"/>
      <c r="M124" s="70"/>
      <c r="N124" s="68"/>
      <c r="O124" s="64"/>
      <c r="P124" s="70"/>
    </row>
    <row r="125" spans="1:16" s="21" customFormat="1" ht="15" customHeight="1">
      <c r="A125" s="64"/>
      <c r="B125" s="65"/>
      <c r="C125" s="66"/>
      <c r="D125" s="64"/>
      <c r="E125" s="64"/>
      <c r="F125" s="64"/>
      <c r="G125" s="67"/>
      <c r="H125" s="67"/>
      <c r="I125" s="67"/>
      <c r="J125" s="67"/>
      <c r="K125" s="68"/>
      <c r="L125" s="69"/>
      <c r="M125" s="70"/>
      <c r="N125" s="68"/>
      <c r="O125" s="64"/>
      <c r="P125" s="70"/>
    </row>
    <row r="126" spans="1:16" s="21" customFormat="1" ht="15" customHeight="1">
      <c r="A126" s="64"/>
      <c r="B126" s="65"/>
      <c r="C126" s="66"/>
      <c r="D126" s="64"/>
      <c r="E126" s="64"/>
      <c r="F126" s="64"/>
      <c r="G126" s="67"/>
      <c r="H126" s="67"/>
      <c r="I126" s="67"/>
      <c r="J126" s="67"/>
      <c r="K126" s="68"/>
      <c r="L126" s="69"/>
      <c r="M126" s="70"/>
      <c r="N126" s="68"/>
      <c r="O126" s="64"/>
      <c r="P126" s="70"/>
    </row>
    <row r="127" spans="1:16" s="21" customFormat="1" ht="15" customHeight="1">
      <c r="A127" s="64"/>
      <c r="B127" s="65"/>
      <c r="C127" s="66"/>
      <c r="D127" s="64"/>
      <c r="E127" s="64"/>
      <c r="F127" s="64"/>
      <c r="G127" s="67"/>
      <c r="H127" s="67"/>
      <c r="I127" s="67"/>
      <c r="J127" s="67"/>
      <c r="K127" s="68"/>
      <c r="L127" s="69"/>
      <c r="M127" s="70"/>
      <c r="N127" s="68"/>
      <c r="O127" s="64"/>
      <c r="P127" s="70"/>
    </row>
    <row r="128" spans="1:16" s="21" customFormat="1" ht="15" customHeight="1">
      <c r="A128" s="64"/>
      <c r="B128" s="65"/>
      <c r="C128" s="66"/>
      <c r="D128" s="64"/>
      <c r="E128" s="64"/>
      <c r="F128" s="64"/>
      <c r="G128" s="67"/>
      <c r="H128" s="67"/>
      <c r="I128" s="67"/>
      <c r="J128" s="67"/>
      <c r="K128" s="68"/>
      <c r="L128" s="69"/>
      <c r="M128" s="70"/>
      <c r="N128" s="68"/>
      <c r="O128" s="64"/>
      <c r="P128" s="70"/>
    </row>
    <row r="129" spans="1:16" s="21" customFormat="1" ht="15" customHeight="1">
      <c r="A129" s="64"/>
      <c r="B129" s="65"/>
      <c r="C129" s="66"/>
      <c r="D129" s="64"/>
      <c r="E129" s="64"/>
      <c r="F129" s="64"/>
      <c r="G129" s="67"/>
      <c r="H129" s="67"/>
      <c r="I129" s="67"/>
      <c r="J129" s="67"/>
      <c r="K129" s="68"/>
      <c r="L129" s="69"/>
      <c r="M129" s="70"/>
      <c r="N129" s="68"/>
      <c r="O129" s="64"/>
      <c r="P129" s="70"/>
    </row>
    <row r="130" spans="1:16" s="21" customFormat="1" ht="15" customHeight="1">
      <c r="A130" s="64"/>
      <c r="B130" s="65"/>
      <c r="C130" s="66"/>
      <c r="D130" s="64"/>
      <c r="E130" s="64"/>
      <c r="F130" s="64"/>
      <c r="G130" s="67"/>
      <c r="H130" s="67"/>
      <c r="I130" s="67"/>
      <c r="J130" s="67"/>
      <c r="K130" s="68"/>
      <c r="L130" s="69"/>
      <c r="M130" s="70"/>
      <c r="N130" s="68"/>
      <c r="O130" s="64"/>
      <c r="P130" s="70"/>
    </row>
    <row r="131" spans="1:16" s="21" customFormat="1" ht="15" customHeight="1">
      <c r="A131" s="64"/>
      <c r="B131" s="65"/>
      <c r="C131" s="66"/>
      <c r="D131" s="64"/>
      <c r="E131" s="64"/>
      <c r="F131" s="64"/>
      <c r="G131" s="67"/>
      <c r="H131" s="67"/>
      <c r="I131" s="67"/>
      <c r="J131" s="67"/>
      <c r="K131" s="68"/>
      <c r="L131" s="69"/>
      <c r="M131" s="70"/>
      <c r="N131" s="68"/>
      <c r="O131" s="64"/>
      <c r="P131" s="70"/>
    </row>
    <row r="132" spans="1:16" s="21" customFormat="1" ht="15" customHeight="1">
      <c r="A132" s="64"/>
      <c r="B132" s="65"/>
      <c r="C132" s="66"/>
      <c r="D132" s="64"/>
      <c r="E132" s="64"/>
      <c r="F132" s="64"/>
      <c r="G132" s="67"/>
      <c r="H132" s="67"/>
      <c r="I132" s="67"/>
      <c r="J132" s="67"/>
      <c r="K132" s="68"/>
      <c r="L132" s="69"/>
      <c r="M132" s="70"/>
      <c r="N132" s="68"/>
      <c r="O132" s="64"/>
      <c r="P132" s="70"/>
    </row>
    <row r="133" spans="1:16" s="21" customFormat="1" ht="15" customHeight="1">
      <c r="A133" s="64"/>
      <c r="B133" s="65"/>
      <c r="C133" s="66"/>
      <c r="D133" s="64"/>
      <c r="E133" s="64"/>
      <c r="F133" s="64"/>
      <c r="G133" s="67"/>
      <c r="H133" s="67"/>
      <c r="I133" s="67"/>
      <c r="J133" s="67"/>
      <c r="K133" s="68"/>
      <c r="L133" s="69"/>
      <c r="M133" s="70"/>
      <c r="N133" s="68"/>
      <c r="O133" s="64"/>
      <c r="P133" s="70"/>
    </row>
    <row r="134" spans="1:16" s="21" customFormat="1" ht="15" customHeight="1">
      <c r="A134" s="64"/>
      <c r="B134" s="65"/>
      <c r="C134" s="66"/>
      <c r="D134" s="64"/>
      <c r="E134" s="64"/>
      <c r="F134" s="64"/>
      <c r="G134" s="67"/>
      <c r="H134" s="67"/>
      <c r="I134" s="67"/>
      <c r="J134" s="67"/>
      <c r="K134" s="68"/>
      <c r="L134" s="69"/>
      <c r="M134" s="70"/>
      <c r="N134" s="68"/>
      <c r="O134" s="64"/>
      <c r="P134" s="70"/>
    </row>
    <row r="135" spans="1:16" s="21" customFormat="1" ht="15" customHeight="1">
      <c r="A135" s="64"/>
      <c r="B135" s="65"/>
      <c r="C135" s="66"/>
      <c r="D135" s="64"/>
      <c r="E135" s="64"/>
      <c r="F135" s="64"/>
      <c r="G135" s="67"/>
      <c r="H135" s="67"/>
      <c r="I135" s="67"/>
      <c r="J135" s="67"/>
      <c r="K135" s="68"/>
      <c r="L135" s="69"/>
      <c r="M135" s="70"/>
      <c r="N135" s="68"/>
      <c r="O135" s="64"/>
      <c r="P135" s="70"/>
    </row>
    <row r="136" spans="1:16" s="21" customFormat="1" ht="15" customHeight="1">
      <c r="A136" s="64"/>
      <c r="B136" s="65"/>
      <c r="C136" s="66"/>
      <c r="D136" s="64"/>
      <c r="E136" s="64"/>
      <c r="F136" s="64"/>
      <c r="G136" s="67"/>
      <c r="H136" s="67"/>
      <c r="I136" s="67"/>
      <c r="J136" s="67"/>
      <c r="K136" s="68"/>
      <c r="L136" s="69"/>
      <c r="M136" s="70"/>
      <c r="N136" s="68"/>
      <c r="O136" s="64"/>
      <c r="P136" s="70"/>
    </row>
    <row r="137" spans="1:16" s="21" customFormat="1" ht="15" customHeight="1">
      <c r="A137" s="64"/>
      <c r="B137" s="65"/>
      <c r="C137" s="66"/>
      <c r="D137" s="64"/>
      <c r="E137" s="64"/>
      <c r="F137" s="64"/>
      <c r="G137" s="67"/>
      <c r="H137" s="67"/>
      <c r="I137" s="67"/>
      <c r="J137" s="67"/>
      <c r="K137" s="68"/>
      <c r="L137" s="69"/>
      <c r="M137" s="70"/>
      <c r="N137" s="68"/>
      <c r="O137" s="64"/>
      <c r="P137" s="70"/>
    </row>
    <row r="138" spans="1:16" s="21" customFormat="1" ht="15" customHeight="1">
      <c r="A138" s="64"/>
      <c r="B138" s="65"/>
      <c r="C138" s="66"/>
      <c r="D138" s="64"/>
      <c r="E138" s="64"/>
      <c r="F138" s="64"/>
      <c r="G138" s="67"/>
      <c r="H138" s="67"/>
      <c r="I138" s="67"/>
      <c r="J138" s="67"/>
      <c r="K138" s="68"/>
      <c r="L138" s="69"/>
      <c r="M138" s="70"/>
      <c r="N138" s="68"/>
      <c r="O138" s="64"/>
      <c r="P138" s="70"/>
    </row>
    <row r="139" spans="1:16" s="21" customFormat="1" ht="15" customHeight="1">
      <c r="A139" s="64"/>
      <c r="B139" s="65"/>
      <c r="C139" s="66"/>
      <c r="D139" s="64"/>
      <c r="E139" s="64"/>
      <c r="F139" s="64"/>
      <c r="G139" s="67"/>
      <c r="H139" s="67"/>
      <c r="I139" s="67"/>
      <c r="J139" s="67"/>
      <c r="K139" s="68"/>
      <c r="L139" s="69"/>
      <c r="M139" s="70"/>
      <c r="N139" s="68"/>
      <c r="O139" s="64"/>
      <c r="P139" s="70"/>
    </row>
    <row r="140" spans="1:16" s="21" customFormat="1" ht="15" customHeight="1">
      <c r="A140" s="64"/>
      <c r="B140" s="65"/>
      <c r="C140" s="66"/>
      <c r="D140" s="64"/>
      <c r="E140" s="64"/>
      <c r="F140" s="64"/>
      <c r="G140" s="67"/>
      <c r="H140" s="67"/>
      <c r="I140" s="67"/>
      <c r="J140" s="67"/>
      <c r="K140" s="68"/>
      <c r="L140" s="69"/>
      <c r="M140" s="70"/>
      <c r="N140" s="68"/>
      <c r="O140" s="64"/>
      <c r="P140" s="70"/>
    </row>
    <row r="141" spans="1:16" s="21" customFormat="1" ht="15" customHeight="1">
      <c r="A141" s="64"/>
      <c r="B141" s="65"/>
      <c r="C141" s="66"/>
      <c r="D141" s="64"/>
      <c r="E141" s="64"/>
      <c r="F141" s="64"/>
      <c r="G141" s="67"/>
      <c r="H141" s="67"/>
      <c r="I141" s="67"/>
      <c r="J141" s="67"/>
      <c r="K141" s="68"/>
      <c r="L141" s="69"/>
      <c r="M141" s="70"/>
      <c r="N141" s="68"/>
      <c r="O141" s="64"/>
      <c r="P141" s="70"/>
    </row>
    <row r="142" spans="1:16" s="21" customFormat="1" ht="15" customHeight="1">
      <c r="A142" s="64"/>
      <c r="B142" s="65"/>
      <c r="C142" s="66"/>
      <c r="D142" s="64"/>
      <c r="E142" s="64"/>
      <c r="F142" s="64"/>
      <c r="G142" s="67"/>
      <c r="H142" s="67"/>
      <c r="I142" s="67"/>
      <c r="J142" s="67"/>
      <c r="K142" s="68"/>
      <c r="L142" s="69"/>
      <c r="M142" s="70"/>
      <c r="N142" s="68"/>
      <c r="O142" s="64"/>
      <c r="P142" s="70"/>
    </row>
    <row r="143" spans="1:16" s="21" customFormat="1" ht="15" customHeight="1">
      <c r="A143" s="64"/>
      <c r="B143" s="65"/>
      <c r="C143" s="66"/>
      <c r="D143" s="64"/>
      <c r="E143" s="64"/>
      <c r="F143" s="64"/>
      <c r="G143" s="67"/>
      <c r="H143" s="67"/>
      <c r="I143" s="67"/>
      <c r="J143" s="67"/>
      <c r="K143" s="68"/>
      <c r="L143" s="69"/>
      <c r="M143" s="70"/>
      <c r="N143" s="68"/>
      <c r="O143" s="64"/>
      <c r="P143" s="70"/>
    </row>
    <row r="144" spans="1:16" s="21" customFormat="1" ht="15" customHeight="1">
      <c r="A144" s="64"/>
      <c r="B144" s="65"/>
      <c r="C144" s="66"/>
      <c r="D144" s="64"/>
      <c r="E144" s="64"/>
      <c r="F144" s="64"/>
      <c r="G144" s="67"/>
      <c r="H144" s="67"/>
      <c r="I144" s="67"/>
      <c r="J144" s="67"/>
      <c r="K144" s="68"/>
      <c r="L144" s="69"/>
      <c r="M144" s="70"/>
      <c r="N144" s="68"/>
      <c r="O144" s="64"/>
      <c r="P144" s="70"/>
    </row>
    <row r="145" spans="1:16" s="21" customFormat="1" ht="15" customHeight="1">
      <c r="A145" s="64"/>
      <c r="B145" s="65"/>
      <c r="C145" s="66"/>
      <c r="D145" s="64"/>
      <c r="E145" s="64"/>
      <c r="F145" s="64"/>
      <c r="G145" s="67"/>
      <c r="H145" s="67"/>
      <c r="I145" s="67"/>
      <c r="J145" s="67"/>
      <c r="K145" s="68"/>
      <c r="L145" s="69"/>
      <c r="M145" s="70"/>
      <c r="N145" s="68"/>
      <c r="O145" s="64"/>
      <c r="P145" s="70"/>
    </row>
    <row r="146" spans="1:16" s="21" customFormat="1" ht="15" customHeight="1">
      <c r="A146" s="64"/>
      <c r="B146" s="65"/>
      <c r="C146" s="66"/>
      <c r="D146" s="64"/>
      <c r="E146" s="64"/>
      <c r="F146" s="64"/>
      <c r="G146" s="67"/>
      <c r="H146" s="67"/>
      <c r="I146" s="67"/>
      <c r="J146" s="67"/>
      <c r="K146" s="68"/>
      <c r="L146" s="69"/>
      <c r="M146" s="70"/>
      <c r="N146" s="68"/>
      <c r="O146" s="64"/>
      <c r="P146" s="70"/>
    </row>
    <row r="147" spans="1:16" s="21" customFormat="1" ht="15" customHeight="1">
      <c r="A147" s="64"/>
      <c r="B147" s="65"/>
      <c r="C147" s="66"/>
      <c r="D147" s="64"/>
      <c r="E147" s="64"/>
      <c r="F147" s="64"/>
      <c r="G147" s="67"/>
      <c r="H147" s="67"/>
      <c r="I147" s="67"/>
      <c r="J147" s="67"/>
      <c r="K147" s="68"/>
      <c r="L147" s="69"/>
      <c r="M147" s="70"/>
      <c r="N147" s="68"/>
      <c r="O147" s="64"/>
      <c r="P147" s="70"/>
    </row>
    <row r="148" spans="1:16" s="21" customFormat="1" ht="15" customHeight="1">
      <c r="A148" s="64"/>
      <c r="B148" s="65"/>
      <c r="C148" s="66"/>
      <c r="D148" s="64"/>
      <c r="E148" s="64"/>
      <c r="F148" s="64"/>
      <c r="G148" s="67"/>
      <c r="H148" s="67"/>
      <c r="I148" s="67"/>
      <c r="J148" s="67"/>
      <c r="K148" s="68"/>
      <c r="L148" s="69"/>
      <c r="M148" s="70"/>
      <c r="N148" s="68"/>
      <c r="O148" s="64"/>
      <c r="P148" s="70"/>
    </row>
    <row r="149" spans="1:16" s="21" customFormat="1" ht="15" customHeight="1">
      <c r="A149" s="64"/>
      <c r="B149" s="65"/>
      <c r="C149" s="66"/>
      <c r="D149" s="64"/>
      <c r="E149" s="64"/>
      <c r="F149" s="64"/>
      <c r="G149" s="67"/>
      <c r="H149" s="67"/>
      <c r="I149" s="67"/>
      <c r="J149" s="67"/>
      <c r="K149" s="68"/>
      <c r="L149" s="69"/>
      <c r="M149" s="70"/>
      <c r="N149" s="68"/>
      <c r="O149" s="64"/>
      <c r="P149" s="70"/>
    </row>
    <row r="150" spans="1:16" s="21" customFormat="1" ht="15" customHeight="1">
      <c r="A150" s="64"/>
      <c r="B150" s="65"/>
      <c r="C150" s="66"/>
      <c r="D150" s="64"/>
      <c r="E150" s="64"/>
      <c r="F150" s="64"/>
      <c r="G150" s="67"/>
      <c r="H150" s="67"/>
      <c r="I150" s="67"/>
      <c r="J150" s="67"/>
      <c r="K150" s="68"/>
      <c r="L150" s="69"/>
      <c r="M150" s="70"/>
      <c r="N150" s="68"/>
      <c r="O150" s="64"/>
      <c r="P150" s="70"/>
    </row>
    <row r="151" spans="1:16" s="21" customFormat="1" ht="15" customHeight="1">
      <c r="A151" s="64"/>
      <c r="B151" s="65"/>
      <c r="C151" s="66"/>
      <c r="D151" s="64"/>
      <c r="E151" s="64"/>
      <c r="F151" s="64"/>
      <c r="G151" s="67"/>
      <c r="H151" s="67"/>
      <c r="I151" s="67"/>
      <c r="J151" s="67"/>
      <c r="K151" s="68"/>
      <c r="L151" s="69"/>
      <c r="M151" s="70"/>
      <c r="N151" s="68"/>
      <c r="O151" s="64"/>
      <c r="P151" s="70"/>
    </row>
    <row r="152" spans="1:16" s="21" customFormat="1" ht="15" customHeight="1">
      <c r="A152" s="64"/>
      <c r="B152" s="65"/>
      <c r="C152" s="66"/>
      <c r="D152" s="64"/>
      <c r="E152" s="64"/>
      <c r="F152" s="64"/>
      <c r="G152" s="67"/>
      <c r="H152" s="67"/>
      <c r="I152" s="67"/>
      <c r="J152" s="67"/>
      <c r="K152" s="68"/>
      <c r="L152" s="69"/>
      <c r="M152" s="70"/>
      <c r="N152" s="68"/>
      <c r="O152" s="64"/>
      <c r="P152" s="70"/>
    </row>
    <row r="153" spans="1:16" s="21" customFormat="1" ht="15" customHeight="1">
      <c r="A153" s="64"/>
      <c r="B153" s="65"/>
      <c r="C153" s="66"/>
      <c r="D153" s="64"/>
      <c r="E153" s="64"/>
      <c r="F153" s="64"/>
      <c r="G153" s="67"/>
      <c r="H153" s="67"/>
      <c r="I153" s="67"/>
      <c r="J153" s="67"/>
      <c r="K153" s="68"/>
      <c r="L153" s="69"/>
      <c r="M153" s="70"/>
      <c r="N153" s="68"/>
      <c r="O153" s="64"/>
      <c r="P153" s="70"/>
    </row>
    <row r="154" spans="1:16" s="21" customFormat="1" ht="15" customHeight="1">
      <c r="A154" s="64"/>
      <c r="B154" s="65"/>
      <c r="C154" s="66"/>
      <c r="D154" s="64"/>
      <c r="E154" s="64"/>
      <c r="F154" s="64"/>
      <c r="G154" s="67"/>
      <c r="H154" s="67"/>
      <c r="I154" s="67"/>
      <c r="J154" s="67"/>
      <c r="K154" s="68"/>
      <c r="L154" s="69"/>
      <c r="M154" s="70"/>
      <c r="N154" s="68"/>
      <c r="O154" s="64"/>
      <c r="P154" s="70"/>
    </row>
    <row r="155" spans="1:16" s="21" customFormat="1" ht="15" customHeight="1">
      <c r="A155" s="64"/>
      <c r="B155" s="65"/>
      <c r="C155" s="66"/>
      <c r="D155" s="64"/>
      <c r="E155" s="64"/>
      <c r="F155" s="64"/>
      <c r="G155" s="67"/>
      <c r="H155" s="67"/>
      <c r="I155" s="67"/>
      <c r="J155" s="67"/>
      <c r="K155" s="68"/>
      <c r="L155" s="69"/>
      <c r="M155" s="70"/>
      <c r="N155" s="68"/>
      <c r="O155" s="64"/>
      <c r="P155" s="70"/>
    </row>
    <row r="156" spans="1:16" s="21" customFormat="1" ht="15" customHeight="1">
      <c r="A156" s="64"/>
      <c r="B156" s="65"/>
      <c r="C156" s="66"/>
      <c r="D156" s="64"/>
      <c r="E156" s="64"/>
      <c r="F156" s="64"/>
      <c r="G156" s="67"/>
      <c r="H156" s="67"/>
      <c r="I156" s="67"/>
      <c r="J156" s="67"/>
      <c r="K156" s="68"/>
      <c r="L156" s="69"/>
      <c r="M156" s="70"/>
      <c r="N156" s="68"/>
      <c r="O156" s="64"/>
      <c r="P156" s="70"/>
    </row>
    <row r="157" spans="1:16" s="21" customFormat="1" ht="15" customHeight="1">
      <c r="A157" s="64"/>
      <c r="B157" s="65"/>
      <c r="C157" s="66"/>
      <c r="D157" s="64"/>
      <c r="E157" s="64"/>
      <c r="F157" s="64"/>
      <c r="G157" s="67"/>
      <c r="H157" s="67"/>
      <c r="I157" s="67"/>
      <c r="J157" s="67"/>
      <c r="K157" s="68"/>
      <c r="L157" s="69"/>
      <c r="M157" s="70"/>
      <c r="N157" s="68"/>
      <c r="O157" s="64"/>
      <c r="P157" s="70"/>
    </row>
    <row r="158" spans="1:16" s="21" customFormat="1" ht="15" customHeight="1">
      <c r="A158" s="64"/>
      <c r="B158" s="65"/>
      <c r="C158" s="66"/>
      <c r="D158" s="64"/>
      <c r="E158" s="64"/>
      <c r="F158" s="64"/>
      <c r="G158" s="67"/>
      <c r="H158" s="67"/>
      <c r="I158" s="67"/>
      <c r="J158" s="67"/>
      <c r="K158" s="68"/>
      <c r="L158" s="69"/>
      <c r="M158" s="70"/>
      <c r="N158" s="68"/>
      <c r="O158" s="64"/>
      <c r="P158" s="70"/>
    </row>
    <row r="159" spans="1:16" s="21" customFormat="1" ht="15" customHeight="1">
      <c r="A159" s="64"/>
      <c r="B159" s="65"/>
      <c r="C159" s="66"/>
      <c r="D159" s="64"/>
      <c r="E159" s="64"/>
      <c r="F159" s="64"/>
      <c r="G159" s="67"/>
      <c r="H159" s="67"/>
      <c r="I159" s="67"/>
      <c r="J159" s="67"/>
      <c r="K159" s="68"/>
      <c r="L159" s="69"/>
      <c r="M159" s="70"/>
      <c r="N159" s="68"/>
      <c r="O159" s="64"/>
      <c r="P159" s="70"/>
    </row>
    <row r="160" spans="1:16" s="21" customFormat="1" ht="15" customHeight="1">
      <c r="A160" s="64"/>
      <c r="B160" s="65"/>
      <c r="C160" s="66"/>
      <c r="D160" s="64"/>
      <c r="E160" s="64"/>
      <c r="F160" s="64"/>
      <c r="G160" s="67"/>
      <c r="H160" s="67"/>
      <c r="I160" s="67"/>
      <c r="J160" s="67"/>
      <c r="K160" s="68"/>
      <c r="L160" s="69"/>
      <c r="M160" s="70"/>
      <c r="N160" s="68"/>
      <c r="O160" s="64"/>
      <c r="P160" s="70"/>
    </row>
    <row r="161" spans="1:16" s="21" customFormat="1" ht="15" customHeight="1">
      <c r="A161" s="64"/>
      <c r="B161" s="65"/>
      <c r="C161" s="66"/>
      <c r="D161" s="64"/>
      <c r="E161" s="64"/>
      <c r="F161" s="64"/>
      <c r="G161" s="67"/>
      <c r="H161" s="67"/>
      <c r="I161" s="67"/>
      <c r="J161" s="67"/>
      <c r="K161" s="68"/>
      <c r="L161" s="69"/>
      <c r="M161" s="70"/>
      <c r="N161" s="68"/>
      <c r="O161" s="64"/>
      <c r="P161" s="70"/>
    </row>
    <row r="162" spans="1:16" s="21" customFormat="1" ht="15" customHeight="1">
      <c r="A162" s="64"/>
      <c r="B162" s="65"/>
      <c r="C162" s="66"/>
      <c r="D162" s="64"/>
      <c r="E162" s="64"/>
      <c r="F162" s="64"/>
      <c r="G162" s="67"/>
      <c r="H162" s="67"/>
      <c r="I162" s="67"/>
      <c r="J162" s="67"/>
      <c r="K162" s="68"/>
      <c r="L162" s="69"/>
      <c r="M162" s="70"/>
      <c r="N162" s="68"/>
      <c r="O162" s="64"/>
      <c r="P162" s="70"/>
    </row>
    <row r="163" spans="1:16" s="21" customFormat="1" ht="15" customHeight="1">
      <c r="A163" s="64"/>
      <c r="B163" s="65"/>
      <c r="C163" s="66"/>
      <c r="D163" s="64"/>
      <c r="E163" s="64"/>
      <c r="F163" s="64"/>
      <c r="G163" s="67"/>
      <c r="H163" s="67"/>
      <c r="I163" s="67"/>
      <c r="J163" s="67"/>
      <c r="K163" s="68"/>
      <c r="L163" s="69"/>
      <c r="M163" s="70"/>
      <c r="N163" s="68"/>
      <c r="O163" s="64"/>
      <c r="P163" s="70"/>
    </row>
    <row r="164" spans="1:16" s="21" customFormat="1" ht="15" customHeight="1">
      <c r="A164" s="64"/>
      <c r="B164" s="65"/>
      <c r="C164" s="66"/>
      <c r="D164" s="64"/>
      <c r="E164" s="64"/>
      <c r="F164" s="64"/>
      <c r="G164" s="67"/>
      <c r="H164" s="67"/>
      <c r="I164" s="67"/>
      <c r="J164" s="67"/>
      <c r="K164" s="68"/>
      <c r="L164" s="69"/>
      <c r="M164" s="70"/>
      <c r="N164" s="68"/>
      <c r="O164" s="64"/>
      <c r="P164" s="70"/>
    </row>
    <row r="165" spans="1:16" s="21" customFormat="1" ht="15" customHeight="1">
      <c r="A165" s="64"/>
      <c r="B165" s="65"/>
      <c r="C165" s="66"/>
      <c r="D165" s="64"/>
      <c r="E165" s="64"/>
      <c r="F165" s="64"/>
      <c r="G165" s="67"/>
      <c r="H165" s="67"/>
      <c r="I165" s="67"/>
      <c r="J165" s="67"/>
      <c r="K165" s="68"/>
      <c r="L165" s="69"/>
      <c r="M165" s="70"/>
      <c r="N165" s="68"/>
      <c r="O165" s="64"/>
      <c r="P165" s="70"/>
    </row>
    <row r="166" spans="1:16" s="21" customFormat="1" ht="15" customHeight="1">
      <c r="A166" s="64"/>
      <c r="B166" s="65"/>
      <c r="C166" s="66"/>
      <c r="D166" s="64"/>
      <c r="E166" s="64"/>
      <c r="F166" s="64"/>
      <c r="G166" s="67"/>
      <c r="H166" s="67"/>
      <c r="I166" s="67"/>
      <c r="J166" s="67"/>
      <c r="K166" s="68"/>
      <c r="L166" s="69"/>
      <c r="M166" s="70"/>
      <c r="N166" s="68"/>
      <c r="O166" s="64"/>
      <c r="P166" s="70"/>
    </row>
    <row r="167" spans="1:16" s="21" customFormat="1" ht="15" customHeight="1">
      <c r="A167" s="64"/>
      <c r="B167" s="65"/>
      <c r="C167" s="66"/>
      <c r="D167" s="64"/>
      <c r="E167" s="64"/>
      <c r="F167" s="64"/>
      <c r="G167" s="67"/>
      <c r="H167" s="67"/>
      <c r="I167" s="67"/>
      <c r="J167" s="67"/>
      <c r="K167" s="68"/>
      <c r="L167" s="69"/>
      <c r="M167" s="70"/>
      <c r="N167" s="68"/>
      <c r="O167" s="64"/>
      <c r="P167" s="70"/>
    </row>
    <row r="168" spans="1:16" s="21" customFormat="1" ht="15" customHeight="1">
      <c r="A168" s="64"/>
      <c r="B168" s="65"/>
      <c r="C168" s="66"/>
      <c r="D168" s="64"/>
      <c r="E168" s="64"/>
      <c r="F168" s="64"/>
      <c r="G168" s="67"/>
      <c r="H168" s="67"/>
      <c r="I168" s="67"/>
      <c r="J168" s="67"/>
      <c r="K168" s="68"/>
      <c r="L168" s="69"/>
      <c r="M168" s="70"/>
      <c r="N168" s="68"/>
      <c r="O168" s="64"/>
      <c r="P168" s="70"/>
    </row>
    <row r="169" spans="1:16" s="21" customFormat="1" ht="15" customHeight="1">
      <c r="A169" s="64"/>
      <c r="B169" s="65"/>
      <c r="C169" s="66"/>
      <c r="D169" s="64"/>
      <c r="E169" s="64"/>
      <c r="F169" s="64"/>
      <c r="G169" s="67"/>
      <c r="H169" s="67"/>
      <c r="I169" s="67"/>
      <c r="J169" s="67"/>
      <c r="K169" s="68"/>
      <c r="L169" s="69"/>
      <c r="M169" s="70"/>
      <c r="N169" s="68"/>
      <c r="O169" s="64"/>
      <c r="P169" s="70"/>
    </row>
    <row r="170" spans="1:16" s="21" customFormat="1" ht="15" customHeight="1">
      <c r="A170" s="64"/>
      <c r="B170" s="65"/>
      <c r="C170" s="66"/>
      <c r="D170" s="64"/>
      <c r="E170" s="64"/>
      <c r="F170" s="64"/>
      <c r="G170" s="67"/>
      <c r="H170" s="67"/>
      <c r="I170" s="67"/>
      <c r="J170" s="67"/>
      <c r="K170" s="68"/>
      <c r="L170" s="69"/>
      <c r="M170" s="70"/>
      <c r="N170" s="68"/>
      <c r="O170" s="64"/>
      <c r="P170" s="70"/>
    </row>
    <row r="171" spans="1:16" s="21" customFormat="1" ht="15" customHeight="1">
      <c r="A171" s="64"/>
      <c r="B171" s="65"/>
      <c r="C171" s="66"/>
      <c r="D171" s="64"/>
      <c r="E171" s="64"/>
      <c r="F171" s="64"/>
      <c r="G171" s="67"/>
      <c r="H171" s="67"/>
      <c r="I171" s="67"/>
      <c r="J171" s="67"/>
      <c r="K171" s="68"/>
      <c r="L171" s="69"/>
      <c r="M171" s="70"/>
      <c r="N171" s="68"/>
      <c r="O171" s="64"/>
      <c r="P171" s="70"/>
    </row>
    <row r="172" spans="1:16" s="21" customFormat="1" ht="15" customHeight="1">
      <c r="A172" s="64"/>
      <c r="B172" s="65"/>
      <c r="C172" s="66"/>
      <c r="D172" s="64"/>
      <c r="E172" s="64"/>
      <c r="F172" s="64"/>
      <c r="G172" s="67"/>
      <c r="H172" s="67"/>
      <c r="I172" s="67"/>
      <c r="J172" s="67"/>
      <c r="K172" s="68"/>
      <c r="L172" s="69"/>
      <c r="M172" s="70"/>
      <c r="N172" s="68"/>
      <c r="O172" s="64"/>
      <c r="P172" s="70"/>
    </row>
    <row r="173" spans="1:16" s="21" customFormat="1" ht="15" customHeight="1">
      <c r="A173" s="64"/>
      <c r="B173" s="65"/>
      <c r="C173" s="66"/>
      <c r="D173" s="64"/>
      <c r="E173" s="64"/>
      <c r="F173" s="64"/>
      <c r="G173" s="67"/>
      <c r="H173" s="67"/>
      <c r="I173" s="67"/>
      <c r="J173" s="67"/>
      <c r="K173" s="68"/>
      <c r="L173" s="69"/>
      <c r="M173" s="70"/>
      <c r="N173" s="68"/>
      <c r="O173" s="64"/>
      <c r="P173" s="70"/>
    </row>
    <row r="174" spans="1:16" s="21" customFormat="1" ht="15" customHeight="1">
      <c r="A174" s="64"/>
      <c r="B174" s="65"/>
      <c r="C174" s="66"/>
      <c r="D174" s="64"/>
      <c r="E174" s="64"/>
      <c r="F174" s="64"/>
      <c r="G174" s="67"/>
      <c r="H174" s="67"/>
      <c r="I174" s="67"/>
      <c r="J174" s="67"/>
      <c r="K174" s="68"/>
      <c r="L174" s="69"/>
      <c r="M174" s="70"/>
      <c r="N174" s="68"/>
      <c r="O174" s="64"/>
      <c r="P174" s="70"/>
    </row>
    <row r="175" spans="1:16" s="21" customFormat="1" ht="15" customHeight="1">
      <c r="A175" s="64"/>
      <c r="B175" s="65"/>
      <c r="C175" s="66"/>
      <c r="D175" s="64"/>
      <c r="E175" s="64"/>
      <c r="F175" s="64"/>
      <c r="G175" s="67"/>
      <c r="H175" s="67"/>
      <c r="I175" s="67"/>
      <c r="J175" s="67"/>
      <c r="K175" s="68"/>
      <c r="L175" s="69"/>
      <c r="M175" s="70"/>
      <c r="N175" s="68"/>
      <c r="O175" s="64"/>
      <c r="P175" s="70"/>
    </row>
    <row r="176" spans="1:16" s="21" customFormat="1" ht="15" customHeight="1">
      <c r="A176" s="64"/>
      <c r="B176" s="65"/>
      <c r="C176" s="66"/>
      <c r="D176" s="64"/>
      <c r="E176" s="64"/>
      <c r="F176" s="64"/>
      <c r="G176" s="67"/>
      <c r="H176" s="67"/>
      <c r="I176" s="67"/>
      <c r="J176" s="67"/>
      <c r="K176" s="68"/>
      <c r="L176" s="69"/>
      <c r="M176" s="70"/>
      <c r="N176" s="68"/>
      <c r="O176" s="64"/>
      <c r="P176" s="70"/>
    </row>
    <row r="177" spans="1:16" s="21" customFormat="1" ht="15" customHeight="1">
      <c r="A177" s="64"/>
      <c r="B177" s="65"/>
      <c r="C177" s="66"/>
      <c r="D177" s="64"/>
      <c r="E177" s="64"/>
      <c r="F177" s="64"/>
      <c r="G177" s="67"/>
      <c r="H177" s="67"/>
      <c r="I177" s="67"/>
      <c r="J177" s="67"/>
      <c r="K177" s="68"/>
      <c r="L177" s="69"/>
      <c r="M177" s="70"/>
      <c r="N177" s="68"/>
      <c r="O177" s="64"/>
      <c r="P177" s="70"/>
    </row>
    <row r="178" spans="1:16" s="21" customFormat="1" ht="15" customHeight="1">
      <c r="A178" s="64"/>
      <c r="B178" s="65"/>
      <c r="C178" s="66"/>
      <c r="D178" s="64"/>
      <c r="E178" s="64"/>
      <c r="F178" s="64"/>
      <c r="G178" s="67"/>
      <c r="H178" s="67"/>
      <c r="I178" s="67"/>
      <c r="J178" s="67"/>
      <c r="K178" s="68"/>
      <c r="L178" s="69"/>
      <c r="M178" s="70"/>
      <c r="N178" s="68"/>
      <c r="O178" s="64"/>
      <c r="P178" s="70"/>
    </row>
    <row r="179" spans="1:16" s="21" customFormat="1" ht="15" customHeight="1">
      <c r="A179" s="64"/>
      <c r="B179" s="65"/>
      <c r="C179" s="66"/>
      <c r="D179" s="64"/>
      <c r="E179" s="64"/>
      <c r="F179" s="64"/>
      <c r="G179" s="67"/>
      <c r="H179" s="67"/>
      <c r="I179" s="67"/>
      <c r="J179" s="67"/>
      <c r="K179" s="68"/>
      <c r="L179" s="69"/>
      <c r="M179" s="70"/>
      <c r="N179" s="68"/>
      <c r="O179" s="64"/>
      <c r="P179" s="70"/>
    </row>
    <row r="180" spans="1:16" s="21" customFormat="1" ht="15" customHeight="1">
      <c r="A180" s="64"/>
      <c r="B180" s="65"/>
      <c r="C180" s="66"/>
      <c r="D180" s="64"/>
      <c r="E180" s="64"/>
      <c r="F180" s="64"/>
      <c r="G180" s="67"/>
      <c r="H180" s="67"/>
      <c r="I180" s="67"/>
      <c r="J180" s="67"/>
      <c r="K180" s="68"/>
      <c r="L180" s="69"/>
      <c r="M180" s="70"/>
      <c r="N180" s="68"/>
      <c r="O180" s="64"/>
      <c r="P180" s="70"/>
    </row>
    <row r="181" spans="1:16" s="21" customFormat="1" ht="15" customHeight="1">
      <c r="A181" s="64"/>
      <c r="B181" s="65"/>
      <c r="C181" s="66"/>
      <c r="D181" s="64"/>
      <c r="E181" s="64"/>
      <c r="F181" s="64"/>
      <c r="G181" s="67"/>
      <c r="H181" s="67"/>
      <c r="I181" s="67"/>
      <c r="J181" s="67"/>
      <c r="K181" s="68"/>
      <c r="L181" s="69"/>
      <c r="M181" s="70"/>
      <c r="N181" s="68"/>
      <c r="O181" s="64"/>
      <c r="P181" s="70"/>
    </row>
    <row r="182" spans="1:16" s="21" customFormat="1" ht="15" customHeight="1">
      <c r="A182" s="64"/>
      <c r="B182" s="65"/>
      <c r="C182" s="66"/>
      <c r="D182" s="64"/>
      <c r="E182" s="64"/>
      <c r="F182" s="64"/>
      <c r="G182" s="67"/>
      <c r="H182" s="67"/>
      <c r="I182" s="67"/>
      <c r="J182" s="67"/>
      <c r="K182" s="68"/>
      <c r="L182" s="69"/>
      <c r="M182" s="70"/>
      <c r="N182" s="68"/>
      <c r="O182" s="64"/>
      <c r="P182" s="70"/>
    </row>
    <row r="183" spans="1:16" s="21" customFormat="1" ht="15" customHeight="1">
      <c r="A183" s="64"/>
      <c r="B183" s="65"/>
      <c r="C183" s="66"/>
      <c r="D183" s="64"/>
      <c r="E183" s="64"/>
      <c r="F183" s="64"/>
      <c r="G183" s="67"/>
      <c r="H183" s="67"/>
      <c r="I183" s="67"/>
      <c r="J183" s="67"/>
      <c r="K183" s="68"/>
      <c r="L183" s="69"/>
      <c r="M183" s="70"/>
      <c r="N183" s="68"/>
      <c r="O183" s="64"/>
      <c r="P183" s="70"/>
    </row>
    <row r="184" spans="1:16" s="21" customFormat="1" ht="15" customHeight="1">
      <c r="A184" s="64"/>
      <c r="B184" s="65"/>
      <c r="C184" s="66"/>
      <c r="D184" s="64"/>
      <c r="E184" s="64"/>
      <c r="F184" s="64"/>
      <c r="G184" s="67"/>
      <c r="H184" s="67"/>
      <c r="I184" s="67"/>
      <c r="J184" s="67"/>
      <c r="K184" s="68"/>
      <c r="L184" s="69"/>
      <c r="M184" s="70"/>
      <c r="N184" s="68"/>
      <c r="O184" s="64"/>
      <c r="P184" s="70"/>
    </row>
    <row r="185" spans="1:16" s="21" customFormat="1" ht="15" customHeight="1">
      <c r="A185" s="64"/>
      <c r="B185" s="65"/>
      <c r="C185" s="66"/>
      <c r="D185" s="64"/>
      <c r="E185" s="64"/>
      <c r="F185" s="64"/>
      <c r="G185" s="67"/>
      <c r="H185" s="67"/>
      <c r="I185" s="67"/>
      <c r="J185" s="67"/>
      <c r="K185" s="68"/>
      <c r="L185" s="69"/>
      <c r="M185" s="70"/>
      <c r="N185" s="68"/>
      <c r="O185" s="64"/>
      <c r="P185" s="70"/>
    </row>
    <row r="186" spans="1:16" s="21" customFormat="1" ht="15" customHeight="1">
      <c r="A186" s="64"/>
      <c r="B186" s="65"/>
      <c r="C186" s="66"/>
      <c r="D186" s="64"/>
      <c r="E186" s="64"/>
      <c r="F186" s="64"/>
      <c r="G186" s="67"/>
      <c r="H186" s="67"/>
      <c r="I186" s="67"/>
      <c r="J186" s="67"/>
      <c r="K186" s="68"/>
      <c r="L186" s="69"/>
      <c r="M186" s="70"/>
      <c r="N186" s="68"/>
      <c r="O186" s="64"/>
      <c r="P186" s="70"/>
    </row>
    <row r="187" spans="1:16" s="21" customFormat="1" ht="15" customHeight="1">
      <c r="A187" s="64"/>
      <c r="B187" s="65"/>
      <c r="C187" s="66"/>
      <c r="D187" s="64"/>
      <c r="E187" s="64"/>
      <c r="F187" s="64"/>
      <c r="G187" s="67"/>
      <c r="H187" s="67"/>
      <c r="I187" s="67"/>
      <c r="J187" s="67"/>
      <c r="K187" s="68"/>
      <c r="L187" s="69"/>
      <c r="M187" s="70"/>
      <c r="N187" s="68"/>
      <c r="O187" s="64"/>
      <c r="P187" s="70"/>
    </row>
    <row r="188" spans="1:16" s="21" customFormat="1" ht="15" customHeight="1">
      <c r="A188" s="64"/>
      <c r="B188" s="65"/>
      <c r="C188" s="66"/>
      <c r="D188" s="64"/>
      <c r="E188" s="64"/>
      <c r="F188" s="64"/>
      <c r="G188" s="67"/>
      <c r="H188" s="67"/>
      <c r="I188" s="67"/>
      <c r="J188" s="67"/>
      <c r="K188" s="68"/>
      <c r="L188" s="69"/>
      <c r="M188" s="70"/>
      <c r="N188" s="68"/>
      <c r="O188" s="64"/>
      <c r="P188" s="70"/>
    </row>
    <row r="189" spans="1:16" s="21" customFormat="1" ht="15" customHeight="1">
      <c r="A189" s="64"/>
      <c r="B189" s="65"/>
      <c r="C189" s="66"/>
      <c r="D189" s="64"/>
      <c r="E189" s="64"/>
      <c r="F189" s="64"/>
      <c r="G189" s="67"/>
      <c r="H189" s="67"/>
      <c r="I189" s="67"/>
      <c r="J189" s="67"/>
      <c r="K189" s="68"/>
      <c r="L189" s="69"/>
      <c r="M189" s="70"/>
      <c r="N189" s="68"/>
      <c r="O189" s="64"/>
      <c r="P189" s="70"/>
    </row>
    <row r="190" spans="1:16" s="21" customFormat="1" ht="15" customHeight="1">
      <c r="A190" s="64"/>
      <c r="B190" s="65"/>
      <c r="C190" s="66"/>
      <c r="D190" s="64"/>
      <c r="E190" s="64"/>
      <c r="F190" s="64"/>
      <c r="G190" s="67"/>
      <c r="H190" s="67"/>
      <c r="I190" s="67"/>
      <c r="J190" s="67"/>
      <c r="K190" s="68"/>
      <c r="L190" s="69"/>
      <c r="M190" s="70"/>
      <c r="N190" s="68"/>
      <c r="O190" s="64"/>
      <c r="P190" s="70"/>
    </row>
    <row r="191" spans="1:16" s="21" customFormat="1" ht="15" customHeight="1">
      <c r="A191" s="64"/>
      <c r="B191" s="65"/>
      <c r="C191" s="66"/>
      <c r="D191" s="64"/>
      <c r="E191" s="64"/>
      <c r="F191" s="64"/>
      <c r="G191" s="67"/>
      <c r="H191" s="67"/>
      <c r="I191" s="67"/>
      <c r="J191" s="67"/>
      <c r="K191" s="68"/>
      <c r="L191" s="69"/>
      <c r="M191" s="70"/>
      <c r="N191" s="68"/>
      <c r="O191" s="64"/>
      <c r="P191" s="70"/>
    </row>
    <row r="192" spans="1:16" s="21" customFormat="1" ht="15" customHeight="1">
      <c r="A192" s="64"/>
      <c r="B192" s="65"/>
      <c r="C192" s="66"/>
      <c r="D192" s="64"/>
      <c r="E192" s="64"/>
      <c r="F192" s="64"/>
      <c r="G192" s="67"/>
      <c r="H192" s="67"/>
      <c r="I192" s="67"/>
      <c r="J192" s="67"/>
      <c r="K192" s="68"/>
      <c r="L192" s="69"/>
      <c r="M192" s="70"/>
      <c r="N192" s="68"/>
      <c r="O192" s="64"/>
      <c r="P192" s="70"/>
    </row>
    <row r="193" spans="1:16" s="21" customFormat="1" ht="15" customHeight="1">
      <c r="A193" s="64"/>
      <c r="B193" s="65"/>
      <c r="C193" s="66"/>
      <c r="D193" s="64"/>
      <c r="E193" s="64"/>
      <c r="F193" s="64"/>
      <c r="G193" s="67"/>
      <c r="H193" s="67"/>
      <c r="I193" s="67"/>
      <c r="J193" s="67"/>
      <c r="K193" s="68"/>
      <c r="L193" s="69"/>
      <c r="M193" s="70"/>
      <c r="N193" s="68"/>
      <c r="O193" s="64"/>
      <c r="P193" s="70"/>
    </row>
    <row r="194" spans="1:16" s="21" customFormat="1" ht="15" customHeight="1">
      <c r="A194" s="64"/>
      <c r="B194" s="65"/>
      <c r="C194" s="66"/>
      <c r="D194" s="64"/>
      <c r="E194" s="64"/>
      <c r="F194" s="64"/>
      <c r="G194" s="67"/>
      <c r="H194" s="67"/>
      <c r="I194" s="67"/>
      <c r="J194" s="67"/>
      <c r="K194" s="68"/>
      <c r="L194" s="69"/>
      <c r="M194" s="70"/>
      <c r="N194" s="68"/>
      <c r="O194" s="64"/>
      <c r="P194" s="70"/>
    </row>
    <row r="195" spans="1:16" s="21" customFormat="1" ht="15" customHeight="1">
      <c r="A195" s="64"/>
      <c r="B195" s="65"/>
      <c r="C195" s="66"/>
      <c r="D195" s="64"/>
      <c r="E195" s="64"/>
      <c r="F195" s="64"/>
      <c r="G195" s="67"/>
      <c r="H195" s="67"/>
      <c r="I195" s="67"/>
      <c r="J195" s="67"/>
      <c r="K195" s="68"/>
      <c r="L195" s="69"/>
      <c r="M195" s="70"/>
      <c r="N195" s="68"/>
      <c r="O195" s="64"/>
      <c r="P195" s="70"/>
    </row>
    <row r="196" spans="1:16" s="21" customFormat="1" ht="15" customHeight="1">
      <c r="A196" s="64"/>
      <c r="B196" s="65"/>
      <c r="C196" s="66"/>
      <c r="D196" s="64"/>
      <c r="E196" s="64"/>
      <c r="F196" s="64"/>
      <c r="G196" s="67"/>
      <c r="H196" s="67"/>
      <c r="I196" s="67"/>
      <c r="J196" s="67"/>
      <c r="K196" s="68"/>
      <c r="L196" s="69"/>
      <c r="M196" s="70"/>
      <c r="N196" s="68"/>
      <c r="O196" s="64"/>
      <c r="P196" s="70"/>
    </row>
    <row r="197" spans="1:16" s="21" customFormat="1" ht="15" customHeight="1">
      <c r="A197" s="64"/>
      <c r="B197" s="65"/>
      <c r="C197" s="66"/>
      <c r="D197" s="64"/>
      <c r="E197" s="64"/>
      <c r="F197" s="64"/>
      <c r="G197" s="67"/>
      <c r="H197" s="67"/>
      <c r="I197" s="67"/>
      <c r="J197" s="67"/>
      <c r="K197" s="68"/>
      <c r="L197" s="69"/>
      <c r="M197" s="70"/>
      <c r="N197" s="68"/>
      <c r="O197" s="64"/>
      <c r="P197" s="70"/>
    </row>
    <row r="198" spans="1:16" s="21" customFormat="1" ht="15" customHeight="1">
      <c r="A198" s="64"/>
      <c r="B198" s="65"/>
      <c r="C198" s="66"/>
      <c r="D198" s="64"/>
      <c r="E198" s="64"/>
      <c r="F198" s="64"/>
      <c r="G198" s="67"/>
      <c r="H198" s="67"/>
      <c r="I198" s="67"/>
      <c r="J198" s="67"/>
      <c r="K198" s="68"/>
      <c r="L198" s="69"/>
      <c r="M198" s="70"/>
      <c r="N198" s="68"/>
      <c r="O198" s="64"/>
      <c r="P198" s="70"/>
    </row>
    <row r="199" spans="1:16" s="21" customFormat="1" ht="15" customHeight="1">
      <c r="A199" s="64"/>
      <c r="B199" s="65"/>
      <c r="C199" s="66"/>
      <c r="D199" s="64"/>
      <c r="E199" s="64"/>
      <c r="F199" s="64"/>
      <c r="G199" s="67"/>
      <c r="H199" s="67"/>
      <c r="I199" s="67"/>
      <c r="J199" s="67"/>
      <c r="K199" s="68"/>
      <c r="L199" s="69"/>
      <c r="M199" s="70"/>
      <c r="N199" s="68"/>
      <c r="O199" s="64"/>
      <c r="P199" s="70"/>
    </row>
    <row r="200" spans="1:16" s="21" customFormat="1" ht="15" customHeight="1">
      <c r="A200" s="64"/>
      <c r="B200" s="65"/>
      <c r="C200" s="66"/>
      <c r="D200" s="64"/>
      <c r="E200" s="64"/>
      <c r="F200" s="64"/>
      <c r="G200" s="67"/>
      <c r="H200" s="67"/>
      <c r="I200" s="67"/>
      <c r="J200" s="67"/>
      <c r="K200" s="68"/>
      <c r="L200" s="69"/>
      <c r="M200" s="70"/>
      <c r="N200" s="68"/>
      <c r="O200" s="64"/>
      <c r="P200" s="70"/>
    </row>
    <row r="201" spans="1:16" s="21" customFormat="1" ht="15" customHeight="1">
      <c r="A201" s="64"/>
      <c r="B201" s="65"/>
      <c r="C201" s="66"/>
      <c r="D201" s="64"/>
      <c r="E201" s="64"/>
      <c r="F201" s="64"/>
      <c r="G201" s="67"/>
      <c r="H201" s="67"/>
      <c r="I201" s="67"/>
      <c r="J201" s="67"/>
      <c r="K201" s="68"/>
      <c r="L201" s="69"/>
      <c r="M201" s="70"/>
      <c r="N201" s="68"/>
      <c r="O201" s="64"/>
      <c r="P201" s="70"/>
    </row>
    <row r="202" spans="1:16" s="21" customFormat="1" ht="15" customHeight="1">
      <c r="A202" s="64"/>
      <c r="B202" s="65"/>
      <c r="C202" s="66"/>
      <c r="D202" s="64"/>
      <c r="E202" s="64"/>
      <c r="F202" s="64"/>
      <c r="G202" s="67"/>
      <c r="H202" s="67"/>
      <c r="I202" s="67"/>
      <c r="J202" s="67"/>
      <c r="K202" s="68"/>
      <c r="L202" s="69"/>
      <c r="M202" s="70"/>
      <c r="N202" s="68"/>
      <c r="O202" s="64"/>
      <c r="P202" s="70"/>
    </row>
    <row r="203" spans="1:16" s="21" customFormat="1" ht="15" customHeight="1">
      <c r="A203" s="64"/>
      <c r="B203" s="65"/>
      <c r="C203" s="66"/>
      <c r="D203" s="64"/>
      <c r="E203" s="64"/>
      <c r="F203" s="64"/>
      <c r="G203" s="67"/>
      <c r="H203" s="67"/>
      <c r="I203" s="67"/>
      <c r="J203" s="67"/>
      <c r="K203" s="68"/>
      <c r="L203" s="69"/>
      <c r="M203" s="70"/>
      <c r="N203" s="68"/>
      <c r="O203" s="64"/>
      <c r="P203" s="70"/>
    </row>
    <row r="204" spans="1:16" s="21" customFormat="1" ht="15" customHeight="1">
      <c r="A204" s="64"/>
      <c r="B204" s="65"/>
      <c r="C204" s="66"/>
      <c r="D204" s="64"/>
      <c r="E204" s="64"/>
      <c r="F204" s="64"/>
      <c r="G204" s="67"/>
      <c r="H204" s="67"/>
      <c r="I204" s="67"/>
      <c r="J204" s="67"/>
      <c r="K204" s="68"/>
      <c r="L204" s="69"/>
      <c r="M204" s="70"/>
      <c r="N204" s="68"/>
      <c r="O204" s="64"/>
      <c r="P204" s="70"/>
    </row>
    <row r="205" spans="1:16" s="21" customFormat="1" ht="15" customHeight="1">
      <c r="A205" s="64"/>
      <c r="B205" s="65"/>
      <c r="C205" s="66"/>
      <c r="D205" s="64"/>
      <c r="E205" s="64"/>
      <c r="F205" s="64"/>
      <c r="G205" s="67"/>
      <c r="H205" s="67"/>
      <c r="I205" s="67"/>
      <c r="J205" s="67"/>
      <c r="K205" s="68"/>
      <c r="L205" s="69"/>
      <c r="M205" s="70"/>
      <c r="N205" s="68"/>
      <c r="O205" s="64"/>
      <c r="P205" s="70"/>
    </row>
    <row r="206" spans="1:16" s="21" customFormat="1" ht="15" customHeight="1">
      <c r="A206" s="64"/>
      <c r="B206" s="65"/>
      <c r="C206" s="66"/>
      <c r="D206" s="64"/>
      <c r="E206" s="64"/>
      <c r="F206" s="64"/>
      <c r="G206" s="67"/>
      <c r="H206" s="67"/>
      <c r="I206" s="67"/>
      <c r="J206" s="67"/>
      <c r="K206" s="68"/>
      <c r="L206" s="69"/>
      <c r="M206" s="70"/>
      <c r="N206" s="68"/>
      <c r="O206" s="64"/>
      <c r="P206" s="70"/>
    </row>
    <row r="207" spans="1:16" s="21" customFormat="1" ht="15" customHeight="1">
      <c r="A207" s="64"/>
      <c r="B207" s="65"/>
      <c r="C207" s="66"/>
      <c r="D207" s="64"/>
      <c r="E207" s="64"/>
      <c r="F207" s="64"/>
      <c r="G207" s="67"/>
      <c r="H207" s="67"/>
      <c r="I207" s="67"/>
      <c r="J207" s="67"/>
      <c r="K207" s="68"/>
      <c r="L207" s="69"/>
      <c r="M207" s="70"/>
      <c r="N207" s="68"/>
      <c r="O207" s="64"/>
      <c r="P207" s="70"/>
    </row>
    <row r="208" spans="1:16" s="21" customFormat="1" ht="15" customHeight="1">
      <c r="A208" s="64"/>
      <c r="B208" s="65"/>
      <c r="C208" s="66"/>
      <c r="D208" s="64"/>
      <c r="E208" s="64"/>
      <c r="F208" s="64"/>
      <c r="G208" s="67"/>
      <c r="H208" s="67"/>
      <c r="I208" s="67"/>
      <c r="J208" s="67"/>
      <c r="K208" s="68"/>
      <c r="L208" s="69"/>
      <c r="M208" s="70"/>
      <c r="N208" s="68"/>
      <c r="O208" s="64"/>
      <c r="P208" s="70"/>
    </row>
    <row r="209" spans="1:16" s="21" customFormat="1" ht="15" customHeight="1">
      <c r="A209" s="64"/>
      <c r="B209" s="65"/>
      <c r="C209" s="66"/>
      <c r="D209" s="64"/>
      <c r="E209" s="64"/>
      <c r="F209" s="64"/>
      <c r="G209" s="67"/>
      <c r="H209" s="67"/>
      <c r="I209" s="67"/>
      <c r="J209" s="67"/>
      <c r="K209" s="68"/>
      <c r="L209" s="69"/>
      <c r="M209" s="70"/>
      <c r="N209" s="68"/>
      <c r="O209" s="64"/>
      <c r="P209" s="70"/>
    </row>
    <row r="210" spans="1:16" s="21" customFormat="1" ht="15" customHeight="1">
      <c r="A210" s="64"/>
      <c r="B210" s="65"/>
      <c r="C210" s="66"/>
      <c r="D210" s="64"/>
      <c r="E210" s="64"/>
      <c r="F210" s="64"/>
      <c r="G210" s="67"/>
      <c r="H210" s="67"/>
      <c r="I210" s="67"/>
      <c r="J210" s="67"/>
      <c r="K210" s="68"/>
      <c r="L210" s="69"/>
      <c r="M210" s="70"/>
      <c r="N210" s="68"/>
      <c r="O210" s="64"/>
      <c r="P210" s="70"/>
    </row>
    <row r="211" spans="1:16" s="21" customFormat="1" ht="15" customHeight="1">
      <c r="A211" s="64"/>
      <c r="B211" s="65"/>
      <c r="C211" s="66"/>
      <c r="D211" s="64"/>
      <c r="E211" s="64"/>
      <c r="F211" s="64"/>
      <c r="G211" s="67"/>
      <c r="H211" s="67"/>
      <c r="I211" s="67"/>
      <c r="J211" s="67"/>
      <c r="K211" s="68"/>
      <c r="L211" s="69"/>
      <c r="M211" s="70"/>
      <c r="N211" s="68"/>
      <c r="O211" s="64"/>
      <c r="P211" s="70"/>
    </row>
    <row r="212" spans="1:16" s="21" customFormat="1" ht="15" customHeight="1">
      <c r="A212" s="64"/>
      <c r="B212" s="65"/>
      <c r="C212" s="66"/>
      <c r="D212" s="64"/>
      <c r="E212" s="64"/>
      <c r="F212" s="64"/>
      <c r="G212" s="67"/>
      <c r="H212" s="67"/>
      <c r="I212" s="67"/>
      <c r="J212" s="67"/>
      <c r="K212" s="68"/>
      <c r="L212" s="69"/>
      <c r="M212" s="70"/>
      <c r="N212" s="68"/>
      <c r="O212" s="64"/>
      <c r="P212" s="70"/>
    </row>
    <row r="213" spans="1:16" s="21" customFormat="1" ht="15" customHeight="1">
      <c r="A213" s="64"/>
      <c r="B213" s="65"/>
      <c r="C213" s="66"/>
      <c r="D213" s="64"/>
      <c r="E213" s="64"/>
      <c r="F213" s="64"/>
      <c r="G213" s="67"/>
      <c r="H213" s="67"/>
      <c r="I213" s="67"/>
      <c r="J213" s="67"/>
      <c r="K213" s="68"/>
      <c r="L213" s="69"/>
      <c r="M213" s="70"/>
      <c r="N213" s="68"/>
      <c r="O213" s="64"/>
      <c r="P213" s="70"/>
    </row>
    <row r="214" spans="1:16" s="21" customFormat="1" ht="15" customHeight="1">
      <c r="A214" s="64"/>
      <c r="B214" s="65"/>
      <c r="C214" s="66"/>
      <c r="D214" s="64"/>
      <c r="E214" s="64"/>
      <c r="F214" s="64"/>
      <c r="G214" s="67"/>
      <c r="H214" s="67"/>
      <c r="I214" s="67"/>
      <c r="J214" s="67"/>
      <c r="K214" s="68"/>
      <c r="L214" s="69"/>
      <c r="M214" s="70"/>
      <c r="N214" s="68"/>
      <c r="O214" s="64"/>
      <c r="P214" s="70"/>
    </row>
    <row r="215" spans="1:16" s="21" customFormat="1" ht="15" customHeight="1">
      <c r="A215" s="64"/>
      <c r="B215" s="65"/>
      <c r="C215" s="66"/>
      <c r="D215" s="64"/>
      <c r="E215" s="64"/>
      <c r="F215" s="64"/>
      <c r="G215" s="67"/>
      <c r="H215" s="67"/>
      <c r="I215" s="67"/>
      <c r="J215" s="67"/>
      <c r="K215" s="68"/>
      <c r="L215" s="69"/>
      <c r="M215" s="70"/>
      <c r="N215" s="68"/>
      <c r="O215" s="64"/>
      <c r="P215" s="70"/>
    </row>
    <row r="216" spans="1:16" s="21" customFormat="1" ht="15" customHeight="1">
      <c r="A216" s="64"/>
      <c r="B216" s="65"/>
      <c r="C216" s="66"/>
      <c r="D216" s="64"/>
      <c r="E216" s="64"/>
      <c r="F216" s="64"/>
      <c r="G216" s="67"/>
      <c r="H216" s="67"/>
      <c r="I216" s="67"/>
      <c r="J216" s="67"/>
      <c r="K216" s="68"/>
      <c r="L216" s="69"/>
      <c r="M216" s="70"/>
      <c r="N216" s="68"/>
      <c r="O216" s="64"/>
      <c r="P216" s="70"/>
    </row>
    <row r="217" spans="1:16" s="21" customFormat="1" ht="15" customHeight="1">
      <c r="A217" s="64"/>
      <c r="B217" s="65"/>
      <c r="C217" s="66"/>
      <c r="D217" s="64"/>
      <c r="E217" s="64"/>
      <c r="F217" s="64"/>
      <c r="G217" s="67"/>
      <c r="H217" s="67"/>
      <c r="I217" s="67"/>
      <c r="J217" s="67"/>
      <c r="K217" s="68"/>
      <c r="L217" s="69"/>
      <c r="M217" s="70"/>
      <c r="N217" s="68"/>
      <c r="O217" s="64"/>
      <c r="P217" s="70"/>
    </row>
    <row r="218" spans="1:16" s="21" customFormat="1" ht="15" customHeight="1">
      <c r="A218" s="64"/>
      <c r="B218" s="65"/>
      <c r="C218" s="66"/>
      <c r="D218" s="64"/>
      <c r="E218" s="64"/>
      <c r="F218" s="64"/>
      <c r="G218" s="67"/>
      <c r="H218" s="67"/>
      <c r="I218" s="67"/>
      <c r="J218" s="67"/>
      <c r="K218" s="68"/>
      <c r="L218" s="69"/>
      <c r="M218" s="70"/>
      <c r="N218" s="68"/>
      <c r="O218" s="64"/>
      <c r="P218" s="70"/>
    </row>
    <row r="219" spans="1:16" s="21" customFormat="1" ht="15" customHeight="1">
      <c r="A219" s="64"/>
      <c r="B219" s="65"/>
      <c r="C219" s="66"/>
      <c r="D219" s="64"/>
      <c r="E219" s="64"/>
      <c r="F219" s="64"/>
      <c r="G219" s="67"/>
      <c r="H219" s="67"/>
      <c r="I219" s="67"/>
      <c r="J219" s="67"/>
      <c r="K219" s="68"/>
      <c r="L219" s="69"/>
      <c r="M219" s="70"/>
      <c r="N219" s="68"/>
      <c r="O219" s="64"/>
      <c r="P219" s="70"/>
    </row>
    <row r="220" spans="1:16" s="21" customFormat="1" ht="15" customHeight="1">
      <c r="A220" s="64"/>
      <c r="B220" s="65"/>
      <c r="C220" s="66"/>
      <c r="D220" s="64"/>
      <c r="E220" s="64"/>
      <c r="F220" s="64"/>
      <c r="G220" s="67"/>
      <c r="H220" s="67"/>
      <c r="I220" s="67"/>
      <c r="J220" s="67"/>
      <c r="K220" s="68"/>
      <c r="L220" s="69"/>
      <c r="M220" s="70"/>
      <c r="N220" s="68"/>
      <c r="O220" s="64"/>
      <c r="P220" s="70"/>
    </row>
    <row r="221" spans="1:16" s="21" customFormat="1" ht="15" customHeight="1">
      <c r="A221" s="64"/>
      <c r="B221" s="65"/>
      <c r="C221" s="66"/>
      <c r="D221" s="64"/>
      <c r="E221" s="64"/>
      <c r="F221" s="64"/>
      <c r="G221" s="67"/>
      <c r="H221" s="67"/>
      <c r="I221" s="67"/>
      <c r="J221" s="67"/>
      <c r="K221" s="68"/>
      <c r="L221" s="69"/>
      <c r="M221" s="70"/>
      <c r="N221" s="68"/>
      <c r="O221" s="64"/>
      <c r="P221" s="70"/>
    </row>
    <row r="222" spans="1:16" s="21" customFormat="1" ht="15" customHeight="1">
      <c r="A222" s="64"/>
      <c r="B222" s="65"/>
      <c r="C222" s="66"/>
      <c r="D222" s="64"/>
      <c r="E222" s="64"/>
      <c r="F222" s="64"/>
      <c r="G222" s="67"/>
      <c r="H222" s="67"/>
      <c r="I222" s="67"/>
      <c r="J222" s="67"/>
      <c r="K222" s="68"/>
      <c r="L222" s="69"/>
      <c r="M222" s="70"/>
      <c r="N222" s="68"/>
      <c r="O222" s="64"/>
      <c r="P222" s="70"/>
    </row>
    <row r="223" spans="1:16" s="21" customFormat="1" ht="15" customHeight="1">
      <c r="A223" s="64"/>
      <c r="B223" s="65"/>
      <c r="C223" s="66"/>
      <c r="D223" s="64"/>
      <c r="E223" s="64"/>
      <c r="F223" s="64"/>
      <c r="G223" s="67"/>
      <c r="H223" s="67"/>
      <c r="I223" s="67"/>
      <c r="J223" s="67"/>
      <c r="K223" s="68"/>
      <c r="L223" s="69"/>
      <c r="M223" s="70"/>
      <c r="N223" s="68"/>
      <c r="O223" s="64"/>
      <c r="P223" s="70"/>
    </row>
    <row r="224" spans="1:16" s="21" customFormat="1" ht="15" customHeight="1">
      <c r="A224" s="64"/>
      <c r="B224" s="65"/>
      <c r="C224" s="66"/>
      <c r="D224" s="64"/>
      <c r="E224" s="64"/>
      <c r="F224" s="64"/>
      <c r="G224" s="67"/>
      <c r="H224" s="67"/>
      <c r="I224" s="67"/>
      <c r="J224" s="67"/>
      <c r="K224" s="68"/>
      <c r="L224" s="69"/>
      <c r="M224" s="70"/>
      <c r="N224" s="68"/>
      <c r="O224" s="64"/>
      <c r="P224" s="70"/>
    </row>
    <row r="225" spans="1:16" s="21" customFormat="1" ht="15" customHeight="1">
      <c r="A225" s="64"/>
      <c r="B225" s="65"/>
      <c r="C225" s="66"/>
      <c r="D225" s="64"/>
      <c r="E225" s="64"/>
      <c r="F225" s="64"/>
      <c r="G225" s="67"/>
      <c r="H225" s="67"/>
      <c r="I225" s="67"/>
      <c r="J225" s="67"/>
      <c r="K225" s="68"/>
      <c r="L225" s="69"/>
      <c r="M225" s="70"/>
      <c r="N225" s="68"/>
      <c r="O225" s="64"/>
      <c r="P225" s="70"/>
    </row>
    <row r="226" spans="1:16" s="21" customFormat="1" ht="15" customHeight="1">
      <c r="A226" s="64"/>
      <c r="B226" s="65"/>
      <c r="C226" s="66"/>
      <c r="D226" s="64"/>
      <c r="E226" s="64"/>
      <c r="F226" s="64"/>
      <c r="G226" s="67"/>
      <c r="H226" s="67"/>
      <c r="I226" s="67"/>
      <c r="J226" s="67"/>
      <c r="K226" s="68"/>
      <c r="L226" s="69"/>
      <c r="M226" s="70"/>
      <c r="N226" s="68"/>
      <c r="O226" s="64"/>
      <c r="P226" s="70"/>
    </row>
    <row r="227" spans="1:16" s="21" customFormat="1" ht="15" customHeight="1">
      <c r="A227" s="64"/>
      <c r="B227" s="65"/>
      <c r="C227" s="66"/>
      <c r="D227" s="64"/>
      <c r="E227" s="64"/>
      <c r="F227" s="64"/>
      <c r="G227" s="67"/>
      <c r="H227" s="67"/>
      <c r="I227" s="67"/>
      <c r="J227" s="67"/>
      <c r="K227" s="68"/>
      <c r="L227" s="69"/>
      <c r="M227" s="70"/>
      <c r="N227" s="68"/>
      <c r="O227" s="64"/>
      <c r="P227" s="70"/>
    </row>
    <row r="228" spans="1:16" s="21" customFormat="1" ht="15" customHeight="1">
      <c r="A228" s="64"/>
      <c r="B228" s="65"/>
      <c r="C228" s="66"/>
      <c r="D228" s="64"/>
      <c r="E228" s="64"/>
      <c r="F228" s="64"/>
      <c r="G228" s="67"/>
      <c r="H228" s="67"/>
      <c r="I228" s="67"/>
      <c r="J228" s="67"/>
      <c r="K228" s="68"/>
      <c r="L228" s="69"/>
      <c r="M228" s="70"/>
      <c r="N228" s="68"/>
      <c r="O228" s="64"/>
      <c r="P228" s="70"/>
    </row>
    <row r="229" spans="1:16" s="21" customFormat="1" ht="15" customHeight="1">
      <c r="A229" s="64"/>
      <c r="B229" s="65"/>
      <c r="C229" s="66"/>
      <c r="D229" s="64"/>
      <c r="E229" s="64"/>
      <c r="F229" s="64"/>
      <c r="G229" s="67"/>
      <c r="H229" s="67"/>
      <c r="I229" s="67"/>
      <c r="J229" s="67"/>
      <c r="K229" s="68"/>
      <c r="L229" s="69"/>
      <c r="M229" s="70"/>
      <c r="N229" s="68"/>
      <c r="O229" s="64"/>
      <c r="P229" s="70"/>
    </row>
    <row r="230" spans="1:16" s="21" customFormat="1" ht="15" customHeight="1">
      <c r="A230" s="64"/>
      <c r="B230" s="65"/>
      <c r="C230" s="66"/>
      <c r="D230" s="64"/>
      <c r="E230" s="64"/>
      <c r="F230" s="64"/>
      <c r="G230" s="67"/>
      <c r="H230" s="67"/>
      <c r="I230" s="67"/>
      <c r="J230" s="67"/>
      <c r="K230" s="68"/>
      <c r="L230" s="69"/>
      <c r="M230" s="70"/>
      <c r="N230" s="68"/>
      <c r="O230" s="64"/>
      <c r="P230" s="70"/>
    </row>
    <row r="231" spans="1:16" s="21" customFormat="1" ht="15" customHeight="1">
      <c r="A231" s="64"/>
      <c r="B231" s="65"/>
      <c r="C231" s="66"/>
      <c r="D231" s="64"/>
      <c r="E231" s="64"/>
      <c r="F231" s="64"/>
      <c r="G231" s="67"/>
      <c r="H231" s="67"/>
      <c r="I231" s="67"/>
      <c r="J231" s="67"/>
      <c r="K231" s="68"/>
      <c r="L231" s="69"/>
      <c r="M231" s="70"/>
      <c r="N231" s="68"/>
      <c r="O231" s="64"/>
      <c r="P231" s="70"/>
    </row>
    <row r="232" spans="1:16" s="21" customFormat="1" ht="15" customHeight="1">
      <c r="A232" s="64"/>
      <c r="B232" s="65"/>
      <c r="C232" s="66"/>
      <c r="D232" s="64"/>
      <c r="E232" s="64"/>
      <c r="F232" s="64"/>
      <c r="G232" s="67"/>
      <c r="H232" s="67"/>
      <c r="I232" s="67"/>
      <c r="J232" s="67"/>
      <c r="K232" s="68"/>
      <c r="L232" s="69"/>
      <c r="M232" s="70"/>
      <c r="N232" s="68"/>
      <c r="O232" s="64"/>
      <c r="P232" s="70"/>
    </row>
    <row r="233" spans="1:16" s="21" customFormat="1" ht="15" customHeight="1">
      <c r="A233" s="64"/>
      <c r="B233" s="65"/>
      <c r="C233" s="66"/>
      <c r="D233" s="64"/>
      <c r="E233" s="64"/>
      <c r="F233" s="64"/>
      <c r="G233" s="67"/>
      <c r="H233" s="67"/>
      <c r="I233" s="67"/>
      <c r="J233" s="67"/>
      <c r="K233" s="68"/>
      <c r="L233" s="69"/>
      <c r="M233" s="70"/>
      <c r="N233" s="68"/>
      <c r="O233" s="64"/>
      <c r="P233" s="70"/>
    </row>
    <row r="234" spans="1:16" s="21" customFormat="1">
      <c r="A234" s="64"/>
      <c r="B234" s="65"/>
      <c r="C234" s="66"/>
      <c r="D234" s="64"/>
      <c r="E234" s="64"/>
      <c r="F234" s="64"/>
      <c r="G234" s="67"/>
      <c r="H234" s="67"/>
      <c r="I234" s="67"/>
      <c r="J234" s="67"/>
      <c r="K234" s="68"/>
      <c r="L234" s="69"/>
      <c r="M234" s="70"/>
      <c r="N234" s="68"/>
      <c r="O234" s="64"/>
      <c r="P234" s="70"/>
    </row>
    <row r="235" spans="1:16" s="21" customFormat="1">
      <c r="A235" s="64"/>
      <c r="B235" s="65"/>
      <c r="C235" s="66"/>
      <c r="D235" s="64"/>
      <c r="E235" s="64"/>
      <c r="F235" s="64"/>
      <c r="G235" s="67"/>
      <c r="H235" s="67"/>
      <c r="I235" s="67"/>
      <c r="J235" s="67"/>
      <c r="K235" s="68"/>
      <c r="L235" s="69"/>
      <c r="M235" s="70"/>
      <c r="N235" s="68"/>
      <c r="O235" s="64"/>
      <c r="P235" s="70"/>
    </row>
    <row r="236" spans="1:16" s="21" customFormat="1">
      <c r="A236" s="64"/>
      <c r="B236" s="65"/>
      <c r="C236" s="66"/>
      <c r="D236" s="64"/>
      <c r="E236" s="64"/>
      <c r="F236" s="64"/>
      <c r="G236" s="67"/>
      <c r="H236" s="67"/>
      <c r="I236" s="67"/>
      <c r="J236" s="67"/>
      <c r="K236" s="68"/>
      <c r="L236" s="69"/>
      <c r="M236" s="70"/>
      <c r="N236" s="68"/>
      <c r="O236" s="64"/>
      <c r="P236" s="70"/>
    </row>
    <row r="237" spans="1:16" s="21" customFormat="1">
      <c r="A237" s="64"/>
      <c r="B237" s="65"/>
      <c r="C237" s="66"/>
      <c r="D237" s="64"/>
      <c r="E237" s="64"/>
      <c r="F237" s="64"/>
      <c r="G237" s="67"/>
      <c r="H237" s="67"/>
      <c r="I237" s="67"/>
      <c r="J237" s="67"/>
      <c r="K237" s="68"/>
      <c r="L237" s="69"/>
      <c r="M237" s="70"/>
      <c r="N237" s="68"/>
      <c r="O237" s="64"/>
      <c r="P237" s="70"/>
    </row>
    <row r="238" spans="1:16" s="21" customFormat="1">
      <c r="A238" s="64"/>
      <c r="B238" s="65"/>
      <c r="C238" s="66"/>
      <c r="D238" s="64"/>
      <c r="E238" s="64"/>
      <c r="F238" s="64"/>
      <c r="G238" s="67"/>
      <c r="H238" s="67"/>
      <c r="I238" s="67"/>
      <c r="J238" s="67"/>
      <c r="K238" s="68"/>
      <c r="L238" s="69"/>
      <c r="M238" s="70"/>
      <c r="N238" s="68"/>
      <c r="O238" s="64"/>
      <c r="P238" s="70"/>
    </row>
    <row r="239" spans="1:16" s="21" customForma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</row>
    <row r="240" spans="1:16" s="21" customForma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</row>
    <row r="241" spans="1:16" s="21" customForma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</row>
    <row r="242" spans="1:16" s="21" customForma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</row>
    <row r="243" spans="1:16" s="21" customForma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</row>
    <row r="244" spans="1:16" s="21" customForma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</row>
    <row r="245" spans="1:16" s="21" customForma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</row>
    <row r="246" spans="1:16" s="21" customForma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</row>
    <row r="247" spans="1:16" s="21" customForma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</row>
    <row r="248" spans="1:16" s="21" customForma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</row>
    <row r="249" spans="1:16" s="21" customForma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</row>
    <row r="250" spans="1:16" s="21" customForma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</row>
    <row r="251" spans="1:16" s="21" customForma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</row>
    <row r="252" spans="1:16" s="21" customForma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</row>
    <row r="253" spans="1:16" s="21" customForma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</row>
    <row r="254" spans="1:16" s="21" customForma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</row>
    <row r="255" spans="1:16" s="21" customForma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</row>
    <row r="256" spans="1:16" s="21" customForma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</row>
    <row r="257" spans="1:16" s="21" customForma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</row>
    <row r="258" spans="1:16" s="21" customForma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</row>
    <row r="259" spans="1:16" s="21" customForma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</row>
    <row r="260" spans="1:16" s="21" customForma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</row>
    <row r="261" spans="1:16" s="21" customForma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</row>
    <row r="262" spans="1:16" s="21" customForma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</row>
    <row r="263" spans="1:16" s="21" customForma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</row>
    <row r="264" spans="1:16" s="21" customForma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</row>
    <row r="265" spans="1:16" s="21" customForma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</row>
    <row r="266" spans="1:16" s="21" customForma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</row>
    <row r="267" spans="1:16" s="21" customForma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</row>
    <row r="268" spans="1:16" s="21" customForma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</row>
    <row r="269" spans="1:16" s="21" customForma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</row>
    <row r="270" spans="1:16" s="21" customForma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</row>
    <row r="271" spans="1:16" s="21" customForma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</row>
    <row r="272" spans="1:16" s="21" customForma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</row>
    <row r="273" spans="1:16" s="21" customForma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</row>
    <row r="274" spans="1:16" s="21" customForma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</row>
    <row r="275" spans="1:16" s="21" customForma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</row>
    <row r="276" spans="1:16" s="21" customForma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</row>
    <row r="277" spans="1:16" s="21" customForma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</row>
    <row r="278" spans="1:16" s="21" customForma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</row>
    <row r="279" spans="1:16" s="21" customForma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</row>
    <row r="280" spans="1:16" s="21" customForma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</row>
    <row r="281" spans="1:16" s="21" customForma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</row>
    <row r="282" spans="1:16" s="21" customForma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</row>
    <row r="283" spans="1:16" s="21" customForma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</row>
    <row r="284" spans="1:16" s="21" customForma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</row>
    <row r="285" spans="1:16" s="21" customForma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</row>
    <row r="286" spans="1:16" s="21" customForma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</row>
    <row r="287" spans="1:16" s="21" customForma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</row>
    <row r="288" spans="1:16" s="21" customForma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</row>
    <row r="289" spans="1:16" s="21" customForma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</row>
    <row r="290" spans="1:16" s="21" customForma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</row>
    <row r="291" spans="1:16" s="21" customForma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</row>
    <row r="292" spans="1:16" s="21" customForma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</row>
    <row r="293" spans="1:16" s="21" customForma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</row>
    <row r="294" spans="1:16" s="21" customForma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</row>
    <row r="295" spans="1:16" s="21" customForma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</row>
    <row r="296" spans="1:16" s="21" customForma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</row>
    <row r="297" spans="1:16" s="21" customForma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</row>
    <row r="298" spans="1:16" s="21" customForma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</row>
    <row r="299" spans="1:16" s="21" customForma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</row>
    <row r="300" spans="1:16" s="21" customForma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</row>
    <row r="301" spans="1:16" s="21" customForma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</row>
    <row r="302" spans="1:16" s="21" customForma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</row>
    <row r="303" spans="1:16" s="21" customForma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</row>
    <row r="304" spans="1:16" s="21" customForma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</row>
    <row r="305" spans="1:16" s="21" customForma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</row>
    <row r="306" spans="1:16" s="21" customForma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</row>
    <row r="307" spans="1:16" s="21" customForma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</row>
    <row r="308" spans="1:16" s="21" customForma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</row>
    <row r="309" spans="1:16" s="21" customForma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</row>
    <row r="310" spans="1:16" s="21" customForma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</row>
    <row r="311" spans="1:16" s="21" customForma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</row>
    <row r="312" spans="1:16" s="21" customFormat="1"/>
    <row r="313" spans="1:16" s="21" customFormat="1"/>
    <row r="314" spans="1:16" s="21" customFormat="1"/>
    <row r="315" spans="1:16" s="21" customFormat="1"/>
    <row r="316" spans="1:16" s="21" customFormat="1"/>
    <row r="317" spans="1:16" s="21" customFormat="1"/>
    <row r="318" spans="1:16" s="21" customFormat="1"/>
    <row r="319" spans="1:16" s="21" customFormat="1"/>
    <row r="320" spans="1:16" s="21" customFormat="1"/>
    <row r="321" s="21" customFormat="1"/>
    <row r="322" s="21" customFormat="1"/>
    <row r="323" s="21" customFormat="1"/>
    <row r="324" s="21" customFormat="1"/>
    <row r="325" s="21" customFormat="1"/>
    <row r="326" s="21" customFormat="1"/>
    <row r="327" s="21" customFormat="1"/>
    <row r="328" s="21" customFormat="1"/>
    <row r="329" s="21" customFormat="1"/>
    <row r="330" s="21" customFormat="1"/>
  </sheetData>
  <pageMargins left="0.7" right="0.7" top="0.75" bottom="0.75" header="0.3" footer="0.3"/>
  <pageSetup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</vt:i4>
      </vt:variant>
    </vt:vector>
  </HeadingPairs>
  <TitlesOfParts>
    <vt:vector size="23" baseType="lpstr">
      <vt:lpstr>USR</vt:lpstr>
      <vt:lpstr>Limits</vt:lpstr>
      <vt:lpstr>Summary</vt:lpstr>
      <vt:lpstr>HTC Testing</vt:lpstr>
      <vt:lpstr>Bond Testing</vt:lpstr>
      <vt:lpstr>NSP Testing</vt:lpstr>
      <vt:lpstr>HOME Testing</vt:lpstr>
      <vt:lpstr>Annual Certs or Recerts</vt:lpstr>
      <vt:lpstr>'Annual Certs or Recerts'!Print_Area</vt:lpstr>
      <vt:lpstr>'Bond Testing'!Print_Area</vt:lpstr>
      <vt:lpstr>'HOME Testing'!Print_Area</vt:lpstr>
      <vt:lpstr>'HTC Testing'!Print_Area</vt:lpstr>
      <vt:lpstr>Limits!Print_Area</vt:lpstr>
      <vt:lpstr>'NSP Testing'!Print_Area</vt:lpstr>
      <vt:lpstr>Summary!Print_Area</vt:lpstr>
      <vt:lpstr>USR!Print_Area</vt:lpstr>
      <vt:lpstr>'Bond Testing'!Print_Titles</vt:lpstr>
      <vt:lpstr>'HOME Testing'!Print_Titles</vt:lpstr>
      <vt:lpstr>'HTC Testing'!Print_Titles</vt:lpstr>
      <vt:lpstr>Limits!Print_Titles</vt:lpstr>
      <vt:lpstr>'NSP Testing'!Print_Titles</vt:lpstr>
      <vt:lpstr>Summary!Print_Titles</vt:lpstr>
      <vt:lpstr>YesNo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Kawas</dc:creator>
  <cp:lastModifiedBy>Patricia Murphy</cp:lastModifiedBy>
  <cp:lastPrinted>2015-02-11T20:32:24Z</cp:lastPrinted>
  <dcterms:created xsi:type="dcterms:W3CDTF">2012-05-21T16:41:13Z</dcterms:created>
  <dcterms:modified xsi:type="dcterms:W3CDTF">2020-09-04T19:28:22Z</dcterms:modified>
</cp:coreProperties>
</file>